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showInkAnnotation="0" codeName="ThisWorkbook" defaultThemeVersion="124226"/>
  <mc:AlternateContent xmlns:mc="http://schemas.openxmlformats.org/markup-compatibility/2006">
    <mc:Choice Requires="x15">
      <x15ac:absPath xmlns:x15ac="http://schemas.microsoft.com/office/spreadsheetml/2010/11/ac" url="U:\NPRI Implementation\Toolbox_v2\_Tools_Guides\Unpaved_Industrial_Road_Dust_(Task_2_only)\"/>
    </mc:Choice>
  </mc:AlternateContent>
  <xr:revisionPtr revIDLastSave="0" documentId="13_ncr:1_{C58037F0-8018-4D3C-923C-00487DA4A373}" xr6:coauthVersionLast="47" xr6:coauthVersionMax="47" xr10:uidLastSave="{00000000-0000-0000-0000-000000000000}"/>
  <workbookProtection workbookPassword="CA53" lockStructure="1"/>
  <bookViews>
    <workbookView xWindow="28680" yWindow="-120" windowWidth="29040" windowHeight="15840" tabRatio="868" firstSheet="1" activeTab="1" xr2:uid="{00000000-000D-0000-FFFF-FFFF00000000}"/>
  </bookViews>
  <sheets>
    <sheet name="Changelog" sheetId="29" state="hidden" r:id="rId1"/>
    <sheet name="Introduction" sheetId="25" r:id="rId2"/>
    <sheet name="Instructions" sheetId="26" r:id="rId3"/>
    <sheet name="Information sur le site" sheetId="1" r:id="rId4"/>
    <sheet name="Teneur typique en Silt AP-42" sheetId="7" r:id="rId5"/>
    <sheet name="Émissions non contrôlées" sheetId="4" r:id="rId6"/>
    <sheet name="Méthodes de contrôle poussières" sheetId="24" r:id="rId7"/>
    <sheet name="Émissions annuelles" sheetId="2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28" l="1"/>
  <c r="H8" i="28"/>
  <c r="H7" i="28"/>
  <c r="G22" i="1"/>
  <c r="H22" i="1"/>
  <c r="H23" i="1"/>
  <c r="H24" i="1"/>
  <c r="H25" i="1"/>
  <c r="H26" i="1"/>
  <c r="H27" i="1"/>
  <c r="H28" i="1"/>
  <c r="H29" i="1"/>
  <c r="H30" i="1"/>
  <c r="H31" i="1"/>
  <c r="H32" i="1"/>
  <c r="H33" i="1"/>
  <c r="H34" i="1"/>
  <c r="H35" i="1"/>
  <c r="H36" i="1"/>
  <c r="H37" i="1"/>
  <c r="H38" i="1"/>
  <c r="H39" i="1"/>
  <c r="H40" i="1"/>
  <c r="H41" i="1"/>
  <c r="I42" i="1"/>
  <c r="G23" i="1"/>
  <c r="G24" i="1"/>
  <c r="G25" i="1"/>
  <c r="G26" i="1"/>
  <c r="G27" i="1"/>
  <c r="G28" i="1"/>
  <c r="G29" i="1"/>
  <c r="G30" i="1"/>
  <c r="G31" i="1"/>
  <c r="G32" i="1"/>
  <c r="G33" i="1"/>
  <c r="G34" i="1"/>
  <c r="G35" i="1"/>
  <c r="G36" i="1"/>
  <c r="G37" i="1"/>
  <c r="G38" i="1"/>
  <c r="G39" i="1"/>
  <c r="G40" i="1"/>
  <c r="G41" i="1"/>
  <c r="C15" i="24"/>
  <c r="J7" i="28" s="1"/>
  <c r="D6" i="24"/>
  <c r="D9" i="24"/>
  <c r="D7" i="24"/>
  <c r="D8" i="24"/>
  <c r="D5" i="24"/>
  <c r="H42" i="1" l="1"/>
  <c r="G44" i="1" s="1"/>
  <c r="J27" i="1" s="1"/>
  <c r="K27" i="1" s="1"/>
  <c r="J39" i="1"/>
  <c r="K39" i="1" s="1"/>
  <c r="J31" i="1"/>
  <c r="K31" i="1" s="1"/>
  <c r="J25" i="1"/>
  <c r="K25" i="1" s="1"/>
  <c r="J29" i="1"/>
  <c r="K29" i="1" s="1"/>
  <c r="J33" i="1"/>
  <c r="K33" i="1" s="1"/>
  <c r="J37" i="1"/>
  <c r="K37" i="1" s="1"/>
  <c r="J41" i="1"/>
  <c r="K41" i="1" s="1"/>
  <c r="F18" i="4"/>
  <c r="J36" i="1"/>
  <c r="K36" i="1" s="1"/>
  <c r="F20" i="4"/>
  <c r="F19" i="4"/>
  <c r="J24" i="1"/>
  <c r="K24" i="1" s="1"/>
  <c r="J32" i="1"/>
  <c r="K32" i="1" s="1"/>
  <c r="J22" i="1"/>
  <c r="K22" i="1" s="1"/>
  <c r="K42" i="1" s="1"/>
  <c r="G45" i="1" s="1"/>
  <c r="J26" i="1"/>
  <c r="K26" i="1" s="1"/>
  <c r="J30" i="1"/>
  <c r="K30" i="1" s="1"/>
  <c r="J34" i="1"/>
  <c r="K34" i="1" s="1"/>
  <c r="J38" i="1"/>
  <c r="K38" i="1" s="1"/>
  <c r="J28" i="1"/>
  <c r="K28" i="1" s="1"/>
  <c r="J40" i="1"/>
  <c r="K40" i="1" s="1"/>
  <c r="J8" i="28"/>
  <c r="J9" i="28"/>
  <c r="J23" i="1"/>
  <c r="K23" i="1" s="1"/>
  <c r="J35" i="1" l="1"/>
  <c r="K35" i="1" s="1"/>
  <c r="D20" i="4"/>
  <c r="H20" i="4" s="1"/>
  <c r="G9" i="28" s="1"/>
  <c r="I9" i="28" s="1"/>
  <c r="K9" i="28" s="1"/>
  <c r="D19" i="4"/>
  <c r="H19" i="4" s="1"/>
  <c r="G8" i="28" s="1"/>
  <c r="I8" i="28" s="1"/>
  <c r="K8" i="28" s="1"/>
  <c r="D18" i="4"/>
  <c r="H18" i="4" s="1"/>
  <c r="G7" i="28" s="1"/>
  <c r="I7" i="28" s="1"/>
  <c r="K7" i="28" s="1"/>
</calcChain>
</file>

<file path=xl/sharedStrings.xml><?xml version="1.0" encoding="utf-8"?>
<sst xmlns="http://schemas.openxmlformats.org/spreadsheetml/2006/main" count="236" uniqueCount="195">
  <si>
    <t>En raison de la grande variabilité des mesures de teneurs en silt, de l'applicabilité des observations climatiques sur le site et de nombreux autres facteurs influents de même nature, il est en général admis que les méthodologies, telles que celle décrite dans le présent tableur, soient utilisées pour obtenir des ordres de grandeur des résultats à titre indicatif. En raison de ces facteurs, on s'attend à ce que les installations qui estiment leurs rejets utilisent dans leurs calculs des valeurs moyennes, des surveillances quotidiennes de la circulation peu détaillées ou d'autres moyens pour arriver à des estimations relativement précises.</t>
  </si>
  <si>
    <t xml:space="preserve">Des valeurs sont obligatoires dans les cellules ombragées en jaune. Après avoir inscrit les valeurs requises, les facteurs d’émission ajustés et les émissions estimées s'afficheront en rouge et en gras dans les cellules correspondantes. </t>
  </si>
  <si>
    <t>Information sur le site</t>
  </si>
  <si>
    <t>Entrez le nombre de jours (d'après l'année civile) correspondants au volume du trafic sur le tronçon de la route. Si le volume du trafic est complètement différent durant les fins de semaine, un second calcul pour les fins de semaine serait une bonne solution; ou bien, il faudrait ajouter un nombre de jours équivalents (pour les fins de semaine) au nombre de jours correspondants au volume de trafic régulier (p. ex. le trafic de fin de semaine est en général 1/3 de celui des jours de semaine et, puisqu’il y a 110 jours de fins de semaines, les jours équivalents seraient 110/3 ou environ 36 jours).</t>
  </si>
  <si>
    <t xml:space="preserve">Utilisez des données mesurées ou des données représentatives d’autres sites connus. Si cette information n’est pas disponible, veuillez vous référer au tableau qui est sur la feuille « Teneur typique en silt AP-42 », tableau produit d'après la Environmental Protection Agency des États-Unis. Le fait que les routes soient fréquemment nivelées entraînera en général des changements dans la teneur en silt sur la chaussée. Une valeur représentative devra être déterminée, laquelle rendra une teneur moyenne pour l’année. N’utilisez pas la teneur en silt de l’agrégat utilisé pour la construction de la route; la chaussée étant compactée, une proportion significative de cette chaussée ne représenterait pas une source disponible pour générer de la poussière.    </t>
  </si>
  <si>
    <t>Poids à vide</t>
  </si>
  <si>
    <t>Références</t>
  </si>
  <si>
    <t>Émissions</t>
  </si>
  <si>
    <t>Rejets totaux</t>
  </si>
  <si>
    <t>Facteur d'ajustement 
ADJ</t>
  </si>
  <si>
    <t xml:space="preserve"> tonnes</t>
  </si>
  <si>
    <t>Km</t>
  </si>
  <si>
    <t>%</t>
  </si>
  <si>
    <t xml:space="preserve"> </t>
  </si>
  <si>
    <t>PM2.5</t>
  </si>
  <si>
    <t>PM10</t>
  </si>
  <si>
    <t xml:space="preserve">   </t>
  </si>
  <si>
    <t>a</t>
  </si>
  <si>
    <t>b</t>
  </si>
  <si>
    <t>tonnes</t>
  </si>
  <si>
    <t>*</t>
  </si>
  <si>
    <t>TPM</t>
  </si>
  <si>
    <t>km</t>
  </si>
  <si>
    <t>But</t>
  </si>
  <si>
    <t>Comment utiliser l'outil d'estimation</t>
  </si>
  <si>
    <t>Renseignements supplémentaires</t>
  </si>
  <si>
    <t xml:space="preserve">Définition - Route non asphaltée  </t>
  </si>
  <si>
    <t>Nombre de jours d'opération par année</t>
  </si>
  <si>
    <t xml:space="preserve">Teneur en silt </t>
  </si>
  <si>
    <t>Trafic journalier moyen</t>
  </si>
  <si>
    <t>Poids moyen</t>
  </si>
  <si>
    <t>Teneur en silt</t>
  </si>
  <si>
    <t>Jours/Année</t>
  </si>
  <si>
    <t>Jours (*)</t>
  </si>
  <si>
    <t>Information sur la flotte de véhicules</t>
  </si>
  <si>
    <t>Classe de véhicule</t>
  </si>
  <si>
    <t>Type de véhicule</t>
  </si>
  <si>
    <t xml:space="preserve">Trafic journalier moyen </t>
  </si>
  <si>
    <t>Unités</t>
  </si>
  <si>
    <t>Industrie</t>
  </si>
  <si>
    <t>Teneur en silt (%)</t>
  </si>
  <si>
    <t>Fonte du cuivre</t>
  </si>
  <si>
    <t>Route industrielle</t>
  </si>
  <si>
    <t>Production du fer et de l'acier</t>
  </si>
  <si>
    <t>Aire d'entreposage des matériaux</t>
  </si>
  <si>
    <t>Carrières et unités de traitement</t>
  </si>
  <si>
    <t>Extraction et traitement de la taconite</t>
  </si>
  <si>
    <t>Route de service</t>
  </si>
  <si>
    <t>Route de transport (récemment nivelée)</t>
  </si>
  <si>
    <t>Scieries (bois de construction)</t>
  </si>
  <si>
    <t>Constante</t>
  </si>
  <si>
    <t>s = teneur en silt du matériau de surface (%)</t>
  </si>
  <si>
    <t>E = Émission non contrôlée pour une taille spécifique (kg)</t>
  </si>
  <si>
    <t>EF = k (s/12)^a (Wfleet/2,72)^b</t>
  </si>
  <si>
    <t>Nom de la substance</t>
  </si>
  <si>
    <t xml:space="preserve">Numéro de CAS </t>
  </si>
  <si>
    <t>Référence</t>
  </si>
  <si>
    <t>Techniques de contrôle des poussières</t>
  </si>
  <si>
    <t>Arrosage 2 fois par jour</t>
  </si>
  <si>
    <t>Arrosage plus de 2 fois par jour</t>
  </si>
  <si>
    <t>Suppressants chimiques</t>
  </si>
  <si>
    <t>Donnée du site (*)</t>
  </si>
  <si>
    <t>Techniques de contrôle des poussières (**)</t>
  </si>
  <si>
    <t>Ajustement du contrôle</t>
  </si>
  <si>
    <t>Sources d'information</t>
  </si>
  <si>
    <t xml:space="preserve">Les équations sont fondées sur un poids moyen de la flotte du parc automobile pour tout le trafic. Estimez le poids à vide typique pour chacune des classes de véhicule, ce qui devrait comprendre le carburant, l’équipement, l’opérateur, etc. </t>
  </si>
  <si>
    <t>Poids maximal</t>
  </si>
  <si>
    <t>Il s'agit du poids moyen calculé de chaque classe de véhicule, en prenant en considération le poids à  vide et le poids maximal. La valeur ainsi obtenue sera utilisée dans le calcul du poids moyen de la flotte du parc automobile.</t>
  </si>
  <si>
    <t>Le présent calcul est effectué pour un tronçon de route donné pour une installation. Si cette installation comporte d’autres tronçons de route, sauvegardez le calcul pour ce tronçon de route donné et faites le calcul pour chacun des autres tronçons de route. Les données météorologiques demeurent les mêmes.</t>
  </si>
  <si>
    <t>des chaussées en gravier, des membranes minces de bitume, des traitements de chaussée et des chaussées recouvertes d'un mélange de bitume froid.</t>
  </si>
  <si>
    <t>Si une protection contre la poussière est appliquée sur une route non asphaltée, ce tronçon de route est toujours considéré comme une route non asphaltée.</t>
  </si>
  <si>
    <t>Le trafic journalier moyen correspond au nombre total de passages des véhicules par jour sur le tronçon de la route.</t>
  </si>
  <si>
    <t>Longueur du tronçon de route non asphaltée</t>
  </si>
  <si>
    <t>(Nbre / jours)</t>
  </si>
  <si>
    <t>(tonnes métriques)</t>
  </si>
  <si>
    <t>(km)</t>
  </si>
  <si>
    <t>(%)</t>
  </si>
  <si>
    <t>Total / Moyenne globale</t>
  </si>
  <si>
    <t xml:space="preserve">Classe de véhicule </t>
  </si>
  <si>
    <t>Pourcentage de trafic sur le tronçon de route</t>
  </si>
  <si>
    <t xml:space="preserve">Wfleet : Poids moyen (en tonnes métriques) par classe de véhicule sur le tronçon de route </t>
  </si>
  <si>
    <t>TENEURS EN SILT TYPIQUES DU MATÉRIAU DE LA CHAUSSÉE DES ROUTES INDUSTRIELLES NON ASPHALTÉES</t>
  </si>
  <si>
    <t>Utilisation de la route ou matériau de la chaussée</t>
  </si>
  <si>
    <t>Sablières et gravières</t>
  </si>
  <si>
    <t xml:space="preserve">Mines de charbon à ciel ouvert dans l'ouest des États-Unis </t>
  </si>
  <si>
    <t>Route de transport aller et retour</t>
  </si>
  <si>
    <t xml:space="preserve">Source : </t>
  </si>
  <si>
    <t>Chantiers de construction</t>
  </si>
  <si>
    <t>Sites d'enfouissement municipaux de déchets solides</t>
  </si>
  <si>
    <t>Routes pour l'évacuation des céchets</t>
  </si>
  <si>
    <t>4,8</t>
  </si>
  <si>
    <t>7,1</t>
  </si>
  <si>
    <t>8,3</t>
  </si>
  <si>
    <t>4,3</t>
  </si>
  <si>
    <t>5,8</t>
  </si>
  <si>
    <t>8,4</t>
  </si>
  <si>
    <t>5,1</t>
  </si>
  <si>
    <t>8,5</t>
  </si>
  <si>
    <t>6,4</t>
  </si>
  <si>
    <t>L'information spécifique, si disponible, devrait être utilisée de préférence aux valeurs du tableau.</t>
  </si>
  <si>
    <t>Il s'agit de la teneur en silt du matériau libre sur la chaussée compactée dans les chemins routiers.</t>
  </si>
  <si>
    <t>En général, aucune corrélation directe à la teneur en silt de la strate de la route non asphaltée.</t>
  </si>
  <si>
    <t>Parc à bois ronds</t>
  </si>
  <si>
    <t xml:space="preserve">Wfleet = Poids moyen (en tonnes métriques) des classes de véhicules sur le tronçon de route </t>
  </si>
  <si>
    <t>FE (unités)</t>
  </si>
  <si>
    <r>
      <t xml:space="preserve">EPA (2006). </t>
    </r>
    <r>
      <rPr>
        <i/>
        <sz val="10"/>
        <rFont val="Times New Roman"/>
        <family val="1"/>
      </rPr>
      <t>Unpaved Roads-Chapter 13.2.2, AP-42, Compilation of Air Pollutant Emission Factors</t>
    </r>
    <r>
      <rPr>
        <sz val="10"/>
        <rFont val="Times New Roman"/>
        <family val="1"/>
      </rPr>
      <t>, Volume 1, Stationary Point and Area Sources, EPA des États-Unis, ÉTATS-UNIS.</t>
    </r>
  </si>
  <si>
    <t>EFFICACITÉ DES MÉTHODES DE CONTRÔLE DES POUSSIÈRES</t>
  </si>
  <si>
    <t>Efficacité du contrôle</t>
  </si>
  <si>
    <t>Aucun contrôle</t>
  </si>
  <si>
    <r>
      <t xml:space="preserve">EPA. 2006. </t>
    </r>
    <r>
      <rPr>
        <i/>
        <sz val="10"/>
        <rFont val="Times New Roman"/>
        <family val="1"/>
      </rPr>
      <t>Unpaved Roads-Chapter 13.2.2, AP-42, Compilation of Air Pollutant Emission Factors</t>
    </r>
    <r>
      <rPr>
        <sz val="10"/>
        <rFont val="Times New Roman"/>
        <family val="1"/>
      </rPr>
      <t>, Volume 1, Stationary Point and Area Sources, EPA des États-Unis, ÉTATS-UNIS.</t>
    </r>
  </si>
  <si>
    <r>
      <t xml:space="preserve">WRAP. 2004. </t>
    </r>
    <r>
      <rPr>
        <i/>
        <sz val="10"/>
        <rFont val="Times New Roman"/>
        <family val="1"/>
      </rPr>
      <t>Fugitive Dust Control Measures Applicable for the Western Regional Air Partnership’s (WRAP),</t>
    </r>
    <r>
      <rPr>
        <sz val="10"/>
        <rFont val="Times New Roman"/>
        <family val="1"/>
      </rPr>
      <t xml:space="preserve"> Fugitive Dust Handbook, Western Governor’s Association, Denver (Colorado) ÉTATS-UNIS.</t>
    </r>
  </si>
  <si>
    <r>
      <t xml:space="preserve">MRI. 2001. </t>
    </r>
    <r>
      <rPr>
        <i/>
        <sz val="10"/>
        <rFont val="Times New Roman"/>
        <family val="1"/>
      </rPr>
      <t>Particulate Emission Measurements from controlled construction Activities</t>
    </r>
    <r>
      <rPr>
        <sz val="10"/>
        <rFont val="Times New Roman"/>
        <family val="1"/>
      </rPr>
      <t>, EPA/600/R-01/031, Midwest Research Institute, Kansas City (Kansas) ÉTATS-UNIS.</t>
    </r>
  </si>
  <si>
    <t>Particules de moins de 100 µm TPM</t>
  </si>
  <si>
    <r>
      <t>Particules de moins de 2,5 µm PM</t>
    </r>
    <r>
      <rPr>
        <b/>
        <vertAlign val="subscript"/>
        <sz val="10"/>
        <rFont val="Arial"/>
        <family val="2"/>
      </rPr>
      <t>2.5</t>
    </r>
  </si>
  <si>
    <r>
      <t>Particules de moins de 10 µm PM</t>
    </r>
    <r>
      <rPr>
        <b/>
        <vertAlign val="subscript"/>
        <sz val="10"/>
        <rFont val="Arial"/>
        <family val="2"/>
      </rPr>
      <t>10</t>
    </r>
  </si>
  <si>
    <t>(*) Si la donnée relative à l'efficacité de contrôle du site est disponible, entrez la valeur dans la cellule correspondant, soit « Efficacité du contrôle ».</t>
  </si>
  <si>
    <t xml:space="preserve">Le présent tableur a été conçu pour faciliter l'estimation des rejets de substances au titre de l'Inventaire national des rejets de polluants (INRP) provenant des routes non asphaltées. Les TPM (particules totales), les PM10 (particules dont le diamètre aérodynamique est inférieur à 10 µm) et les PM2.5 (particules dont le diamètre aérodynamique est inférieur à 2,5 µm) sont les substances d'intérêt dans le cadre de la présente activité. </t>
  </si>
  <si>
    <t>Prises en considération dans le cadre de l'estimation des poussières de routes non asphaltées</t>
  </si>
  <si>
    <t>Ce tableur est utilisé pour estimer l’émission des poussières de route provenant d’une chaussée non asphaltée donnée dans une installation. Le calcul devrait être répété pour les autres routes non asphaltées de l'installation, et les émissions totales devraient être la somme des émissions de chaque tronçon de route non asphaltée.</t>
  </si>
  <si>
    <t xml:space="preserve">Puisque les seuils de déclaration de l'INRP s'appliquent à l'installation dans son ensemble, les rejets de poussières de routes non asphaltées calculés dans ce tableur doivent être ajoutés aux rejets au titre de INRP provenant d'autres sources (rejets atmosphériques) et d'activités menées à l'installation.  </t>
  </si>
  <si>
    <t>La feuille « Méthodes de contrôle des poussières » du présent tableur comprend les corrections pour un certain nombre de méthodes de suppression des poussières.</t>
  </si>
  <si>
    <t xml:space="preserve">Lire les instructions se trouvant à la feuille « Instructions » pour obtenir plus de renseignements sur les termes techniques et les simplifications au sujet de la réduction des poussières dues aux précipitations et à d'autres conditions climatiques.  </t>
  </si>
  <si>
    <t>Utilisez des classes de véhicule qui correspondent aux classes de poids brut du véhicule (PVB). Les équations ont été élaborées en ce sens, et l’utilisation de poids spécifiques augmenterait la charge du calcul sans pour autant en augmenter la précision.</t>
  </si>
  <si>
    <t>Les équations sont fondées sur un poids moyen de la flotte du parc automobile pour tout le trafic. Estimez le poids maximal typique pour chacune des classes de véhicule, ce qui devrait comprendre, entre autres, le carburant, l’équipement et l’opérateur ainsi que la charge utile.</t>
  </si>
  <si>
    <t xml:space="preserve">Il s'agit de multiplier le poids moyen calculé par le pourcentage du trafic sur le tronçon d'une route afin de calculer le poids moyen de la flotte pondéré. </t>
  </si>
  <si>
    <t>Les instructions (et les directives) qui suivent décrivent les données qui sont requises pour la feuille « Information sur le site ».</t>
  </si>
  <si>
    <t>(Il y a des instructions et des directives supplémentaires disponibles sur les autres feuilles. Veuillez vous référer à chacune des feuilles pour obtenir des instructions spécifiques).</t>
  </si>
  <si>
    <t xml:space="preserve">  Les types communs de chaussée non asphaltée comprennent :</t>
  </si>
  <si>
    <t>Il est à noter que les routes d’hiver, bien qu'elles soient classées en tant que routes non asphaltées, sont construites sur un sol glacé,  la neige ou la glace et, typiquement, représentent des sources d’émissions négligeables. Les routes d'hiver ne seront donc pas prises en considération pour la déclaration des poussières de route au titre de l'INRP.</t>
  </si>
  <si>
    <r>
      <t xml:space="preserve">Cette information est fournie en tant que donnée d'entrée dans la feuille « </t>
    </r>
    <r>
      <rPr>
        <b/>
        <sz val="10"/>
        <rFont val="Arial"/>
        <family val="2"/>
      </rPr>
      <t>Information sur le site »</t>
    </r>
    <r>
      <rPr>
        <sz val="10"/>
        <rFont val="Arial"/>
        <family val="2"/>
      </rPr>
      <t xml:space="preserve"> dans la section « </t>
    </r>
    <r>
      <rPr>
        <b/>
        <sz val="10"/>
        <rFont val="Arial"/>
        <family val="2"/>
      </rPr>
      <t>Teneur en silt ».</t>
    </r>
  </si>
  <si>
    <r>
      <t>Nota</t>
    </r>
    <r>
      <rPr>
        <b/>
        <u/>
        <sz val="8"/>
        <rFont val="Arial"/>
        <family val="2"/>
      </rPr>
      <t xml:space="preserve"> </t>
    </r>
    <r>
      <rPr>
        <u/>
        <sz val="8"/>
        <rFont val="Arial"/>
        <family val="2"/>
      </rPr>
      <t>:</t>
    </r>
    <r>
      <rPr>
        <sz val="8"/>
        <rFont val="Arial"/>
        <family val="2"/>
      </rPr>
      <t xml:space="preserve"> L</t>
    </r>
    <r>
      <rPr>
        <sz val="8"/>
        <rFont val="Arial"/>
        <family val="2"/>
      </rPr>
      <t>'équation a été modifiée (de (W / 3) à (W / 2,72)) pour permettre l'utilisation de l'information en système métrique.</t>
    </r>
  </si>
  <si>
    <t>Chemins utilisés par les décapeuses</t>
  </si>
  <si>
    <t>W</t>
  </si>
  <si>
    <t>P</t>
  </si>
  <si>
    <t xml:space="preserve">W*P               </t>
  </si>
  <si>
    <t>W*P</t>
  </si>
  <si>
    <r>
      <t xml:space="preserve">Il s'agit de la longueur du tronçon de la route en </t>
    </r>
    <r>
      <rPr>
        <b/>
        <sz val="10"/>
        <rFont val="Arial"/>
        <family val="2"/>
      </rPr>
      <t>km</t>
    </r>
    <r>
      <rPr>
        <sz val="10"/>
        <rFont val="Arial"/>
        <family val="2"/>
      </rPr>
      <t>.</t>
    </r>
  </si>
  <si>
    <t>(***) Les Rejets totaux tiennent compte des atténuations naturelles et de toute autre technique de contrôle adoptée.</t>
  </si>
  <si>
    <t>Rejets totaux (***)</t>
  </si>
  <si>
    <t>Longueur du trançon de la route</t>
  </si>
  <si>
    <t>KV calculé</t>
  </si>
  <si>
    <t>Fondé sur la longueur de la route, le nombre de véhicules et des jours d’opération ainsi que le kilométrage parcouru par classe de véhicule. Le calcul ainsi obtenu est utilisé lorsque le KV réel est inconnu.</t>
  </si>
  <si>
    <t>KV réel obtenu à l'aide d'autres méthodes</t>
  </si>
  <si>
    <t xml:space="preserve">La présente section est utilisée quand le KV réel est connu pour chacune des classes de véhicule, ou estimé en utilisant une autre méthode. La valeur peut être obtenue à partir des lectures d’odomètres des véhicules, du compte réel annuel des véhicules ou d'autres méthodes. Cette valeur sera utilisée de préférence au KV calculé (la cellule correspondante doit rester en blanc si le KV calculé est utilisé) dans le calcul du poids moyen de la flotte du parc automobile et du KV total. </t>
  </si>
  <si>
    <t>Il s'agit du pourcentage calculé de trafic routier fondé sur l’information du KV. La valeur ainsi obtenue sera utilisée dans le calcul du poids moyen de la flotte pondéré.</t>
  </si>
  <si>
    <t>Total annuel du kilométrage-véhicule parcouru (KV) sur le segment de route</t>
  </si>
  <si>
    <t xml:space="preserve">Il s'agit de la somme du KV réel et du KV calculé. Si toutes les formules sont correctement situées, aucune information ne sera en double. Après avoir entré l’information, vérifiez que tout est bien situé. La valeur ainsi obtenue sera utilisée dans le calcul des émissions.    </t>
  </si>
  <si>
    <t>Il s'agit du poids moyen de la flotte pondéré calculé en tenant compte de la moyenne des poids de véhicules et le KV. La valeur ainsi obtenue sera utilisée dans le calcul des émissions.</t>
  </si>
  <si>
    <t>KV annuel calculé à l'aide d'autres méthodes</t>
  </si>
  <si>
    <t>Total annuel du kilométrage-véhicule parcouru (KV) sur le tronçon de route</t>
  </si>
  <si>
    <t>KV</t>
  </si>
  <si>
    <t>k (kg/KV)</t>
  </si>
  <si>
    <t>E = EF*KV</t>
  </si>
  <si>
    <t>EF = facteur d'émission pour une taille spécifique (kg/KV)</t>
  </si>
  <si>
    <t>KV : Kilomètrage-véhicule parcouru</t>
  </si>
  <si>
    <t xml:space="preserve">Unités KV </t>
  </si>
  <si>
    <t>kg/KV</t>
  </si>
  <si>
    <t>ÉMISSIONS ANNUELLES NON CONTRÔLÉES POUR UN TRONÇON DE ROUTE NON ASPHALTÉE SANS CORRECTION RELATIVE À LA PLUIE ET LA NEIGE</t>
  </si>
  <si>
    <t>INFORMATION SUR LE TRAFIC SUR UN TRONÇON DE ROUTE</t>
  </si>
  <si>
    <t>Le seuil de déclaration des émissions de TPM, PM10 et PM2.5 provenant de la poussière des routes est de 10 000 kilomètres parcourus par les véhicules (KV) par année sur les chaussées non asphaltées sur un site. Avant d’estimer les émissions, vérifiez tout d’abord si vous respectez l’exigence des 10 000 KV par année sur les chaussées non asphaltées sur un site.</t>
  </si>
  <si>
    <t>TABLEUR POUR LES POUSSIÈRES DES ROUTES INDUSTRIELLES NON ASPHALTÉES</t>
  </si>
  <si>
    <t>(**) Sélectionnez les cellules, dans la colonne « Techniques de contrôle des poussières », puis sélectionnez, dans la liste déroulante, la technique de contrôle appropriée, l'efficacité correspondante s'affichera dans la colonne « Ajustement du contrôle ».</t>
  </si>
  <si>
    <t>Émissions annuelles contrôlées dues aux mitigations naturelles</t>
  </si>
  <si>
    <t xml:space="preserve">Émissions non contrôlées annuelles </t>
  </si>
  <si>
    <t>Ajustement de la méthode de contrôle des poussières</t>
  </si>
  <si>
    <t xml:space="preserve">ÉMISSIONS ANNUELLES POUR UN TRONÇON DE ROUTE NON ASPHALTÉE </t>
  </si>
  <si>
    <t xml:space="preserve">FE non contrôlé </t>
  </si>
  <si>
    <t>Ajustement  moyen du contrôle</t>
  </si>
  <si>
    <t>Précipitation</t>
  </si>
  <si>
    <t>Il s'agit de la somme des précipitations sous forme de pluie et de neige.</t>
  </si>
  <si>
    <t>Review Date</t>
  </si>
  <si>
    <t>ORTECH Reference #</t>
  </si>
  <si>
    <t>Reviewer</t>
  </si>
  <si>
    <t>Ka-Ming Lin</t>
  </si>
  <si>
    <t>Original workbook</t>
  </si>
  <si>
    <t>RoadDustCalculator_e_18_Nov_2008.xls</t>
  </si>
  <si>
    <t>EF source document</t>
  </si>
  <si>
    <t>AP-42 13.2.2 dated November 2006</t>
  </si>
  <si>
    <t>Date EF source document checked</t>
  </si>
  <si>
    <t>NPRI Schedule 1 source document</t>
  </si>
  <si>
    <t>2016 and 2017 NPRI Substance List</t>
  </si>
  <si>
    <t>Changes made</t>
  </si>
  <si>
    <t>no changes to typical silt content</t>
  </si>
  <si>
    <t>no changes to Industrial Road equation parameters</t>
  </si>
  <si>
    <t>Notes from Contractor review conducted on the English version</t>
  </si>
  <si>
    <t>https://climat.meteo.gc.ca/climate_normals/index_f.html</t>
  </si>
  <si>
    <t>https://climat.meteo.gc.ca/prods_servs/cdn_climate_summary_f.html</t>
  </si>
  <si>
    <t>https://climat.meteo.gc.ca/index_f.html</t>
  </si>
  <si>
    <t>Les facteurs d'émission sont tirés de la section 13.2.2 (Unpaved Roads [Industrial Roads]) du AP-42 de la Environmental Protection Agency des États-Unis. Dernière mise à jour en novembre 2006: https://www.epa.gov/sites/default/files/2020-10/documents/13.2.2_unpaved_roads.pdf</t>
  </si>
  <si>
    <t>Site Web d'Environnement Canada sur les données climatologiques: https://climat.meteo.gc.ca/index_f.html</t>
  </si>
  <si>
    <t>Si vous devez inscrire plus de 20 types de véhicules, contactez  l’INRP à inrp-npri@ec.gc.ca</t>
  </si>
  <si>
    <t>Si plus de 20 types de véhicules parcourent ce tronçon de route, contactez l’INRP à inrp-npri@ec.gc.ca</t>
  </si>
  <si>
    <t xml:space="preserve">(*) Les données peuvent être prise de la base des données climatiques d'Environnement Canada. S'assurer que la valeur entrée dans la cellule C7 est inférieure ou égale à la cellule C5. Éviter le double comptage lorsque les précipitations totales s’accumulent pendant les jours travaillés où les routes sont glacées ou enneigées et humides durant l'hiver. </t>
  </si>
  <si>
    <t>https://www.epa.gov/sites/default/files/2020-10/documents/13.2.2_unpaved_roads.pdfdf</t>
  </si>
  <si>
    <r>
      <t xml:space="preserve">Nombre estimé de jours travaillés où les routes étaient glacées ou enneigées et humides durant l'hiver 
  </t>
    </r>
    <r>
      <rPr>
        <b/>
        <sz val="14"/>
        <rFont val="Arial"/>
        <family val="2"/>
      </rPr>
      <t xml:space="preserve">+                                                                                        </t>
    </r>
    <r>
      <rPr>
        <b/>
        <sz val="10"/>
        <rFont val="Arial"/>
        <family val="2"/>
      </rPr>
      <t xml:space="preserve"> 
Nombre estimé de jours travaillés avec des précipitations supérieures à 0.2 mm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</si>
</sst>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1009]mmmm\ d\,\ yyyy;@"/>
  </numFmts>
  <fonts count="33" x14ac:knownFonts="1">
    <font>
      <sz val="10"/>
      <name val="Arial"/>
    </font>
    <font>
      <sz val="10"/>
      <name val="Arial"/>
      <family val="2"/>
    </font>
    <font>
      <sz val="8"/>
      <name val="Arial"/>
      <family val="2"/>
    </font>
    <font>
      <b/>
      <sz val="10"/>
      <name val="Arial"/>
      <family val="2"/>
    </font>
    <font>
      <u/>
      <sz val="8.5"/>
      <color indexed="12"/>
      <name val="Arial"/>
      <family val="2"/>
    </font>
    <font>
      <b/>
      <sz val="10"/>
      <name val="Verdana"/>
      <family val="2"/>
    </font>
    <font>
      <b/>
      <sz val="10"/>
      <name val="Arial"/>
      <family val="2"/>
    </font>
    <font>
      <b/>
      <sz val="12"/>
      <name val="Arial"/>
      <family val="2"/>
    </font>
    <font>
      <sz val="12"/>
      <name val="Arial"/>
      <family val="2"/>
    </font>
    <font>
      <sz val="10"/>
      <name val="Arial"/>
      <family val="2"/>
    </font>
    <font>
      <b/>
      <sz val="14"/>
      <name val="Arial"/>
      <family val="2"/>
    </font>
    <font>
      <b/>
      <u/>
      <sz val="14"/>
      <name val="Arial"/>
      <family val="2"/>
    </font>
    <font>
      <b/>
      <u/>
      <sz val="10"/>
      <name val="Arial"/>
      <family val="2"/>
    </font>
    <font>
      <b/>
      <sz val="10"/>
      <color indexed="10"/>
      <name val="Verdana"/>
      <family val="2"/>
    </font>
    <font>
      <b/>
      <sz val="10"/>
      <color indexed="10"/>
      <name val="Arial"/>
      <family val="2"/>
    </font>
    <font>
      <b/>
      <sz val="10"/>
      <color indexed="10"/>
      <name val="Verdana"/>
      <family val="2"/>
    </font>
    <font>
      <b/>
      <sz val="14"/>
      <color indexed="10"/>
      <name val="Arial"/>
      <family val="2"/>
    </font>
    <font>
      <b/>
      <sz val="10"/>
      <color indexed="10"/>
      <name val="Verdana"/>
      <family val="2"/>
    </font>
    <font>
      <sz val="10"/>
      <name val="Times New Roman"/>
      <family val="1"/>
    </font>
    <font>
      <i/>
      <sz val="10"/>
      <name val="Times New Roman"/>
      <family val="1"/>
    </font>
    <font>
      <sz val="8"/>
      <name val="Arial"/>
      <family val="2"/>
    </font>
    <font>
      <b/>
      <u/>
      <sz val="8"/>
      <name val="Arial"/>
      <family val="2"/>
    </font>
    <font>
      <sz val="10"/>
      <name val="Arial"/>
      <family val="2"/>
    </font>
    <font>
      <u/>
      <sz val="10"/>
      <name val="Arial"/>
      <family val="2"/>
    </font>
    <font>
      <b/>
      <vertAlign val="subscript"/>
      <sz val="10"/>
      <name val="Arial"/>
      <family val="2"/>
    </font>
    <font>
      <b/>
      <i/>
      <u/>
      <sz val="8"/>
      <name val="Arial"/>
      <family val="2"/>
    </font>
    <font>
      <u/>
      <sz val="8"/>
      <name val="Arial"/>
      <family val="2"/>
    </font>
    <font>
      <b/>
      <u/>
      <sz val="12"/>
      <name val="Arial"/>
      <family val="2"/>
    </font>
    <font>
      <b/>
      <sz val="10"/>
      <color indexed="9"/>
      <name val="Arial"/>
      <family val="2"/>
    </font>
    <font>
      <sz val="8"/>
      <color indexed="9"/>
      <name val="Arial"/>
      <family val="2"/>
    </font>
    <font>
      <sz val="10"/>
      <color indexed="9"/>
      <name val="Verdana"/>
      <family val="2"/>
    </font>
    <font>
      <u/>
      <sz val="10"/>
      <color indexed="12"/>
      <name val="Arial"/>
      <family val="2"/>
    </font>
    <font>
      <u/>
      <sz val="10"/>
      <color theme="10"/>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2"/>
        <bgColor indexed="64"/>
      </patternFill>
    </fill>
    <fill>
      <patternFill patternType="solid">
        <fgColor indexed="13"/>
        <bgColor indexed="64"/>
      </patternFill>
    </fill>
  </fills>
  <borders count="32">
    <border>
      <left/>
      <right/>
      <top/>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thick">
        <color indexed="64"/>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22"/>
      </top>
      <bottom style="thin">
        <color indexed="22"/>
      </bottom>
      <diagonal/>
    </border>
    <border>
      <left style="thin">
        <color indexed="22"/>
      </left>
      <right/>
      <top/>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bottom style="thin">
        <color indexed="22"/>
      </bottom>
      <diagonal/>
    </border>
    <border>
      <left/>
      <right/>
      <top style="thin">
        <color indexed="22"/>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22"/>
      </left>
      <right style="thin">
        <color indexed="22"/>
      </right>
      <top style="thin">
        <color indexed="22"/>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s>
  <cellStyleXfs count="43">
    <xf numFmtId="0" fontId="0" fillId="0" borderId="0"/>
    <xf numFmtId="0" fontId="4" fillId="0" borderId="0" applyNumberFormat="0" applyFill="0" applyBorder="0" applyAlignment="0" applyProtection="0">
      <alignment vertical="top"/>
      <protection locked="0"/>
    </xf>
    <xf numFmtId="0" fontId="9" fillId="0" borderId="0"/>
    <xf numFmtId="9" fontId="1" fillId="0" borderId="0" applyFont="0" applyFill="0" applyBorder="0" applyAlignment="0" applyProtection="0"/>
    <xf numFmtId="0" fontId="1" fillId="0" borderId="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2" fillId="0" borderId="0" applyNumberFormat="0" applyFill="0" applyBorder="0" applyAlignment="0" applyProtection="0"/>
  </cellStyleXfs>
  <cellXfs count="170">
    <xf numFmtId="0" fontId="0" fillId="0" borderId="0" xfId="0"/>
    <xf numFmtId="0" fontId="3" fillId="0" borderId="0" xfId="0" applyFont="1"/>
    <xf numFmtId="0" fontId="0" fillId="0" borderId="0" xfId="0" applyAlignment="1">
      <alignment horizontal="left"/>
    </xf>
    <xf numFmtId="0" fontId="3" fillId="0" borderId="1" xfId="0" applyFont="1" applyBorder="1"/>
    <xf numFmtId="0" fontId="3" fillId="0" borderId="2" xfId="0" applyFont="1" applyBorder="1"/>
    <xf numFmtId="0" fontId="3" fillId="0" borderId="3" xfId="0" applyFont="1" applyBorder="1"/>
    <xf numFmtId="0" fontId="3" fillId="0" borderId="4" xfId="0" applyFont="1" applyBorder="1"/>
    <xf numFmtId="0" fontId="3" fillId="2" borderId="5" xfId="0" applyFont="1" applyFill="1" applyBorder="1"/>
    <xf numFmtId="0" fontId="3" fillId="2" borderId="5" xfId="0" applyFont="1" applyFill="1" applyBorder="1" applyAlignment="1">
      <alignment horizontal="center"/>
    </xf>
    <xf numFmtId="0" fontId="0" fillId="0" borderId="5" xfId="0" applyBorder="1" applyAlignment="1">
      <alignment horizontal="center"/>
    </xf>
    <xf numFmtId="0" fontId="4" fillId="0" borderId="0" xfId="1" applyAlignment="1" applyProtection="1"/>
    <xf numFmtId="0" fontId="7" fillId="0" borderId="0" xfId="0" applyFont="1"/>
    <xf numFmtId="9" fontId="5" fillId="0" borderId="5" xfId="3" applyFont="1" applyBorder="1" applyAlignment="1">
      <alignment horizontal="center"/>
    </xf>
    <xf numFmtId="9" fontId="5" fillId="0" borderId="5" xfId="3" applyFont="1" applyFill="1" applyBorder="1" applyAlignment="1">
      <alignment horizontal="center"/>
    </xf>
    <xf numFmtId="0" fontId="5" fillId="0" borderId="1" xfId="0" applyFont="1" applyBorder="1" applyAlignment="1">
      <alignment horizontal="center"/>
    </xf>
    <xf numFmtId="0" fontId="3" fillId="0" borderId="0" xfId="0" applyFont="1" applyAlignment="1">
      <alignment horizontal="left"/>
    </xf>
    <xf numFmtId="0" fontId="9" fillId="0" borderId="0" xfId="0" applyFont="1"/>
    <xf numFmtId="0" fontId="3" fillId="3" borderId="1" xfId="0" applyFont="1" applyFill="1" applyBorder="1" applyAlignment="1">
      <alignment horizontal="center"/>
    </xf>
    <xf numFmtId="0" fontId="3" fillId="3" borderId="5" xfId="0" applyFont="1" applyFill="1" applyBorder="1" applyAlignment="1">
      <alignment horizontal="center"/>
    </xf>
    <xf numFmtId="164" fontId="5" fillId="3" borderId="5" xfId="0" applyNumberFormat="1" applyFont="1" applyFill="1" applyBorder="1" applyAlignment="1">
      <alignment horizontal="center"/>
    </xf>
    <xf numFmtId="0" fontId="5" fillId="3" borderId="5" xfId="0" applyFont="1" applyFill="1" applyBorder="1" applyAlignment="1">
      <alignment horizontal="center"/>
    </xf>
    <xf numFmtId="0" fontId="0" fillId="0" borderId="0" xfId="0" applyAlignment="1">
      <alignment wrapText="1"/>
    </xf>
    <xf numFmtId="0" fontId="9" fillId="0" borderId="0" xfId="0" applyFont="1" applyAlignment="1">
      <alignment wrapText="1"/>
    </xf>
    <xf numFmtId="0" fontId="10" fillId="0" borderId="0" xfId="0" applyFont="1" applyAlignment="1">
      <alignment horizontal="left"/>
    </xf>
    <xf numFmtId="49" fontId="11" fillId="0" borderId="0" xfId="0" applyNumberFormat="1" applyFont="1" applyAlignment="1">
      <alignment horizontal="center" wrapText="1"/>
    </xf>
    <xf numFmtId="0" fontId="12" fillId="0" borderId="0" xfId="0" applyFont="1" applyAlignment="1">
      <alignment wrapText="1"/>
    </xf>
    <xf numFmtId="0" fontId="13" fillId="3" borderId="5" xfId="0" applyFont="1" applyFill="1" applyBorder="1" applyAlignment="1">
      <alignment horizontal="center"/>
    </xf>
    <xf numFmtId="164" fontId="13" fillId="3" borderId="5" xfId="0" applyNumberFormat="1" applyFont="1" applyFill="1" applyBorder="1" applyAlignment="1">
      <alignment horizontal="center"/>
    </xf>
    <xf numFmtId="0" fontId="3" fillId="0" borderId="0" xfId="0" applyFont="1" applyAlignment="1">
      <alignment horizontal="center"/>
    </xf>
    <xf numFmtId="0" fontId="0" fillId="0" borderId="6" xfId="0" applyBorder="1"/>
    <xf numFmtId="0" fontId="6" fillId="0" borderId="5" xfId="0" applyFont="1" applyBorder="1" applyAlignment="1">
      <alignment horizontal="left"/>
    </xf>
    <xf numFmtId="0" fontId="13" fillId="0" borderId="5" xfId="0" applyFont="1" applyBorder="1" applyAlignment="1">
      <alignment horizontal="center"/>
    </xf>
    <xf numFmtId="0" fontId="3" fillId="0" borderId="5" xfId="0" applyFont="1" applyBorder="1"/>
    <xf numFmtId="0" fontId="3" fillId="0" borderId="5" xfId="0" applyFont="1" applyBorder="1" applyAlignment="1">
      <alignment horizontal="center"/>
    </xf>
    <xf numFmtId="0" fontId="9" fillId="0" borderId="0" xfId="0" applyFont="1" applyAlignment="1">
      <alignment horizontal="center"/>
    </xf>
    <xf numFmtId="0" fontId="16" fillId="0" borderId="0" xfId="0" applyFont="1"/>
    <xf numFmtId="0" fontId="16" fillId="0" borderId="7" xfId="0" applyFont="1" applyBorder="1"/>
    <xf numFmtId="2" fontId="13" fillId="3" borderId="8" xfId="0" applyNumberFormat="1" applyFont="1" applyFill="1" applyBorder="1" applyAlignment="1">
      <alignment horizontal="center"/>
    </xf>
    <xf numFmtId="164" fontId="17" fillId="0" borderId="5" xfId="0" applyNumberFormat="1" applyFont="1" applyBorder="1" applyAlignment="1">
      <alignment horizontal="center"/>
    </xf>
    <xf numFmtId="0" fontId="9" fillId="0" borderId="9" xfId="0" applyFont="1" applyBorder="1"/>
    <xf numFmtId="0" fontId="0" fillId="0" borderId="10" xfId="0" applyBorder="1"/>
    <xf numFmtId="0" fontId="18" fillId="0" borderId="0" xfId="0" applyFont="1"/>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wrapText="1"/>
    </xf>
    <xf numFmtId="0" fontId="12" fillId="0" borderId="0" xfId="0" applyFont="1"/>
    <xf numFmtId="0" fontId="5" fillId="0" borderId="11" xfId="0" applyFont="1" applyBorder="1" applyAlignment="1">
      <alignment horizontal="center"/>
    </xf>
    <xf numFmtId="0" fontId="5" fillId="0" borderId="12" xfId="0" applyFont="1" applyBorder="1" applyAlignment="1">
      <alignment horizontal="center"/>
    </xf>
    <xf numFmtId="0" fontId="5" fillId="0" borderId="13" xfId="0" applyFont="1" applyBorder="1" applyAlignment="1">
      <alignment horizontal="center"/>
    </xf>
    <xf numFmtId="0" fontId="13" fillId="3" borderId="14" xfId="0" applyFont="1" applyFill="1" applyBorder="1" applyAlignment="1">
      <alignment horizontal="center"/>
    </xf>
    <xf numFmtId="2" fontId="13" fillId="3" borderId="15" xfId="0" applyNumberFormat="1" applyFont="1" applyFill="1" applyBorder="1" applyAlignment="1">
      <alignment horizontal="center"/>
    </xf>
    <xf numFmtId="164" fontId="17" fillId="0" borderId="14" xfId="0" applyNumberFormat="1" applyFont="1" applyBorder="1" applyAlignment="1">
      <alignment horizontal="center"/>
    </xf>
    <xf numFmtId="0" fontId="0" fillId="0" borderId="16" xfId="0" applyBorder="1"/>
    <xf numFmtId="0" fontId="0" fillId="0" borderId="16" xfId="0" applyBorder="1" applyAlignment="1">
      <alignment horizontal="center" vertical="center" wrapText="1"/>
    </xf>
    <xf numFmtId="0" fontId="3" fillId="4" borderId="17" xfId="0" applyFont="1" applyFill="1" applyBorder="1" applyAlignment="1">
      <alignment horizontal="center" vertical="top" wrapText="1"/>
    </xf>
    <xf numFmtId="0" fontId="3" fillId="0" borderId="14" xfId="0" applyFont="1" applyBorder="1" applyAlignment="1">
      <alignment horizontal="left"/>
    </xf>
    <xf numFmtId="9" fontId="5" fillId="0" borderId="14" xfId="3" applyFont="1" applyBorder="1" applyAlignment="1">
      <alignment horizontal="center"/>
    </xf>
    <xf numFmtId="9" fontId="13" fillId="0" borderId="14" xfId="3" applyFont="1" applyBorder="1" applyAlignment="1">
      <alignment horizontal="center"/>
    </xf>
    <xf numFmtId="0" fontId="3" fillId="4" borderId="18" xfId="0" applyFont="1" applyFill="1" applyBorder="1" applyAlignment="1">
      <alignment horizontal="center" vertical="top" wrapText="1"/>
    </xf>
    <xf numFmtId="0" fontId="7" fillId="0" borderId="0" xfId="0" applyFont="1" applyAlignment="1">
      <alignment horizontal="left"/>
    </xf>
    <xf numFmtId="0" fontId="17" fillId="0" borderId="14" xfId="0" applyFont="1" applyBorder="1" applyAlignment="1">
      <alignment horizontal="center"/>
    </xf>
    <xf numFmtId="0" fontId="13" fillId="3" borderId="19" xfId="0" applyFont="1" applyFill="1" applyBorder="1" applyAlignment="1">
      <alignment horizontal="center"/>
    </xf>
    <xf numFmtId="2" fontId="13" fillId="3" borderId="20" xfId="0" applyNumberFormat="1" applyFont="1" applyFill="1" applyBorder="1" applyAlignment="1">
      <alignment horizontal="center"/>
    </xf>
    <xf numFmtId="164" fontId="17" fillId="0" borderId="19" xfId="0" applyNumberFormat="1" applyFont="1" applyBorder="1" applyAlignment="1">
      <alignment horizontal="center"/>
    </xf>
    <xf numFmtId="0" fontId="20" fillId="0" borderId="0" xfId="0" applyFont="1" applyAlignment="1">
      <alignment horizontal="left" indent="1"/>
    </xf>
    <xf numFmtId="0" fontId="5" fillId="0" borderId="0" xfId="0" applyFont="1" applyAlignment="1">
      <alignment horizontal="center"/>
    </xf>
    <xf numFmtId="0" fontId="8" fillId="0" borderId="0" xfId="0" applyFont="1"/>
    <xf numFmtId="0" fontId="21" fillId="0" borderId="0" xfId="0" applyFont="1"/>
    <xf numFmtId="0" fontId="1" fillId="0" borderId="0" xfId="0" applyFont="1" applyAlignment="1">
      <alignment vertical="center"/>
    </xf>
    <xf numFmtId="0" fontId="3" fillId="0" borderId="21" xfId="0" applyFont="1" applyBorder="1" applyAlignment="1">
      <alignment horizontal="left"/>
    </xf>
    <xf numFmtId="0" fontId="9" fillId="0" borderId="22" xfId="0" applyFont="1" applyBorder="1"/>
    <xf numFmtId="0" fontId="3" fillId="0" borderId="23" xfId="0" applyFont="1" applyBorder="1" applyAlignment="1">
      <alignment horizontal="right" vertical="center" wrapText="1"/>
    </xf>
    <xf numFmtId="0" fontId="0" fillId="0" borderId="0" xfId="0" applyAlignment="1">
      <alignment horizontal="left" wrapText="1"/>
    </xf>
    <xf numFmtId="0" fontId="3" fillId="0" borderId="0" xfId="0" applyFont="1" applyAlignment="1">
      <alignment vertical="center" wrapText="1"/>
    </xf>
    <xf numFmtId="0" fontId="3" fillId="0" borderId="0" xfId="0" applyFont="1" applyAlignment="1">
      <alignment horizontal="left" wrapText="1"/>
    </xf>
    <xf numFmtId="0" fontId="3" fillId="0" borderId="7" xfId="0" applyFont="1" applyBorder="1" applyAlignment="1">
      <alignment wrapText="1"/>
    </xf>
    <xf numFmtId="0" fontId="3" fillId="4" borderId="5" xfId="0" applyFont="1" applyFill="1" applyBorder="1" applyAlignment="1">
      <alignment horizontal="center" vertical="center"/>
    </xf>
    <xf numFmtId="0" fontId="3" fillId="4" borderId="11" xfId="0" applyFont="1" applyFill="1" applyBorder="1" applyAlignment="1">
      <alignment horizontal="center" vertical="center" wrapText="1"/>
    </xf>
    <xf numFmtId="164" fontId="13" fillId="3" borderId="11" xfId="0" applyNumberFormat="1" applyFont="1" applyFill="1" applyBorder="1" applyAlignment="1">
      <alignment horizontal="center"/>
    </xf>
    <xf numFmtId="9" fontId="13" fillId="3" borderId="11" xfId="3" applyFont="1" applyFill="1" applyBorder="1" applyAlignment="1">
      <alignment horizontal="center"/>
    </xf>
    <xf numFmtId="0" fontId="3" fillId="4" borderId="5" xfId="0" applyFont="1" applyFill="1" applyBorder="1" applyAlignment="1">
      <alignment horizontal="center" vertical="center" wrapText="1"/>
    </xf>
    <xf numFmtId="0" fontId="9" fillId="0" borderId="0" xfId="0" applyFont="1" applyAlignment="1">
      <alignment horizontal="left" wrapText="1" indent="1"/>
    </xf>
    <xf numFmtId="0" fontId="3" fillId="0" borderId="0" xfId="0" applyFont="1" applyAlignment="1">
      <alignment vertical="top" wrapText="1"/>
    </xf>
    <xf numFmtId="0" fontId="16" fillId="0" borderId="0" xfId="0" applyFont="1" applyAlignment="1">
      <alignment wrapText="1"/>
    </xf>
    <xf numFmtId="0" fontId="22" fillId="0" borderId="0" xfId="0" applyFont="1"/>
    <xf numFmtId="0" fontId="22" fillId="0" borderId="0" xfId="0" applyFont="1" applyAlignment="1">
      <alignment wrapText="1"/>
    </xf>
    <xf numFmtId="0" fontId="1" fillId="0" borderId="0" xfId="0" applyFont="1" applyAlignment="1">
      <alignment horizontal="left" wrapText="1"/>
    </xf>
    <xf numFmtId="0" fontId="1" fillId="0" borderId="0" xfId="0" applyFont="1"/>
    <xf numFmtId="0" fontId="3" fillId="0" borderId="5" xfId="0" applyFont="1" applyBorder="1" applyAlignment="1">
      <alignment horizontal="center" vertical="center"/>
    </xf>
    <xf numFmtId="0" fontId="23" fillId="0" borderId="0" xfId="0" applyFont="1"/>
    <xf numFmtId="0" fontId="9" fillId="0" borderId="0" xfId="2"/>
    <xf numFmtId="0" fontId="3" fillId="0" borderId="0" xfId="2" applyFont="1" applyAlignment="1">
      <alignment horizontal="left"/>
    </xf>
    <xf numFmtId="0" fontId="9" fillId="0" borderId="0" xfId="2" applyAlignment="1">
      <alignment horizontal="center"/>
    </xf>
    <xf numFmtId="0" fontId="9" fillId="0" borderId="0" xfId="0" applyFont="1" applyAlignment="1">
      <alignment horizontal="left" vertical="top" wrapText="1"/>
    </xf>
    <xf numFmtId="0" fontId="0" fillId="0" borderId="0" xfId="0" applyAlignment="1">
      <alignment vertical="top" wrapText="1"/>
    </xf>
    <xf numFmtId="0" fontId="9" fillId="0" borderId="0" xfId="0" applyFont="1" applyAlignment="1">
      <alignment vertical="top" wrapText="1"/>
    </xf>
    <xf numFmtId="0" fontId="3" fillId="0" borderId="2" xfId="0" applyFont="1" applyBorder="1" applyAlignment="1">
      <alignment vertical="top" wrapText="1"/>
    </xf>
    <xf numFmtId="0" fontId="25" fillId="0" borderId="0" xfId="0" applyFont="1"/>
    <xf numFmtId="0" fontId="9" fillId="0" borderId="0" xfId="0" applyFont="1" applyAlignment="1">
      <alignment horizontal="left"/>
    </xf>
    <xf numFmtId="0" fontId="7" fillId="0" borderId="0" xfId="0" applyFont="1" applyAlignment="1">
      <alignment wrapText="1"/>
    </xf>
    <xf numFmtId="0" fontId="27" fillId="0" borderId="0" xfId="0" applyFont="1"/>
    <xf numFmtId="0" fontId="3" fillId="0" borderId="5" xfId="0" applyFont="1" applyBorder="1" applyAlignment="1">
      <alignment wrapText="1"/>
    </xf>
    <xf numFmtId="0" fontId="5" fillId="5" borderId="5" xfId="0" applyFont="1" applyFill="1" applyBorder="1" applyAlignment="1" applyProtection="1">
      <alignment horizontal="center" vertical="center"/>
      <protection locked="0"/>
    </xf>
    <xf numFmtId="0" fontId="5" fillId="5" borderId="14" xfId="0" applyFont="1" applyFill="1" applyBorder="1" applyAlignment="1" applyProtection="1">
      <alignment horizontal="center"/>
      <protection locked="0"/>
    </xf>
    <xf numFmtId="0" fontId="5" fillId="5" borderId="5" xfId="0" applyFont="1" applyFill="1" applyBorder="1" applyAlignment="1" applyProtection="1">
      <alignment horizontal="center"/>
      <protection locked="0"/>
    </xf>
    <xf numFmtId="0" fontId="5" fillId="5" borderId="8" xfId="0" applyFont="1" applyFill="1" applyBorder="1" applyAlignment="1" applyProtection="1">
      <alignment horizontal="center"/>
      <protection locked="0"/>
    </xf>
    <xf numFmtId="0" fontId="5" fillId="5" borderId="20" xfId="0" applyFont="1" applyFill="1" applyBorder="1" applyAlignment="1" applyProtection="1">
      <alignment horizontal="center"/>
      <protection locked="0"/>
    </xf>
    <xf numFmtId="0" fontId="5" fillId="5" borderId="14" xfId="0" applyFont="1" applyFill="1" applyBorder="1" applyProtection="1">
      <protection locked="0"/>
    </xf>
    <xf numFmtId="0" fontId="5" fillId="5" borderId="5" xfId="0" applyFont="1" applyFill="1" applyBorder="1" applyProtection="1">
      <protection locked="0"/>
    </xf>
    <xf numFmtId="0" fontId="5" fillId="5" borderId="8" xfId="0" applyFont="1" applyFill="1" applyBorder="1" applyProtection="1">
      <protection locked="0"/>
    </xf>
    <xf numFmtId="0" fontId="5" fillId="5" borderId="20" xfId="0" applyFont="1" applyFill="1" applyBorder="1" applyProtection="1">
      <protection locked="0"/>
    </xf>
    <xf numFmtId="9" fontId="5" fillId="5" borderId="5" xfId="3" applyFont="1" applyFill="1" applyBorder="1" applyAlignment="1" applyProtection="1">
      <alignment horizontal="center"/>
      <protection locked="0"/>
    </xf>
    <xf numFmtId="0" fontId="0" fillId="5" borderId="14" xfId="0" applyFill="1" applyBorder="1" applyAlignment="1" applyProtection="1">
      <alignment horizontal="center"/>
      <protection locked="0"/>
    </xf>
    <xf numFmtId="0" fontId="9" fillId="0" borderId="0" xfId="0" applyFont="1" applyAlignment="1">
      <alignment vertical="center" wrapText="1"/>
    </xf>
    <xf numFmtId="0" fontId="0" fillId="5" borderId="14" xfId="0" applyFill="1" applyBorder="1" applyProtection="1">
      <protection locked="0"/>
    </xf>
    <xf numFmtId="0" fontId="0" fillId="5" borderId="5" xfId="0" applyFill="1" applyBorder="1" applyProtection="1">
      <protection locked="0"/>
    </xf>
    <xf numFmtId="164" fontId="15" fillId="0" borderId="5" xfId="0" applyNumberFormat="1" applyFont="1" applyBorder="1" applyAlignment="1">
      <alignment horizontal="center"/>
    </xf>
    <xf numFmtId="0" fontId="28" fillId="0" borderId="0" xfId="0" applyFont="1" applyAlignment="1">
      <alignment horizontal="center" vertical="top" wrapText="1"/>
    </xf>
    <xf numFmtId="0" fontId="29" fillId="0" borderId="0" xfId="0" applyFont="1" applyAlignment="1">
      <alignment horizontal="center" vertical="top" wrapText="1"/>
    </xf>
    <xf numFmtId="164" fontId="30" fillId="0" borderId="0" xfId="0" applyNumberFormat="1" applyFont="1" applyAlignment="1">
      <alignment horizontal="center"/>
    </xf>
    <xf numFmtId="0" fontId="3" fillId="4" borderId="24" xfId="0" applyFont="1" applyFill="1" applyBorder="1" applyAlignment="1">
      <alignment horizontal="center" vertical="top" wrapText="1"/>
    </xf>
    <xf numFmtId="0" fontId="20" fillId="4" borderId="25" xfId="0" applyFont="1" applyFill="1" applyBorder="1" applyAlignment="1">
      <alignment horizontal="center" vertical="top" wrapText="1"/>
    </xf>
    <xf numFmtId="0" fontId="0" fillId="0" borderId="26" xfId="0" applyBorder="1"/>
    <xf numFmtId="9" fontId="14" fillId="3" borderId="27" xfId="3" applyFont="1" applyFill="1" applyBorder="1" applyAlignment="1">
      <alignment horizontal="center"/>
    </xf>
    <xf numFmtId="0" fontId="5" fillId="5" borderId="11" xfId="0" applyFont="1" applyFill="1" applyBorder="1" applyAlignment="1" applyProtection="1">
      <alignment horizontal="center" vertical="center"/>
      <protection locked="0"/>
    </xf>
    <xf numFmtId="0" fontId="3" fillId="0" borderId="28" xfId="0" applyFont="1" applyBorder="1"/>
    <xf numFmtId="0" fontId="1" fillId="0" borderId="0" xfId="4"/>
    <xf numFmtId="0" fontId="1" fillId="0" borderId="0" xfId="20"/>
    <xf numFmtId="165" fontId="1" fillId="0" borderId="0" xfId="20" applyNumberFormat="1" applyAlignment="1">
      <alignment horizontal="left"/>
    </xf>
    <xf numFmtId="0" fontId="1" fillId="0" borderId="0" xfId="20" applyAlignment="1">
      <alignment horizontal="left"/>
    </xf>
    <xf numFmtId="0" fontId="31" fillId="0" borderId="0" xfId="41" applyAlignment="1" applyProtection="1"/>
    <xf numFmtId="0" fontId="4" fillId="0" borderId="0" xfId="1" applyFill="1"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1" fillId="0" borderId="0" xfId="0" applyFont="1" applyAlignment="1">
      <alignment vertical="top" wrapText="1"/>
    </xf>
    <xf numFmtId="0" fontId="1" fillId="0" borderId="0" xfId="0" applyFont="1" applyAlignment="1">
      <alignment wrapText="1"/>
    </xf>
    <xf numFmtId="0" fontId="1" fillId="0" borderId="0" xfId="20" applyAlignment="1">
      <alignment horizontal="left" vertical="center" wrapText="1"/>
    </xf>
    <xf numFmtId="0" fontId="3" fillId="0" borderId="21" xfId="0" applyFont="1" applyBorder="1" applyAlignment="1">
      <alignment wrapText="1"/>
    </xf>
    <xf numFmtId="0" fontId="0" fillId="0" borderId="21" xfId="0" applyBorder="1"/>
    <xf numFmtId="0" fontId="0" fillId="0" borderId="0" xfId="0" applyAlignment="1">
      <alignment horizontal="left" wrapText="1"/>
    </xf>
    <xf numFmtId="0" fontId="4" fillId="0" borderId="0" xfId="1" applyFill="1" applyBorder="1" applyAlignment="1" applyProtection="1">
      <alignment horizontal="left" vertical="center" wrapText="1"/>
    </xf>
    <xf numFmtId="0" fontId="2" fillId="0" borderId="0" xfId="0" applyFont="1" applyAlignment="1">
      <alignment horizontal="left" vertical="center" wrapText="1"/>
    </xf>
    <xf numFmtId="0" fontId="1" fillId="0" borderId="0" xfId="0" applyFont="1" applyAlignment="1">
      <alignment wrapText="1"/>
    </xf>
    <xf numFmtId="0" fontId="0" fillId="0" borderId="0" xfId="0" applyAlignment="1">
      <alignment wrapText="1"/>
    </xf>
    <xf numFmtId="0" fontId="4" fillId="0" borderId="0" xfId="1" applyFill="1"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3" fillId="0" borderId="5"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14" xfId="0" applyFont="1" applyBorder="1" applyAlignment="1">
      <alignment horizontal="center" vertical="center" wrapText="1"/>
    </xf>
    <xf numFmtId="0" fontId="0" fillId="0" borderId="5" xfId="0" applyBorder="1" applyAlignment="1">
      <alignment horizontal="center" vertical="center" wrapText="1"/>
    </xf>
    <xf numFmtId="0" fontId="3" fillId="0" borderId="5" xfId="0" applyFont="1" applyBorder="1"/>
    <xf numFmtId="0" fontId="9" fillId="0" borderId="5" xfId="0" applyFont="1" applyBorder="1"/>
    <xf numFmtId="0" fontId="3" fillId="0" borderId="5" xfId="0" applyFont="1" applyBorder="1" applyAlignment="1">
      <alignment vertical="center" wrapText="1"/>
    </xf>
    <xf numFmtId="0" fontId="0" fillId="0" borderId="5" xfId="0" applyBorder="1" applyAlignment="1">
      <alignment vertical="center"/>
    </xf>
    <xf numFmtId="0" fontId="3" fillId="0" borderId="11" xfId="0" applyFont="1" applyBorder="1" applyAlignment="1">
      <alignment horizontal="center" vertical="center" wrapText="1"/>
    </xf>
    <xf numFmtId="0" fontId="0" fillId="0" borderId="11" xfId="0" applyBorder="1" applyAlignment="1">
      <alignment horizontal="center" vertical="center" wrapText="1"/>
    </xf>
    <xf numFmtId="0" fontId="0" fillId="0" borderId="5" xfId="0" applyBorder="1"/>
    <xf numFmtId="0" fontId="18" fillId="0" borderId="0" xfId="0" applyFont="1" applyAlignment="1">
      <alignment wrapText="1"/>
    </xf>
    <xf numFmtId="0" fontId="9" fillId="0" borderId="0" xfId="0" applyFont="1" applyAlignment="1">
      <alignment wrapText="1"/>
    </xf>
    <xf numFmtId="0" fontId="0" fillId="0" borderId="0" xfId="0"/>
    <xf numFmtId="0" fontId="3" fillId="4" borderId="29" xfId="0" applyFont="1" applyFill="1" applyBorder="1" applyAlignment="1">
      <alignment horizontal="center" vertical="center" wrapText="1"/>
    </xf>
    <xf numFmtId="0" fontId="0" fillId="0" borderId="14" xfId="0" applyBorder="1" applyAlignment="1">
      <alignment horizontal="center" vertical="center" wrapText="1"/>
    </xf>
    <xf numFmtId="0" fontId="3" fillId="4" borderId="29" xfId="0" applyFont="1" applyFill="1" applyBorder="1" applyAlignment="1">
      <alignment horizontal="center" vertical="center" wrapText="1" shrinkToFit="1"/>
    </xf>
    <xf numFmtId="0" fontId="0" fillId="0" borderId="14" xfId="0" applyBorder="1" applyAlignment="1">
      <alignment horizontal="center" vertical="center" wrapText="1" shrinkToFit="1"/>
    </xf>
    <xf numFmtId="0" fontId="3" fillId="3" borderId="8" xfId="0" applyFont="1" applyFill="1" applyBorder="1" applyAlignment="1">
      <alignment horizontal="left"/>
    </xf>
    <xf numFmtId="0" fontId="3" fillId="3" borderId="31" xfId="0" applyFont="1" applyFill="1" applyBorder="1" applyAlignment="1">
      <alignment horizontal="left"/>
    </xf>
    <xf numFmtId="0" fontId="3" fillId="3" borderId="11" xfId="0" applyFont="1" applyFill="1" applyBorder="1" applyAlignment="1">
      <alignment horizontal="left"/>
    </xf>
    <xf numFmtId="0" fontId="3" fillId="4" borderId="8" xfId="0" applyFont="1" applyFill="1" applyBorder="1" applyAlignment="1">
      <alignment horizontal="center" vertical="center"/>
    </xf>
    <xf numFmtId="0" fontId="3" fillId="4" borderId="31" xfId="0" applyFont="1" applyFill="1" applyBorder="1" applyAlignment="1">
      <alignment horizontal="center" vertical="center"/>
    </xf>
    <xf numFmtId="0" fontId="3" fillId="4" borderId="11" xfId="0" applyFont="1" applyFill="1" applyBorder="1" applyAlignment="1">
      <alignment horizontal="center" vertical="center"/>
    </xf>
  </cellXfs>
  <cellStyles count="43">
    <cellStyle name="Hyperlink" xfId="1" builtinId="8"/>
    <cellStyle name="Hyperlink 2" xfId="40" xr:uid="{00000000-0005-0000-0000-000001000000}"/>
    <cellStyle name="Hyperlink 2 2" xfId="41" xr:uid="{00000000-0005-0000-0000-000002000000}"/>
    <cellStyle name="Hyperlink 2 3" xfId="42" xr:uid="{00000000-0005-0000-0000-000003000000}"/>
    <cellStyle name="Lien hypertexte 10" xfId="5" xr:uid="{00000000-0005-0000-0000-000004000000}"/>
    <cellStyle name="Lien hypertexte 11" xfId="6" xr:uid="{00000000-0005-0000-0000-000005000000}"/>
    <cellStyle name="Lien hypertexte 12" xfId="7" xr:uid="{00000000-0005-0000-0000-000006000000}"/>
    <cellStyle name="Lien hypertexte 13" xfId="8" xr:uid="{00000000-0005-0000-0000-000007000000}"/>
    <cellStyle name="Lien hypertexte 3" xfId="9" xr:uid="{00000000-0005-0000-0000-000008000000}"/>
    <cellStyle name="Lien hypertexte 4" xfId="10" xr:uid="{00000000-0005-0000-0000-000009000000}"/>
    <cellStyle name="Lien hypertexte 5" xfId="11" xr:uid="{00000000-0005-0000-0000-00000A000000}"/>
    <cellStyle name="Lien hypertexte 6" xfId="12" xr:uid="{00000000-0005-0000-0000-00000B000000}"/>
    <cellStyle name="Lien hypertexte 7" xfId="13" xr:uid="{00000000-0005-0000-0000-00000C000000}"/>
    <cellStyle name="Lien hypertexte 8" xfId="14" xr:uid="{00000000-0005-0000-0000-00000D000000}"/>
    <cellStyle name="Lien hypertexte 9" xfId="15" xr:uid="{00000000-0005-0000-0000-00000E000000}"/>
    <cellStyle name="Normal" xfId="0" builtinId="0"/>
    <cellStyle name="Normal 10" xfId="16" xr:uid="{00000000-0005-0000-0000-000010000000}"/>
    <cellStyle name="Normal 11" xfId="17" xr:uid="{00000000-0005-0000-0000-000011000000}"/>
    <cellStyle name="Normal 12" xfId="18" xr:uid="{00000000-0005-0000-0000-000012000000}"/>
    <cellStyle name="Normal 13" xfId="19" xr:uid="{00000000-0005-0000-0000-000013000000}"/>
    <cellStyle name="Normal 14" xfId="4" xr:uid="{00000000-0005-0000-0000-000014000000}"/>
    <cellStyle name="Normal 2" xfId="2" xr:uid="{00000000-0005-0000-0000-000015000000}"/>
    <cellStyle name="Normal 2 2" xfId="20" xr:uid="{00000000-0005-0000-0000-000016000000}"/>
    <cellStyle name="Normal 3" xfId="21" xr:uid="{00000000-0005-0000-0000-000017000000}"/>
    <cellStyle name="Normal 4" xfId="22" xr:uid="{00000000-0005-0000-0000-000018000000}"/>
    <cellStyle name="Normal 5" xfId="23" xr:uid="{00000000-0005-0000-0000-000019000000}"/>
    <cellStyle name="Normal 6" xfId="24" xr:uid="{00000000-0005-0000-0000-00001A000000}"/>
    <cellStyle name="Normal 7" xfId="25" xr:uid="{00000000-0005-0000-0000-00001B000000}"/>
    <cellStyle name="Normal 8" xfId="26" xr:uid="{00000000-0005-0000-0000-00001C000000}"/>
    <cellStyle name="Normal 9" xfId="27" xr:uid="{00000000-0005-0000-0000-00001D000000}"/>
    <cellStyle name="Percent" xfId="3" builtinId="5"/>
    <cellStyle name="Pourcentage 10" xfId="28" xr:uid="{00000000-0005-0000-0000-00001F000000}"/>
    <cellStyle name="Pourcentage 11" xfId="29" xr:uid="{00000000-0005-0000-0000-000020000000}"/>
    <cellStyle name="Pourcentage 12" xfId="30" xr:uid="{00000000-0005-0000-0000-000021000000}"/>
    <cellStyle name="Pourcentage 13" xfId="31" xr:uid="{00000000-0005-0000-0000-000022000000}"/>
    <cellStyle name="Pourcentage 14" xfId="32" xr:uid="{00000000-0005-0000-0000-000023000000}"/>
    <cellStyle name="Pourcentage 15" xfId="33" xr:uid="{00000000-0005-0000-0000-000024000000}"/>
    <cellStyle name="Pourcentage 4" xfId="34" xr:uid="{00000000-0005-0000-0000-000025000000}"/>
    <cellStyle name="Pourcentage 5" xfId="35" xr:uid="{00000000-0005-0000-0000-000026000000}"/>
    <cellStyle name="Pourcentage 6" xfId="36" xr:uid="{00000000-0005-0000-0000-000027000000}"/>
    <cellStyle name="Pourcentage 7" xfId="37" xr:uid="{00000000-0005-0000-0000-000028000000}"/>
    <cellStyle name="Pourcentage 8" xfId="38" xr:uid="{00000000-0005-0000-0000-000029000000}"/>
    <cellStyle name="Pourcentage 9" xfId="39" xr:uid="{00000000-0005-0000-0000-00002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2428875</xdr:colOff>
      <xdr:row>1</xdr:row>
      <xdr:rowOff>190500</xdr:rowOff>
    </xdr:to>
    <xdr:pic>
      <xdr:nvPicPr>
        <xdr:cNvPr id="7420" name="Picture 1">
          <a:extLst>
            <a:ext uri="{FF2B5EF4-FFF2-40B4-BE49-F238E27FC236}">
              <a16:creationId xmlns:a16="http://schemas.microsoft.com/office/drawing/2014/main" id="{00000000-0008-0000-0100-0000FC1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28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5562600</xdr:colOff>
      <xdr:row>0</xdr:row>
      <xdr:rowOff>19050</xdr:rowOff>
    </xdr:from>
    <xdr:to>
      <xdr:col>1</xdr:col>
      <xdr:colOff>171450</xdr:colOff>
      <xdr:row>2</xdr:row>
      <xdr:rowOff>28575</xdr:rowOff>
    </xdr:to>
    <xdr:pic>
      <xdr:nvPicPr>
        <xdr:cNvPr id="7421" name="Picture 2">
          <a:extLst>
            <a:ext uri="{FF2B5EF4-FFF2-40B4-BE49-F238E27FC236}">
              <a16:creationId xmlns:a16="http://schemas.microsoft.com/office/drawing/2014/main" id="{00000000-0008-0000-0100-0000FD1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62600" y="19050"/>
          <a:ext cx="1114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anada.ca/content/dam/eccc/migration/main/inrp-npri/e2bfc2db-f6ef-4b59-8a68-4675f372a41a/2016-20and-202017-20npri-20substance-20list_liste-20des-20substances-20inrp-202016-20et-202017.xlsx" TargetMode="External"/><Relationship Id="rId1" Type="http://schemas.openxmlformats.org/officeDocument/2006/relationships/hyperlink" Target="https://www3.epa.gov/ttnchie1/ap42/ch09/final/c9s0909-1.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climat.meteo.gc.ca/index_f.html" TargetMode="External"/><Relationship Id="rId2" Type="http://schemas.openxmlformats.org/officeDocument/2006/relationships/hyperlink" Target="https://climat.meteo.gc.ca/prods_servs/cdn_climate_summary_f.html" TargetMode="External"/><Relationship Id="rId1" Type="http://schemas.openxmlformats.org/officeDocument/2006/relationships/hyperlink" Target="https://climat.meteo.gc.ca/climate_normals/index_f.html"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epa.gov/sites/default/files/2020-10/documents/13.2.2_unpaved_roads.pdfdf" TargetMode="External"/><Relationship Id="rId1" Type="http://schemas.openxmlformats.org/officeDocument/2006/relationships/hyperlink" Target="http://www.epa.gov/ttn/chief24/ch13/bgdocs/b13s02-2.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C12"/>
  <sheetViews>
    <sheetView workbookViewId="0">
      <selection activeCell="A13" sqref="A13"/>
    </sheetView>
  </sheetViews>
  <sheetFormatPr defaultRowHeight="12.75" x14ac:dyDescent="0.2"/>
  <cols>
    <col min="1" max="1" width="22.140625" customWidth="1"/>
    <col min="2" max="2" width="40" customWidth="1"/>
  </cols>
  <sheetData>
    <row r="1" spans="1:3" ht="12.75" customHeight="1" x14ac:dyDescent="0.2">
      <c r="A1" s="135" t="s">
        <v>184</v>
      </c>
      <c r="B1" s="127" t="s">
        <v>170</v>
      </c>
      <c r="C1" s="128">
        <v>43173</v>
      </c>
    </row>
    <row r="2" spans="1:3" x14ac:dyDescent="0.2">
      <c r="A2" s="135"/>
      <c r="B2" s="127"/>
      <c r="C2" s="126"/>
    </row>
    <row r="3" spans="1:3" x14ac:dyDescent="0.2">
      <c r="A3" s="135"/>
      <c r="B3" s="127" t="s">
        <v>171</v>
      </c>
      <c r="C3" s="129">
        <v>91857</v>
      </c>
    </row>
    <row r="4" spans="1:3" x14ac:dyDescent="0.2">
      <c r="A4" s="135"/>
      <c r="B4" s="127" t="s">
        <v>172</v>
      </c>
      <c r="C4" s="127" t="s">
        <v>173</v>
      </c>
    </row>
    <row r="5" spans="1:3" x14ac:dyDescent="0.2">
      <c r="A5" s="135"/>
      <c r="B5" s="127" t="s">
        <v>174</v>
      </c>
      <c r="C5" s="127" t="s">
        <v>175</v>
      </c>
    </row>
    <row r="6" spans="1:3" x14ac:dyDescent="0.2">
      <c r="A6" s="135"/>
      <c r="B6" s="127" t="s">
        <v>176</v>
      </c>
      <c r="C6" s="130" t="s">
        <v>177</v>
      </c>
    </row>
    <row r="7" spans="1:3" x14ac:dyDescent="0.2">
      <c r="A7" s="135"/>
      <c r="B7" s="127" t="s">
        <v>178</v>
      </c>
      <c r="C7" s="128">
        <v>43173</v>
      </c>
    </row>
    <row r="8" spans="1:3" x14ac:dyDescent="0.2">
      <c r="A8" s="135"/>
      <c r="B8" s="127" t="s">
        <v>179</v>
      </c>
      <c r="C8" s="130" t="s">
        <v>180</v>
      </c>
    </row>
    <row r="9" spans="1:3" x14ac:dyDescent="0.2">
      <c r="A9" s="135"/>
      <c r="B9" s="127"/>
      <c r="C9" s="126"/>
    </row>
    <row r="10" spans="1:3" x14ac:dyDescent="0.2">
      <c r="A10" s="135"/>
      <c r="B10" s="127" t="s">
        <v>181</v>
      </c>
      <c r="C10" s="126"/>
    </row>
    <row r="11" spans="1:3" x14ac:dyDescent="0.2">
      <c r="A11" s="135"/>
      <c r="B11" s="127" t="s">
        <v>182</v>
      </c>
      <c r="C11" s="126"/>
    </row>
    <row r="12" spans="1:3" x14ac:dyDescent="0.2">
      <c r="A12" s="135"/>
      <c r="B12" s="127" t="s">
        <v>183</v>
      </c>
      <c r="C12" s="126"/>
    </row>
  </sheetData>
  <mergeCells count="1">
    <mergeCell ref="A1:A12"/>
  </mergeCells>
  <hyperlinks>
    <hyperlink ref="C6" r:id="rId1" xr:uid="{00000000-0004-0000-0000-000000000000}"/>
    <hyperlink ref="C8" r:id="rId2" display="2016 and 2017 substance list" xr:uid="{00000000-0004-0000-0000-000001000000}"/>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E34"/>
  <sheetViews>
    <sheetView tabSelected="1" workbookViewId="0">
      <selection activeCell="A3" sqref="A3"/>
    </sheetView>
  </sheetViews>
  <sheetFormatPr defaultColWidth="9.140625" defaultRowHeight="12.75" x14ac:dyDescent="0.2"/>
  <cols>
    <col min="1" max="1" width="97.5703125" customWidth="1"/>
    <col min="2" max="2" width="41.140625" customWidth="1"/>
  </cols>
  <sheetData>
    <row r="1" spans="1:5" x14ac:dyDescent="0.2">
      <c r="A1" s="2"/>
    </row>
    <row r="2" spans="1:5" ht="18" x14ac:dyDescent="0.25">
      <c r="A2" s="23"/>
    </row>
    <row r="3" spans="1:5" ht="36" x14ac:dyDescent="0.25">
      <c r="A3" s="24" t="s">
        <v>160</v>
      </c>
    </row>
    <row r="4" spans="1:5" x14ac:dyDescent="0.2">
      <c r="A4" t="s">
        <v>13</v>
      </c>
    </row>
    <row r="5" spans="1:5" x14ac:dyDescent="0.2">
      <c r="A5" s="25" t="s">
        <v>23</v>
      </c>
    </row>
    <row r="6" spans="1:5" ht="52.5" customHeight="1" x14ac:dyDescent="0.2">
      <c r="A6" s="21" t="s">
        <v>116</v>
      </c>
    </row>
    <row r="7" spans="1:5" x14ac:dyDescent="0.2">
      <c r="A7" s="21"/>
    </row>
    <row r="8" spans="1:5" x14ac:dyDescent="0.2">
      <c r="A8" s="25" t="s">
        <v>117</v>
      </c>
    </row>
    <row r="9" spans="1:5" ht="10.5" customHeight="1" x14ac:dyDescent="0.2">
      <c r="A9" s="25"/>
    </row>
    <row r="10" spans="1:5" ht="76.5" x14ac:dyDescent="0.2">
      <c r="A10" s="93" t="s">
        <v>0</v>
      </c>
      <c r="B10" s="73"/>
      <c r="C10" s="68"/>
      <c r="D10" s="68"/>
      <c r="E10" s="68"/>
    </row>
    <row r="11" spans="1:5" x14ac:dyDescent="0.2">
      <c r="A11" s="21"/>
    </row>
    <row r="12" spans="1:5" x14ac:dyDescent="0.2">
      <c r="A12" s="25" t="s">
        <v>24</v>
      </c>
    </row>
    <row r="13" spans="1:5" ht="12.95" customHeight="1" x14ac:dyDescent="0.2">
      <c r="A13" s="25"/>
    </row>
    <row r="14" spans="1:5" ht="51.75" customHeight="1" x14ac:dyDescent="0.2">
      <c r="A14" s="22" t="s">
        <v>159</v>
      </c>
    </row>
    <row r="15" spans="1:5" ht="40.700000000000003" customHeight="1" x14ac:dyDescent="0.2">
      <c r="A15" s="22" t="s">
        <v>118</v>
      </c>
    </row>
    <row r="16" spans="1:5" ht="29.25" customHeight="1" x14ac:dyDescent="0.2">
      <c r="A16" s="94" t="s">
        <v>1</v>
      </c>
    </row>
    <row r="17" spans="1:1" ht="44.25" customHeight="1" x14ac:dyDescent="0.2">
      <c r="A17" s="94" t="s">
        <v>119</v>
      </c>
    </row>
    <row r="18" spans="1:1" x14ac:dyDescent="0.2">
      <c r="A18" s="21"/>
    </row>
    <row r="19" spans="1:1" x14ac:dyDescent="0.2">
      <c r="A19" s="25" t="s">
        <v>64</v>
      </c>
    </row>
    <row r="20" spans="1:1" x14ac:dyDescent="0.2">
      <c r="A20" s="21"/>
    </row>
    <row r="21" spans="1:1" ht="38.25" x14ac:dyDescent="0.2">
      <c r="A21" s="133" t="s">
        <v>188</v>
      </c>
    </row>
    <row r="22" spans="1:1" x14ac:dyDescent="0.2">
      <c r="A22" s="21" t="s">
        <v>189</v>
      </c>
    </row>
    <row r="24" spans="1:1" x14ac:dyDescent="0.2">
      <c r="A24" s="25" t="s">
        <v>25</v>
      </c>
    </row>
    <row r="25" spans="1:1" x14ac:dyDescent="0.2">
      <c r="A25" s="25"/>
    </row>
    <row r="26" spans="1:1" ht="37.5" customHeight="1" x14ac:dyDescent="0.2">
      <c r="A26" s="21" t="s">
        <v>121</v>
      </c>
    </row>
    <row r="27" spans="1:1" ht="30" customHeight="1" x14ac:dyDescent="0.2">
      <c r="A27" s="94" t="s">
        <v>120</v>
      </c>
    </row>
    <row r="32" spans="1:1" x14ac:dyDescent="0.2">
      <c r="A32" s="94"/>
    </row>
    <row r="33" spans="1:1" x14ac:dyDescent="0.2">
      <c r="A33" s="94"/>
    </row>
    <row r="34" spans="1:1" x14ac:dyDescent="0.2">
      <c r="A34" s="94"/>
    </row>
  </sheetData>
  <sheetProtection algorithmName="SHA-512" hashValue="Uz7BwKEuzb+Ujm5QRfcL5hqQDdK2st2V1omv0FtHv49LWegyFV1wRVymNpoCaIhhX2Onv3kG0cH9DRpgE20rgQ==" saltValue="/KhEX57HClevrqLdU56D7Q==" spinCount="100000" sheet="1" objects="1" scenarios="1"/>
  <phoneticPr fontId="2" type="noConversion"/>
  <pageMargins left="0.78740157499999996" right="0.78740157499999996" top="0.984251969" bottom="0.984251969" header="0.5"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G71"/>
  <sheetViews>
    <sheetView workbookViewId="0">
      <selection activeCell="C11" sqref="C11"/>
    </sheetView>
  </sheetViews>
  <sheetFormatPr defaultColWidth="9.140625" defaultRowHeight="12.75" x14ac:dyDescent="0.2"/>
  <cols>
    <col min="1" max="1" width="4.42578125" customWidth="1"/>
    <col min="2" max="2" width="4" customWidth="1"/>
    <col min="3" max="3" width="82.5703125" customWidth="1"/>
    <col min="4" max="4" width="56.42578125" style="44" customWidth="1"/>
    <col min="5" max="5" width="9.140625" customWidth="1"/>
    <col min="6" max="6" width="8.7109375" customWidth="1"/>
  </cols>
  <sheetData>
    <row r="1" spans="1:5" ht="31.5" customHeight="1" x14ac:dyDescent="0.25">
      <c r="A1" s="1"/>
      <c r="C1" s="99" t="s">
        <v>125</v>
      </c>
      <c r="D1" s="21"/>
      <c r="E1" s="21"/>
    </row>
    <row r="2" spans="1:5" ht="30" customHeight="1" x14ac:dyDescent="0.2">
      <c r="A2" s="16"/>
      <c r="B2" s="16"/>
      <c r="C2" s="113" t="s">
        <v>126</v>
      </c>
    </row>
    <row r="3" spans="1:5" x14ac:dyDescent="0.2">
      <c r="A3" s="16"/>
      <c r="B3" s="16"/>
      <c r="C3" s="16"/>
    </row>
    <row r="4" spans="1:5" x14ac:dyDescent="0.2">
      <c r="A4" s="16"/>
      <c r="C4" s="1" t="s">
        <v>26</v>
      </c>
    </row>
    <row r="5" spans="1:5" ht="15.75" customHeight="1" x14ac:dyDescent="0.2">
      <c r="A5" s="16"/>
      <c r="B5" s="16"/>
      <c r="C5" s="22" t="s">
        <v>127</v>
      </c>
    </row>
    <row r="6" spans="1:5" ht="29.25" customHeight="1" x14ac:dyDescent="0.2">
      <c r="A6" s="16"/>
      <c r="B6" s="16"/>
      <c r="C6" s="81" t="s">
        <v>69</v>
      </c>
    </row>
    <row r="7" spans="1:5" ht="30.95" customHeight="1" x14ac:dyDescent="0.2">
      <c r="A7" s="16"/>
      <c r="B7" s="16"/>
      <c r="C7" s="81" t="s">
        <v>70</v>
      </c>
    </row>
    <row r="8" spans="1:5" ht="54.95" customHeight="1" x14ac:dyDescent="0.2">
      <c r="A8" s="16"/>
      <c r="B8" s="16"/>
      <c r="C8" s="81" t="s">
        <v>128</v>
      </c>
    </row>
    <row r="9" spans="1:5" x14ac:dyDescent="0.2">
      <c r="A9" s="16"/>
      <c r="B9" s="16"/>
      <c r="C9" s="16"/>
    </row>
    <row r="10" spans="1:5" ht="13.5" customHeight="1" x14ac:dyDescent="0.25">
      <c r="B10" s="16"/>
      <c r="C10" s="100" t="s">
        <v>2</v>
      </c>
    </row>
    <row r="11" spans="1:5" x14ac:dyDescent="0.2">
      <c r="A11" s="45"/>
      <c r="C11" s="1" t="s">
        <v>139</v>
      </c>
    </row>
    <row r="12" spans="1:5" ht="16.5" customHeight="1" x14ac:dyDescent="0.2">
      <c r="A12" s="45"/>
      <c r="B12" s="16"/>
      <c r="C12" s="22" t="s">
        <v>136</v>
      </c>
    </row>
    <row r="13" spans="1:5" x14ac:dyDescent="0.2">
      <c r="A13" s="45"/>
      <c r="B13" s="16"/>
      <c r="C13" s="22"/>
    </row>
    <row r="14" spans="1:5" x14ac:dyDescent="0.2">
      <c r="A14" s="45"/>
      <c r="C14" s="1" t="s">
        <v>27</v>
      </c>
    </row>
    <row r="15" spans="1:5" ht="95.25" customHeight="1" x14ac:dyDescent="0.2">
      <c r="A15" s="45"/>
      <c r="B15" s="16"/>
      <c r="C15" s="22" t="s">
        <v>3</v>
      </c>
    </row>
    <row r="16" spans="1:5" x14ac:dyDescent="0.2">
      <c r="A16" s="45"/>
      <c r="B16" s="16"/>
      <c r="C16" s="22"/>
    </row>
    <row r="17" spans="1:4" x14ac:dyDescent="0.2">
      <c r="A17" s="16"/>
      <c r="C17" s="1" t="s">
        <v>28</v>
      </c>
    </row>
    <row r="18" spans="1:4" ht="110.25" customHeight="1" x14ac:dyDescent="0.2">
      <c r="A18" s="16"/>
      <c r="B18" s="16"/>
      <c r="C18" s="22" t="s">
        <v>4</v>
      </c>
    </row>
    <row r="19" spans="1:4" x14ac:dyDescent="0.2">
      <c r="A19" s="16"/>
      <c r="B19" s="16"/>
      <c r="C19" s="22"/>
    </row>
    <row r="20" spans="1:4" x14ac:dyDescent="0.2">
      <c r="A20" s="16"/>
      <c r="C20" s="1" t="s">
        <v>78</v>
      </c>
    </row>
    <row r="21" spans="1:4" ht="44.25" customHeight="1" x14ac:dyDescent="0.2">
      <c r="A21" s="16"/>
      <c r="B21" s="16"/>
      <c r="C21" s="22" t="s">
        <v>122</v>
      </c>
      <c r="D21" s="82"/>
    </row>
    <row r="22" spans="1:4" ht="31.5" customHeight="1" x14ac:dyDescent="0.2">
      <c r="A22" s="16"/>
      <c r="B22" s="16"/>
      <c r="C22" s="134" t="s">
        <v>190</v>
      </c>
    </row>
    <row r="23" spans="1:4" x14ac:dyDescent="0.2">
      <c r="A23" s="16"/>
      <c r="B23" s="16"/>
      <c r="C23" s="22"/>
    </row>
    <row r="24" spans="1:4" x14ac:dyDescent="0.2">
      <c r="A24" s="16"/>
      <c r="C24" s="1" t="s">
        <v>29</v>
      </c>
    </row>
    <row r="25" spans="1:4" ht="31.5" customHeight="1" x14ac:dyDescent="0.2">
      <c r="A25" s="16"/>
      <c r="B25" s="16"/>
      <c r="C25" s="22" t="s">
        <v>71</v>
      </c>
    </row>
    <row r="26" spans="1:4" x14ac:dyDescent="0.2">
      <c r="A26" s="16"/>
      <c r="B26" s="16"/>
      <c r="C26" s="22"/>
    </row>
    <row r="27" spans="1:4" x14ac:dyDescent="0.2">
      <c r="A27" s="16"/>
      <c r="C27" s="1" t="s">
        <v>5</v>
      </c>
    </row>
    <row r="28" spans="1:4" ht="42" customHeight="1" x14ac:dyDescent="0.2">
      <c r="A28" s="16"/>
      <c r="B28" s="16"/>
      <c r="C28" s="22" t="s">
        <v>65</v>
      </c>
    </row>
    <row r="29" spans="1:4" x14ac:dyDescent="0.2">
      <c r="A29" s="16"/>
      <c r="B29" s="16"/>
      <c r="C29" s="22"/>
    </row>
    <row r="30" spans="1:4" x14ac:dyDescent="0.2">
      <c r="A30" s="16"/>
      <c r="C30" s="1" t="s">
        <v>66</v>
      </c>
    </row>
    <row r="31" spans="1:4" ht="42.95" customHeight="1" x14ac:dyDescent="0.2">
      <c r="A31" s="16"/>
      <c r="B31" s="16"/>
      <c r="C31" s="95" t="s">
        <v>123</v>
      </c>
    </row>
    <row r="32" spans="1:4" x14ac:dyDescent="0.2">
      <c r="A32" s="16"/>
      <c r="B32" s="16"/>
      <c r="C32" s="22"/>
    </row>
    <row r="33" spans="1:7" x14ac:dyDescent="0.2">
      <c r="A33" s="16"/>
      <c r="C33" s="1" t="s">
        <v>30</v>
      </c>
    </row>
    <row r="34" spans="1:7" ht="45.2" customHeight="1" x14ac:dyDescent="0.2">
      <c r="A34" s="16"/>
      <c r="B34" s="16"/>
      <c r="C34" s="22" t="s">
        <v>67</v>
      </c>
    </row>
    <row r="35" spans="1:7" x14ac:dyDescent="0.2">
      <c r="A35" s="16"/>
      <c r="B35" s="16"/>
      <c r="C35" s="81"/>
    </row>
    <row r="36" spans="1:7" x14ac:dyDescent="0.2">
      <c r="A36" s="16"/>
      <c r="C36" s="1" t="s">
        <v>140</v>
      </c>
    </row>
    <row r="37" spans="1:7" ht="42.95" customHeight="1" x14ac:dyDescent="0.2">
      <c r="A37" s="16"/>
      <c r="B37" s="16"/>
      <c r="C37" s="22" t="s">
        <v>141</v>
      </c>
    </row>
    <row r="38" spans="1:7" x14ac:dyDescent="0.2">
      <c r="A38" s="16"/>
      <c r="B38" s="16"/>
      <c r="C38" s="22"/>
    </row>
    <row r="39" spans="1:7" x14ac:dyDescent="0.2">
      <c r="A39" s="16"/>
      <c r="C39" s="1" t="s">
        <v>142</v>
      </c>
      <c r="E39" s="16"/>
      <c r="F39" s="22"/>
      <c r="G39" s="1"/>
    </row>
    <row r="40" spans="1:7" ht="85.5" customHeight="1" x14ac:dyDescent="0.2">
      <c r="A40" s="16"/>
      <c r="B40" s="16"/>
      <c r="C40" s="22" t="s">
        <v>143</v>
      </c>
      <c r="E40" s="16"/>
      <c r="F40" s="22"/>
    </row>
    <row r="41" spans="1:7" x14ac:dyDescent="0.2">
      <c r="A41" s="16"/>
      <c r="B41" s="16"/>
      <c r="C41" s="22"/>
      <c r="E41" s="16"/>
      <c r="F41" s="22"/>
    </row>
    <row r="42" spans="1:7" x14ac:dyDescent="0.2">
      <c r="A42" s="16"/>
      <c r="C42" s="1" t="s">
        <v>79</v>
      </c>
    </row>
    <row r="43" spans="1:7" ht="30.95" customHeight="1" x14ac:dyDescent="0.2">
      <c r="A43" s="16"/>
      <c r="B43" s="16"/>
      <c r="C43" s="22" t="s">
        <v>144</v>
      </c>
    </row>
    <row r="44" spans="1:7" x14ac:dyDescent="0.2">
      <c r="A44" s="16"/>
      <c r="B44" s="16"/>
      <c r="C44" s="22"/>
    </row>
    <row r="45" spans="1:7" x14ac:dyDescent="0.2">
      <c r="A45" s="16"/>
      <c r="C45" s="1" t="s">
        <v>135</v>
      </c>
    </row>
    <row r="46" spans="1:7" ht="33.200000000000003" customHeight="1" x14ac:dyDescent="0.2">
      <c r="A46" s="16"/>
      <c r="B46" s="16"/>
      <c r="C46" s="22" t="s">
        <v>124</v>
      </c>
    </row>
    <row r="47" spans="1:7" x14ac:dyDescent="0.2">
      <c r="A47" s="16"/>
      <c r="B47" s="16"/>
      <c r="C47" s="22"/>
    </row>
    <row r="48" spans="1:7" x14ac:dyDescent="0.2">
      <c r="A48" s="16"/>
      <c r="C48" s="1" t="s">
        <v>145</v>
      </c>
    </row>
    <row r="49" spans="1:3" ht="42.95" customHeight="1" x14ac:dyDescent="0.2">
      <c r="A49" s="16"/>
      <c r="B49" s="1"/>
      <c r="C49" s="22" t="s">
        <v>146</v>
      </c>
    </row>
    <row r="50" spans="1:3" x14ac:dyDescent="0.2">
      <c r="A50" s="16"/>
      <c r="B50" s="1"/>
      <c r="C50" s="22"/>
    </row>
    <row r="51" spans="1:3" x14ac:dyDescent="0.2">
      <c r="A51" s="16"/>
      <c r="C51" s="1" t="s">
        <v>80</v>
      </c>
    </row>
    <row r="52" spans="1:3" ht="29.25" customHeight="1" x14ac:dyDescent="0.2">
      <c r="A52" s="16"/>
      <c r="B52" s="1"/>
      <c r="C52" s="22" t="s">
        <v>147</v>
      </c>
    </row>
    <row r="53" spans="1:3" x14ac:dyDescent="0.2">
      <c r="C53" s="21"/>
    </row>
    <row r="54" spans="1:3" x14ac:dyDescent="0.2">
      <c r="A54" s="89"/>
      <c r="C54" s="1" t="s">
        <v>168</v>
      </c>
    </row>
    <row r="55" spans="1:3" ht="15.75" customHeight="1" x14ac:dyDescent="0.2">
      <c r="B55" s="1"/>
      <c r="C55" s="93" t="s">
        <v>169</v>
      </c>
    </row>
    <row r="56" spans="1:3" x14ac:dyDescent="0.2">
      <c r="C56" s="21"/>
    </row>
    <row r="57" spans="1:3" ht="18" customHeight="1" x14ac:dyDescent="0.2">
      <c r="C57" s="21"/>
    </row>
    <row r="58" spans="1:3" ht="42" customHeight="1" x14ac:dyDescent="0.2">
      <c r="C58" s="72"/>
    </row>
    <row r="59" spans="1:3" ht="30" customHeight="1" x14ac:dyDescent="0.2">
      <c r="C59" s="86"/>
    </row>
    <row r="60" spans="1:3" ht="18" customHeight="1" x14ac:dyDescent="0.2">
      <c r="C60" s="21"/>
    </row>
    <row r="61" spans="1:3" ht="17.25" customHeight="1" x14ac:dyDescent="0.2">
      <c r="C61" s="21"/>
    </row>
    <row r="62" spans="1:3" ht="18" customHeight="1" x14ac:dyDescent="0.2">
      <c r="C62" s="21"/>
    </row>
    <row r="63" spans="1:3" ht="45.75" customHeight="1" x14ac:dyDescent="0.2">
      <c r="C63" s="21"/>
    </row>
    <row r="64" spans="1:3" x14ac:dyDescent="0.2">
      <c r="C64" s="94"/>
    </row>
    <row r="65" spans="3:3" ht="36" customHeight="1" x14ac:dyDescent="0.2">
      <c r="C65" s="22"/>
    </row>
    <row r="66" spans="3:3" ht="32.25" customHeight="1" x14ac:dyDescent="0.2">
      <c r="C66" s="21"/>
    </row>
    <row r="67" spans="3:3" x14ac:dyDescent="0.2">
      <c r="C67" s="21"/>
    </row>
    <row r="68" spans="3:3" x14ac:dyDescent="0.2">
      <c r="C68" s="21"/>
    </row>
    <row r="69" spans="3:3" x14ac:dyDescent="0.2">
      <c r="C69" s="21"/>
    </row>
    <row r="70" spans="3:3" x14ac:dyDescent="0.2">
      <c r="C70" s="21"/>
    </row>
    <row r="71" spans="3:3" x14ac:dyDescent="0.2">
      <c r="C71" s="21"/>
    </row>
  </sheetData>
  <sheetProtection password="CA53" sheet="1" objects="1" scenarios="1"/>
  <phoneticPr fontId="2" type="noConversion"/>
  <pageMargins left="0.78740157499999996" right="0.78740157499999996" top="0.984251969" bottom="0.984251969"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B1:Q45"/>
  <sheetViews>
    <sheetView workbookViewId="0">
      <selection activeCell="C4" sqref="C4"/>
    </sheetView>
  </sheetViews>
  <sheetFormatPr defaultColWidth="11.42578125" defaultRowHeight="12.75" x14ac:dyDescent="0.2"/>
  <cols>
    <col min="1" max="1" width="5.140625" customWidth="1"/>
    <col min="2" max="2" width="38.140625" customWidth="1"/>
    <col min="3" max="3" width="14.42578125" customWidth="1"/>
    <col min="4" max="4" width="12.85546875" customWidth="1"/>
    <col min="5" max="5" width="33.28515625" customWidth="1"/>
    <col min="6" max="6" width="15.28515625" customWidth="1"/>
    <col min="7" max="7" width="16.85546875" customWidth="1"/>
    <col min="8" max="8" width="14.28515625" customWidth="1"/>
    <col min="9" max="9" width="56.140625" customWidth="1"/>
    <col min="10" max="10" width="12.5703125" customWidth="1"/>
    <col min="11" max="11" width="18.7109375" customWidth="1"/>
    <col min="12" max="12" width="57" customWidth="1"/>
  </cols>
  <sheetData>
    <row r="1" spans="2:17" ht="15.75" x14ac:dyDescent="0.25">
      <c r="B1" s="11" t="s">
        <v>158</v>
      </c>
    </row>
    <row r="2" spans="2:17" ht="42" customHeight="1" x14ac:dyDescent="0.2">
      <c r="B2" s="136" t="s">
        <v>68</v>
      </c>
      <c r="C2" s="137"/>
      <c r="D2" s="137"/>
      <c r="E2" s="137"/>
      <c r="F2" s="69"/>
      <c r="G2" s="40"/>
      <c r="L2" s="15"/>
      <c r="M2" s="1"/>
    </row>
    <row r="3" spans="2:17" x14ac:dyDescent="0.2">
      <c r="B3" s="70"/>
      <c r="C3" s="70"/>
      <c r="D3" s="70"/>
      <c r="E3" s="39"/>
      <c r="F3" s="39"/>
      <c r="G3" s="16"/>
      <c r="H3" s="16"/>
      <c r="I3" s="16"/>
      <c r="J3" s="16"/>
      <c r="K3" s="16"/>
      <c r="L3" s="16"/>
      <c r="M3" s="16"/>
      <c r="N3" s="16"/>
      <c r="O3" s="16"/>
      <c r="P3" s="16"/>
      <c r="Q3" s="16"/>
    </row>
    <row r="4" spans="2:17" ht="24" customHeight="1" x14ac:dyDescent="0.2">
      <c r="B4" s="101" t="s">
        <v>72</v>
      </c>
      <c r="C4" s="102"/>
      <c r="D4" s="33" t="s">
        <v>11</v>
      </c>
    </row>
    <row r="5" spans="2:17" ht="21.75" customHeight="1" x14ac:dyDescent="0.2">
      <c r="B5" s="32" t="s">
        <v>27</v>
      </c>
      <c r="C5" s="102"/>
      <c r="D5" s="33" t="s">
        <v>32</v>
      </c>
    </row>
    <row r="6" spans="2:17" ht="18" customHeight="1" x14ac:dyDescent="0.2">
      <c r="B6" s="125" t="s">
        <v>31</v>
      </c>
      <c r="C6" s="102"/>
      <c r="D6" s="33" t="s">
        <v>12</v>
      </c>
    </row>
    <row r="7" spans="2:17" ht="101.25" customHeight="1" x14ac:dyDescent="0.25">
      <c r="B7" s="42" t="s">
        <v>194</v>
      </c>
      <c r="C7" s="124"/>
      <c r="D7" s="88" t="s">
        <v>33</v>
      </c>
      <c r="G7" s="35"/>
      <c r="H7" s="35"/>
      <c r="I7" s="74"/>
    </row>
    <row r="8" spans="2:17" ht="39" customHeight="1" x14ac:dyDescent="0.25">
      <c r="B8" s="141" t="s">
        <v>192</v>
      </c>
      <c r="C8" s="142"/>
      <c r="D8" s="142"/>
      <c r="E8" s="142"/>
      <c r="G8" s="35"/>
      <c r="H8" s="35"/>
      <c r="I8" s="35"/>
      <c r="J8" s="35"/>
    </row>
    <row r="9" spans="2:17" ht="13.5" customHeight="1" x14ac:dyDescent="0.25">
      <c r="B9" s="139" t="s">
        <v>185</v>
      </c>
      <c r="C9" s="140"/>
      <c r="G9" s="35"/>
      <c r="H9" s="35"/>
      <c r="I9" s="35"/>
      <c r="J9" s="35"/>
    </row>
    <row r="10" spans="2:17" ht="13.5" customHeight="1" x14ac:dyDescent="0.25">
      <c r="B10" s="143" t="s">
        <v>186</v>
      </c>
      <c r="C10" s="144"/>
      <c r="G10" s="35"/>
      <c r="H10" s="35"/>
      <c r="I10" s="35"/>
      <c r="J10" s="35"/>
    </row>
    <row r="11" spans="2:17" ht="13.5" customHeight="1" x14ac:dyDescent="0.25">
      <c r="B11" s="131" t="s">
        <v>187</v>
      </c>
      <c r="C11" s="132"/>
      <c r="G11" s="35"/>
      <c r="H11" s="35"/>
      <c r="I11" s="35"/>
      <c r="J11" s="35"/>
    </row>
    <row r="12" spans="2:17" ht="12.2" customHeight="1" x14ac:dyDescent="0.25">
      <c r="B12" s="16"/>
      <c r="G12" s="35"/>
      <c r="H12" s="35"/>
      <c r="I12" s="35"/>
      <c r="J12" s="35"/>
    </row>
    <row r="13" spans="2:17" ht="26.25" customHeight="1" x14ac:dyDescent="0.25">
      <c r="B13" s="1" t="s">
        <v>34</v>
      </c>
      <c r="C13" s="138" t="s">
        <v>191</v>
      </c>
      <c r="D13" s="138"/>
      <c r="E13" s="138"/>
      <c r="F13" s="21"/>
      <c r="G13" s="83"/>
      <c r="H13" s="83"/>
      <c r="I13" s="83"/>
      <c r="J13" s="35"/>
    </row>
    <row r="14" spans="2:17" ht="18" x14ac:dyDescent="0.25">
      <c r="G14" s="36"/>
      <c r="H14" s="36"/>
      <c r="I14" s="75"/>
      <c r="J14" s="36"/>
    </row>
    <row r="15" spans="2:17" ht="12.95" customHeight="1" x14ac:dyDescent="0.2">
      <c r="B15" s="152" t="s">
        <v>35</v>
      </c>
      <c r="C15" s="154" t="s">
        <v>36</v>
      </c>
      <c r="D15" s="145" t="s">
        <v>37</v>
      </c>
      <c r="E15" s="145" t="s">
        <v>5</v>
      </c>
      <c r="F15" s="145" t="s">
        <v>66</v>
      </c>
      <c r="G15" s="42" t="s">
        <v>132</v>
      </c>
      <c r="H15" s="145" t="s">
        <v>140</v>
      </c>
      <c r="I15" s="145" t="s">
        <v>148</v>
      </c>
      <c r="J15" s="43" t="s">
        <v>133</v>
      </c>
      <c r="K15" s="145" t="s">
        <v>134</v>
      </c>
    </row>
    <row r="16" spans="2:17" ht="12.95" customHeight="1" x14ac:dyDescent="0.2">
      <c r="B16" s="152"/>
      <c r="C16" s="155"/>
      <c r="D16" s="149"/>
      <c r="E16" s="149"/>
      <c r="F16" s="149"/>
      <c r="G16" s="146" t="s">
        <v>30</v>
      </c>
      <c r="H16" s="149"/>
      <c r="I16" s="149"/>
      <c r="J16" s="146" t="s">
        <v>79</v>
      </c>
      <c r="K16" s="145"/>
    </row>
    <row r="17" spans="2:12" x14ac:dyDescent="0.2">
      <c r="B17" s="153"/>
      <c r="C17" s="155"/>
      <c r="D17" s="149"/>
      <c r="E17" s="149"/>
      <c r="F17" s="149"/>
      <c r="G17" s="147"/>
      <c r="H17" s="149"/>
      <c r="I17" s="149"/>
      <c r="J17" s="147"/>
      <c r="K17" s="145"/>
    </row>
    <row r="18" spans="2:12" x14ac:dyDescent="0.2">
      <c r="B18" s="153"/>
      <c r="C18" s="155"/>
      <c r="D18" s="149"/>
      <c r="E18" s="149"/>
      <c r="F18" s="149"/>
      <c r="G18" s="147"/>
      <c r="H18" s="149"/>
      <c r="I18" s="149"/>
      <c r="J18" s="147"/>
      <c r="K18" s="145"/>
    </row>
    <row r="19" spans="2:12" x14ac:dyDescent="0.2">
      <c r="B19" s="153"/>
      <c r="C19" s="155"/>
      <c r="D19" s="149"/>
      <c r="E19" s="149"/>
      <c r="F19" s="149"/>
      <c r="G19" s="147"/>
      <c r="H19" s="149"/>
      <c r="I19" s="149"/>
      <c r="J19" s="147"/>
      <c r="K19" s="145"/>
    </row>
    <row r="20" spans="2:12" ht="12.2" customHeight="1" x14ac:dyDescent="0.2">
      <c r="B20" s="153"/>
      <c r="C20" s="155"/>
      <c r="D20" s="149"/>
      <c r="E20" s="149"/>
      <c r="F20" s="149"/>
      <c r="G20" s="148"/>
      <c r="H20" s="149"/>
      <c r="I20" s="149"/>
      <c r="J20" s="148"/>
      <c r="K20" s="145"/>
    </row>
    <row r="21" spans="2:12" ht="26.25" thickBot="1" x14ac:dyDescent="0.25">
      <c r="B21" s="52"/>
      <c r="C21" s="71" t="s">
        <v>38</v>
      </c>
      <c r="D21" s="53" t="s">
        <v>73</v>
      </c>
      <c r="E21" s="53" t="s">
        <v>74</v>
      </c>
      <c r="F21" s="53" t="s">
        <v>74</v>
      </c>
      <c r="G21" s="53" t="s">
        <v>74</v>
      </c>
      <c r="H21" s="53" t="s">
        <v>75</v>
      </c>
      <c r="I21" s="53" t="s">
        <v>75</v>
      </c>
      <c r="J21" s="53" t="s">
        <v>76</v>
      </c>
      <c r="K21" s="53" t="s">
        <v>74</v>
      </c>
    </row>
    <row r="22" spans="2:12" ht="14.25" customHeight="1" x14ac:dyDescent="0.2">
      <c r="B22" s="114"/>
      <c r="C22" s="48">
        <v>1</v>
      </c>
      <c r="D22" s="103"/>
      <c r="E22" s="103"/>
      <c r="F22" s="103"/>
      <c r="G22" s="49">
        <f xml:space="preserve"> IF('Information sur le site'!$F22&gt; 0,('Information sur le site'!$E22+'Information sur le site'!$F22)/2, 'Information sur le site'!$E22)</f>
        <v>0</v>
      </c>
      <c r="H22" s="49">
        <f xml:space="preserve"> IF('Information sur le site'!$I22 &gt;  0, "OFF", 'Information sur le site'!$C$4*'Information sur le site'!$C$5*'Information sur le site'!$D22)</f>
        <v>0</v>
      </c>
      <c r="I22" s="107"/>
      <c r="J22" s="50" t="e">
        <f xml:space="preserve"> IF('Information sur le site'!$I22= 0, ('Information sur le site'!$H22/'Information sur le site'!$G$44)*100, ('Information sur le site'!$I22/'Information sur le site'!$G$44)*100)</f>
        <v>#DIV/0!</v>
      </c>
      <c r="K22" s="51" t="e">
        <f xml:space="preserve"> 'Information sur le site'!$G22*'Information sur le site'!$J22/100</f>
        <v>#DIV/0!</v>
      </c>
      <c r="L22" s="44"/>
    </row>
    <row r="23" spans="2:12" ht="12" customHeight="1" x14ac:dyDescent="0.2">
      <c r="B23" s="115"/>
      <c r="C23" s="46">
        <v>2</v>
      </c>
      <c r="D23" s="104"/>
      <c r="E23" s="104"/>
      <c r="F23" s="104"/>
      <c r="G23" s="26">
        <f xml:space="preserve"> IF('Information sur le site'!$F23&gt; 0,('Information sur le site'!$E23+'Information sur le site'!$F23)/2, 'Information sur le site'!$E23)</f>
        <v>0</v>
      </c>
      <c r="H23" s="49">
        <f xml:space="preserve"> IF('Information sur le site'!$I23 &gt;  0, "OFF", 'Information sur le site'!$C$4*'Information sur le site'!$C$5*'Information sur le site'!$D23)</f>
        <v>0</v>
      </c>
      <c r="I23" s="108"/>
      <c r="J23" s="37" t="e">
        <f xml:space="preserve"> IF('Information sur le site'!$I23= 0, ('Information sur le site'!$H23/'Information sur le site'!$G$44)*100, ('Information sur le site'!$I23/'Information sur le site'!$G$44)*100)</f>
        <v>#DIV/0!</v>
      </c>
      <c r="K23" s="38" t="e">
        <f xml:space="preserve"> 'Information sur le site'!$G23*'Information sur le site'!$J23/100</f>
        <v>#DIV/0!</v>
      </c>
      <c r="L23" s="44"/>
    </row>
    <row r="24" spans="2:12" x14ac:dyDescent="0.2">
      <c r="B24" s="115"/>
      <c r="C24" s="46">
        <v>3</v>
      </c>
      <c r="D24" s="104"/>
      <c r="E24" s="104"/>
      <c r="F24" s="104"/>
      <c r="G24" s="26">
        <f xml:space="preserve"> IF('Information sur le site'!$F24&gt; 0,('Information sur le site'!$E24+'Information sur le site'!$F24)/2, 'Information sur le site'!$E24)</f>
        <v>0</v>
      </c>
      <c r="H24" s="49">
        <f xml:space="preserve"> IF('Information sur le site'!$I24 &gt;  0, "OFF", 'Information sur le site'!$C$4*'Information sur le site'!$C$5*'Information sur le site'!$D24)</f>
        <v>0</v>
      </c>
      <c r="I24" s="108"/>
      <c r="J24" s="37" t="e">
        <f xml:space="preserve"> IF('Information sur le site'!$I24= 0, ('Information sur le site'!$H24/'Information sur le site'!$G$44)*100, ('Information sur le site'!$I24/'Information sur le site'!$G$44)*100)</f>
        <v>#DIV/0!</v>
      </c>
      <c r="K24" s="38" t="e">
        <f xml:space="preserve"> 'Information sur le site'!$G24*'Information sur le site'!$J24/100</f>
        <v>#DIV/0!</v>
      </c>
    </row>
    <row r="25" spans="2:12" x14ac:dyDescent="0.2">
      <c r="B25" s="115"/>
      <c r="C25" s="46">
        <v>4</v>
      </c>
      <c r="D25" s="104"/>
      <c r="E25" s="104"/>
      <c r="F25" s="104"/>
      <c r="G25" s="26">
        <f xml:space="preserve"> IF('Information sur le site'!$F25&gt; 0,('Information sur le site'!$E25+'Information sur le site'!$F25)/2, 'Information sur le site'!$E25)</f>
        <v>0</v>
      </c>
      <c r="H25" s="49">
        <f xml:space="preserve"> IF('Information sur le site'!$I25 &gt;  0, "OFF", 'Information sur le site'!$C$4*'Information sur le site'!$C$5*'Information sur le site'!$D25)</f>
        <v>0</v>
      </c>
      <c r="I25" s="108"/>
      <c r="J25" s="37" t="e">
        <f xml:space="preserve"> IF('Information sur le site'!$I25= 0, ('Information sur le site'!$H25/'Information sur le site'!$G$44)*100, ('Information sur le site'!$I25/'Information sur le site'!$G$44)*100)</f>
        <v>#DIV/0!</v>
      </c>
      <c r="K25" s="38" t="e">
        <f xml:space="preserve"> 'Information sur le site'!$G25*'Information sur le site'!$J25/100</f>
        <v>#DIV/0!</v>
      </c>
    </row>
    <row r="26" spans="2:12" x14ac:dyDescent="0.2">
      <c r="B26" s="115"/>
      <c r="C26" s="46">
        <v>5</v>
      </c>
      <c r="D26" s="105"/>
      <c r="E26" s="105"/>
      <c r="F26" s="105"/>
      <c r="G26" s="26">
        <f xml:space="preserve"> IF('Information sur le site'!$F26&gt; 0,('Information sur le site'!$E26+'Information sur le site'!$F26)/2, 'Information sur le site'!$E26)</f>
        <v>0</v>
      </c>
      <c r="H26" s="49">
        <f xml:space="preserve"> IF('Information sur le site'!$I26 &gt;  0, "OFF", 'Information sur le site'!$C$4*'Information sur le site'!$C$5*'Information sur le site'!$D26)</f>
        <v>0</v>
      </c>
      <c r="I26" s="109"/>
      <c r="J26" s="37" t="e">
        <f xml:space="preserve"> IF('Information sur le site'!$I26= 0, ('Information sur le site'!$H26/'Information sur le site'!$G$44)*100, ('Information sur le site'!$I26/'Information sur le site'!$G$44)*100)</f>
        <v>#DIV/0!</v>
      </c>
      <c r="K26" s="38" t="e">
        <f xml:space="preserve"> 'Information sur le site'!$G26*'Information sur le site'!$J26/100</f>
        <v>#DIV/0!</v>
      </c>
    </row>
    <row r="27" spans="2:12" x14ac:dyDescent="0.2">
      <c r="B27" s="115"/>
      <c r="C27" s="46">
        <v>6</v>
      </c>
      <c r="D27" s="104"/>
      <c r="E27" s="104"/>
      <c r="F27" s="104"/>
      <c r="G27" s="26">
        <f xml:space="preserve"> IF('Information sur le site'!$F27&gt; 0,('Information sur le site'!$E27+'Information sur le site'!$F27)/2, 'Information sur le site'!$E27)</f>
        <v>0</v>
      </c>
      <c r="H27" s="49">
        <f xml:space="preserve"> IF('Information sur le site'!$I27 &gt;  0, "OFF", 'Information sur le site'!$C$4*'Information sur le site'!$C$5*'Information sur le site'!$D27)</f>
        <v>0</v>
      </c>
      <c r="I27" s="108"/>
      <c r="J27" s="37" t="e">
        <f xml:space="preserve"> IF('Information sur le site'!$I27= 0, ('Information sur le site'!$H27/'Information sur le site'!$G$44)*100, ('Information sur le site'!$I27/'Information sur le site'!$G$44)*100)</f>
        <v>#DIV/0!</v>
      </c>
      <c r="K27" s="38" t="e">
        <f xml:space="preserve"> 'Information sur le site'!$G27*'Information sur le site'!$J27/100</f>
        <v>#DIV/0!</v>
      </c>
    </row>
    <row r="28" spans="2:12" x14ac:dyDescent="0.2">
      <c r="B28" s="115"/>
      <c r="C28" s="46">
        <v>7</v>
      </c>
      <c r="D28" s="104"/>
      <c r="E28" s="104"/>
      <c r="F28" s="104"/>
      <c r="G28" s="26">
        <f xml:space="preserve"> IF('Information sur le site'!$F28&gt; 0,('Information sur le site'!$E28+'Information sur le site'!$F28)/2, 'Information sur le site'!$E28)</f>
        <v>0</v>
      </c>
      <c r="H28" s="49">
        <f xml:space="preserve"> IF('Information sur le site'!$I28 &gt;  0, "OFF", 'Information sur le site'!$C$4*'Information sur le site'!$C$5*'Information sur le site'!$D28)</f>
        <v>0</v>
      </c>
      <c r="I28" s="108"/>
      <c r="J28" s="37" t="e">
        <f xml:space="preserve"> IF('Information sur le site'!$I28= 0, ('Information sur le site'!$H28/'Information sur le site'!$G$44)*100, ('Information sur le site'!$I28/'Information sur le site'!$G$44)*100)</f>
        <v>#DIV/0!</v>
      </c>
      <c r="K28" s="38" t="e">
        <f xml:space="preserve"> 'Information sur le site'!$G28*'Information sur le site'!$J28/100</f>
        <v>#DIV/0!</v>
      </c>
    </row>
    <row r="29" spans="2:12" x14ac:dyDescent="0.2">
      <c r="B29" s="115"/>
      <c r="C29" s="46">
        <v>8</v>
      </c>
      <c r="D29" s="105"/>
      <c r="E29" s="105"/>
      <c r="F29" s="105"/>
      <c r="G29" s="26">
        <f xml:space="preserve"> IF('Information sur le site'!$F29&gt; 0,('Information sur le site'!$E29+'Information sur le site'!$F29)/2, 'Information sur le site'!$E29)</f>
        <v>0</v>
      </c>
      <c r="H29" s="49">
        <f xml:space="preserve"> IF('Information sur le site'!$I29 &gt;  0, "OFF", 'Information sur le site'!$C$4*'Information sur le site'!$C$5*'Information sur le site'!$D29)</f>
        <v>0</v>
      </c>
      <c r="I29" s="109"/>
      <c r="J29" s="37" t="e">
        <f xml:space="preserve"> IF('Information sur le site'!$I29= 0, ('Information sur le site'!$H29/'Information sur le site'!$G$44)*100, ('Information sur le site'!$I29/'Information sur le site'!$G$44)*100)</f>
        <v>#DIV/0!</v>
      </c>
      <c r="K29" s="38" t="e">
        <f xml:space="preserve"> 'Information sur le site'!$G29*'Information sur le site'!$J29/100</f>
        <v>#DIV/0!</v>
      </c>
    </row>
    <row r="30" spans="2:12" x14ac:dyDescent="0.2">
      <c r="B30" s="115"/>
      <c r="C30" s="46">
        <v>9</v>
      </c>
      <c r="D30" s="104"/>
      <c r="E30" s="104"/>
      <c r="F30" s="104"/>
      <c r="G30" s="26">
        <f xml:space="preserve"> IF('Information sur le site'!$F30&gt; 0,('Information sur le site'!$E30+'Information sur le site'!$F30)/2, 'Information sur le site'!$E30)</f>
        <v>0</v>
      </c>
      <c r="H30" s="49">
        <f xml:space="preserve"> IF('Information sur le site'!$I30 &gt;  0, "OFF", 'Information sur le site'!$C$4*'Information sur le site'!$C$5*'Information sur le site'!$D30)</f>
        <v>0</v>
      </c>
      <c r="I30" s="108"/>
      <c r="J30" s="37" t="e">
        <f xml:space="preserve"> IF('Information sur le site'!$I30= 0, ('Information sur le site'!$H30/'Information sur le site'!$G$44)*100, ('Information sur le site'!$I30/'Information sur le site'!$G$44)*100)</f>
        <v>#DIV/0!</v>
      </c>
      <c r="K30" s="38" t="e">
        <f xml:space="preserve"> 'Information sur le site'!$G30*'Information sur le site'!$J30/100</f>
        <v>#DIV/0!</v>
      </c>
    </row>
    <row r="31" spans="2:12" x14ac:dyDescent="0.2">
      <c r="B31" s="115"/>
      <c r="C31" s="46">
        <v>10</v>
      </c>
      <c r="D31" s="104"/>
      <c r="E31" s="104"/>
      <c r="F31" s="104"/>
      <c r="G31" s="26">
        <f xml:space="preserve"> IF('Information sur le site'!$F31&gt; 0,('Information sur le site'!$E31+'Information sur le site'!$F31)/2, 'Information sur le site'!$E31)</f>
        <v>0</v>
      </c>
      <c r="H31" s="49">
        <f xml:space="preserve"> IF('Information sur le site'!$I31 &gt;  0, "OFF", 'Information sur le site'!$C$4*'Information sur le site'!$C$5*'Information sur le site'!$D31)</f>
        <v>0</v>
      </c>
      <c r="I31" s="108"/>
      <c r="J31" s="37" t="e">
        <f xml:space="preserve"> IF('Information sur le site'!$I31= 0, ('Information sur le site'!$H31/'Information sur le site'!$G$44)*100, ('Information sur le site'!$I31/'Information sur le site'!$G$44)*100)</f>
        <v>#DIV/0!</v>
      </c>
      <c r="K31" s="38" t="e">
        <f xml:space="preserve"> 'Information sur le site'!$G31*'Information sur le site'!$J31/100</f>
        <v>#DIV/0!</v>
      </c>
    </row>
    <row r="32" spans="2:12" x14ac:dyDescent="0.2">
      <c r="B32" s="115"/>
      <c r="C32" s="46">
        <v>11</v>
      </c>
      <c r="D32" s="105"/>
      <c r="E32" s="105"/>
      <c r="F32" s="105"/>
      <c r="G32" s="26">
        <f xml:space="preserve"> IF('Information sur le site'!$F32&gt; 0,('Information sur le site'!$E32+'Information sur le site'!$F32)/2, 'Information sur le site'!$E32)</f>
        <v>0</v>
      </c>
      <c r="H32" s="49">
        <f xml:space="preserve"> IF('Information sur le site'!$I32 &gt;  0, "OFF", 'Information sur le site'!$C$4*'Information sur le site'!$C$5*'Information sur le site'!$D32)</f>
        <v>0</v>
      </c>
      <c r="I32" s="109"/>
      <c r="J32" s="37" t="e">
        <f xml:space="preserve"> IF('Information sur le site'!$I32= 0, ('Information sur le site'!$H32/'Information sur le site'!$G$44)*100, ('Information sur le site'!$I32/'Information sur le site'!$G$44)*100)</f>
        <v>#DIV/0!</v>
      </c>
      <c r="K32" s="38" t="e">
        <f xml:space="preserve"> 'Information sur le site'!$G32*'Information sur le site'!$J32/100</f>
        <v>#DIV/0!</v>
      </c>
    </row>
    <row r="33" spans="2:11" x14ac:dyDescent="0.2">
      <c r="B33" s="115"/>
      <c r="C33" s="46">
        <v>12</v>
      </c>
      <c r="D33" s="104"/>
      <c r="E33" s="104"/>
      <c r="F33" s="104"/>
      <c r="G33" s="26">
        <f xml:space="preserve"> IF('Information sur le site'!$F33&gt; 0,('Information sur le site'!$E33+'Information sur le site'!$F33)/2, 'Information sur le site'!$E33)</f>
        <v>0</v>
      </c>
      <c r="H33" s="49">
        <f xml:space="preserve"> IF('Information sur le site'!$I33 &gt;  0, "OFF", 'Information sur le site'!$C$4*'Information sur le site'!$C$5*'Information sur le site'!$D33)</f>
        <v>0</v>
      </c>
      <c r="I33" s="108"/>
      <c r="J33" s="37" t="e">
        <f xml:space="preserve"> IF('Information sur le site'!$I33= 0, ('Information sur le site'!$H33/'Information sur le site'!$G$44)*100, ('Information sur le site'!$I33/'Information sur le site'!$G$44)*100)</f>
        <v>#DIV/0!</v>
      </c>
      <c r="K33" s="38" t="e">
        <f xml:space="preserve"> 'Information sur le site'!$G33*'Information sur le site'!$J33/100</f>
        <v>#DIV/0!</v>
      </c>
    </row>
    <row r="34" spans="2:11" x14ac:dyDescent="0.2">
      <c r="B34" s="115"/>
      <c r="C34" s="46">
        <v>13</v>
      </c>
      <c r="D34" s="104"/>
      <c r="E34" s="104"/>
      <c r="F34" s="104"/>
      <c r="G34" s="26">
        <f xml:space="preserve"> IF('Information sur le site'!$F34&gt; 0,('Information sur le site'!$E34+'Information sur le site'!$F34)/2, 'Information sur le site'!$E34)</f>
        <v>0</v>
      </c>
      <c r="H34" s="49">
        <f xml:space="preserve"> IF('Information sur le site'!$I34 &gt;  0, "OFF", 'Information sur le site'!$C$4*'Information sur le site'!$C$5*'Information sur le site'!$D34)</f>
        <v>0</v>
      </c>
      <c r="I34" s="108"/>
      <c r="J34" s="37" t="e">
        <f xml:space="preserve"> IF('Information sur le site'!$I34= 0, ('Information sur le site'!$H34/'Information sur le site'!$G$44)*100, ('Information sur le site'!$I34/'Information sur le site'!$G$44)*100)</f>
        <v>#DIV/0!</v>
      </c>
      <c r="K34" s="38" t="e">
        <f xml:space="preserve"> 'Information sur le site'!$G34*'Information sur le site'!$J34/100</f>
        <v>#DIV/0!</v>
      </c>
    </row>
    <row r="35" spans="2:11" x14ac:dyDescent="0.2">
      <c r="B35" s="115"/>
      <c r="C35" s="46">
        <v>14</v>
      </c>
      <c r="D35" s="105"/>
      <c r="E35" s="105"/>
      <c r="F35" s="105"/>
      <c r="G35" s="26">
        <f xml:space="preserve"> IF('Information sur le site'!$F35&gt; 0,('Information sur le site'!$E35+'Information sur le site'!$F35)/2, 'Information sur le site'!$E35)</f>
        <v>0</v>
      </c>
      <c r="H35" s="49">
        <f xml:space="preserve"> IF('Information sur le site'!$I35 &gt;  0, "OFF", 'Information sur le site'!$C$4*'Information sur le site'!$C$5*'Information sur le site'!$D35)</f>
        <v>0</v>
      </c>
      <c r="I35" s="109"/>
      <c r="J35" s="37" t="e">
        <f xml:space="preserve"> IF('Information sur le site'!$I35= 0, ('Information sur le site'!$H35/'Information sur le site'!$G$44)*100, ('Information sur le site'!$I35/'Information sur le site'!$G$44)*100)</f>
        <v>#DIV/0!</v>
      </c>
      <c r="K35" s="38" t="e">
        <f xml:space="preserve"> 'Information sur le site'!$G35*'Information sur le site'!$J35/100</f>
        <v>#DIV/0!</v>
      </c>
    </row>
    <row r="36" spans="2:11" x14ac:dyDescent="0.2">
      <c r="B36" s="115"/>
      <c r="C36" s="46">
        <v>15</v>
      </c>
      <c r="D36" s="104"/>
      <c r="E36" s="104"/>
      <c r="F36" s="104"/>
      <c r="G36" s="26">
        <f xml:space="preserve"> IF('Information sur le site'!$F36&gt; 0,('Information sur le site'!$E36+'Information sur le site'!$F36)/2, 'Information sur le site'!$E36)</f>
        <v>0</v>
      </c>
      <c r="H36" s="49">
        <f xml:space="preserve"> IF('Information sur le site'!$I36 &gt;  0, "OFF", 'Information sur le site'!$C$4*'Information sur le site'!$C$5*'Information sur le site'!$D36)</f>
        <v>0</v>
      </c>
      <c r="I36" s="108"/>
      <c r="J36" s="37" t="e">
        <f xml:space="preserve"> IF('Information sur le site'!$I36= 0, ('Information sur le site'!$H36/'Information sur le site'!$G$44)*100, ('Information sur le site'!$I36/'Information sur le site'!$G$44)*100)</f>
        <v>#DIV/0!</v>
      </c>
      <c r="K36" s="38" t="e">
        <f xml:space="preserve"> 'Information sur le site'!$G36*'Information sur le site'!$J36/100</f>
        <v>#DIV/0!</v>
      </c>
    </row>
    <row r="37" spans="2:11" x14ac:dyDescent="0.2">
      <c r="B37" s="115"/>
      <c r="C37" s="46">
        <v>16</v>
      </c>
      <c r="D37" s="104"/>
      <c r="E37" s="104"/>
      <c r="F37" s="104"/>
      <c r="G37" s="26">
        <f xml:space="preserve"> IF('Information sur le site'!$F37&gt; 0,('Information sur le site'!$E37+'Information sur le site'!$F37)/2, 'Information sur le site'!$E37)</f>
        <v>0</v>
      </c>
      <c r="H37" s="49">
        <f xml:space="preserve"> IF('Information sur le site'!$I37 &gt;  0, "OFF", 'Information sur le site'!$C$4*'Information sur le site'!$C$5*'Information sur le site'!$D37)</f>
        <v>0</v>
      </c>
      <c r="I37" s="108"/>
      <c r="J37" s="37" t="e">
        <f xml:space="preserve"> IF('Information sur le site'!$I37= 0, ('Information sur le site'!$H37/'Information sur le site'!$G$44)*100, ('Information sur le site'!$I37/'Information sur le site'!$G$44)*100)</f>
        <v>#DIV/0!</v>
      </c>
      <c r="K37" s="38" t="e">
        <f xml:space="preserve"> 'Information sur le site'!$G37*'Information sur le site'!$J37/100</f>
        <v>#DIV/0!</v>
      </c>
    </row>
    <row r="38" spans="2:11" x14ac:dyDescent="0.2">
      <c r="B38" s="115"/>
      <c r="C38" s="46">
        <v>17</v>
      </c>
      <c r="D38" s="105"/>
      <c r="E38" s="105"/>
      <c r="F38" s="105"/>
      <c r="G38" s="26">
        <f xml:space="preserve"> IF('Information sur le site'!$F38&gt; 0,('Information sur le site'!$E38+'Information sur le site'!$F38)/2, 'Information sur le site'!$E38)</f>
        <v>0</v>
      </c>
      <c r="H38" s="49">
        <f xml:space="preserve"> IF('Information sur le site'!$I38 &gt;  0, "OFF", 'Information sur le site'!$C$4*'Information sur le site'!$C$5*'Information sur le site'!$D38)</f>
        <v>0</v>
      </c>
      <c r="I38" s="109"/>
      <c r="J38" s="37" t="e">
        <f xml:space="preserve"> IF('Information sur le site'!$I38= 0, ('Information sur le site'!$H38/'Information sur le site'!$G$44)*100, ('Information sur le site'!$I38/'Information sur le site'!$G$44)*100)</f>
        <v>#DIV/0!</v>
      </c>
      <c r="K38" s="38" t="e">
        <f xml:space="preserve"> 'Information sur le site'!$G38*'Information sur le site'!$J38/100</f>
        <v>#DIV/0!</v>
      </c>
    </row>
    <row r="39" spans="2:11" x14ac:dyDescent="0.2">
      <c r="B39" s="115"/>
      <c r="C39" s="46">
        <v>18</v>
      </c>
      <c r="D39" s="104"/>
      <c r="E39" s="104"/>
      <c r="F39" s="104"/>
      <c r="G39" s="26">
        <f xml:space="preserve"> IF('Information sur le site'!$F39&gt; 0,('Information sur le site'!$E39+'Information sur le site'!$F39)/2, 'Information sur le site'!$E39)</f>
        <v>0</v>
      </c>
      <c r="H39" s="49">
        <f xml:space="preserve"> IF('Information sur le site'!$I39 &gt;  0, "OFF", 'Information sur le site'!$C$4*'Information sur le site'!$C$5*'Information sur le site'!$D39)</f>
        <v>0</v>
      </c>
      <c r="I39" s="108"/>
      <c r="J39" s="37" t="e">
        <f xml:space="preserve"> IF('Information sur le site'!$I39= 0, ('Information sur le site'!$H39/'Information sur le site'!$G$44)*100, ('Information sur le site'!$I39/'Information sur le site'!$G$44)*100)</f>
        <v>#DIV/0!</v>
      </c>
      <c r="K39" s="38" t="e">
        <f xml:space="preserve"> 'Information sur le site'!$G39*'Information sur le site'!$J39/100</f>
        <v>#DIV/0!</v>
      </c>
    </row>
    <row r="40" spans="2:11" x14ac:dyDescent="0.2">
      <c r="B40" s="115"/>
      <c r="C40" s="46">
        <v>19</v>
      </c>
      <c r="D40" s="104"/>
      <c r="E40" s="104"/>
      <c r="F40" s="104"/>
      <c r="G40" s="26">
        <f xml:space="preserve"> IF('Information sur le site'!$F40&gt; 0,('Information sur le site'!$E40+'Information sur le site'!$F40)/2, 'Information sur le site'!$E40)</f>
        <v>0</v>
      </c>
      <c r="H40" s="49">
        <f xml:space="preserve"> IF('Information sur le site'!$I40 &gt;  0, "OFF", 'Information sur le site'!$C$4*'Information sur le site'!$C$5*'Information sur le site'!$D40)</f>
        <v>0</v>
      </c>
      <c r="I40" s="108"/>
      <c r="J40" s="37" t="e">
        <f xml:space="preserve"> IF('Information sur le site'!$I40= 0, ('Information sur le site'!$H40/'Information sur le site'!$G$44)*100, ('Information sur le site'!$I40/'Information sur le site'!$G$44)*100)</f>
        <v>#DIV/0!</v>
      </c>
      <c r="K40" s="38" t="e">
        <f xml:space="preserve"> 'Information sur le site'!$G40*'Information sur le site'!$J40/100</f>
        <v>#DIV/0!</v>
      </c>
    </row>
    <row r="41" spans="2:11" ht="13.5" thickBot="1" x14ac:dyDescent="0.25">
      <c r="B41" s="115"/>
      <c r="C41" s="47">
        <v>20</v>
      </c>
      <c r="D41" s="106"/>
      <c r="E41" s="106"/>
      <c r="F41" s="106"/>
      <c r="G41" s="61">
        <f xml:space="preserve"> IF('Information sur le site'!$F41&gt; 0,('Information sur le site'!$E41+'Information sur le site'!$F41)/2, 'Information sur le site'!$E41)</f>
        <v>0</v>
      </c>
      <c r="H41" s="49">
        <f xml:space="preserve"> IF('Information sur le site'!$I41 &gt;  0, "OFF", 'Information sur le site'!$C$4*'Information sur le site'!$C$5*'Information sur le site'!$D41)</f>
        <v>0</v>
      </c>
      <c r="I41" s="110"/>
      <c r="J41" s="62" t="e">
        <f xml:space="preserve"> IF('Information sur le site'!$I41= 0, ('Information sur le site'!$H41/'Information sur le site'!$G$44)*100, ('Information sur le site'!$I41/'Information sur le site'!$G$44)*100)</f>
        <v>#DIV/0!</v>
      </c>
      <c r="K41" s="63" t="e">
        <f xml:space="preserve"> 'Information sur le site'!$G41*'Information sur le site'!$J41/100</f>
        <v>#DIV/0!</v>
      </c>
    </row>
    <row r="42" spans="2:11" ht="13.5" thickTop="1" x14ac:dyDescent="0.2">
      <c r="B42" s="32" t="s">
        <v>77</v>
      </c>
      <c r="H42" s="49">
        <f>SUM(H22:H41)</f>
        <v>0</v>
      </c>
      <c r="I42" s="60">
        <f>SUM(I22:I41)</f>
        <v>0</v>
      </c>
      <c r="K42" s="51" t="e">
        <f>SUM(K22:K41)</f>
        <v>#DIV/0!</v>
      </c>
    </row>
    <row r="43" spans="2:11" x14ac:dyDescent="0.2">
      <c r="H43" s="34"/>
      <c r="I43" s="34"/>
      <c r="K43" s="34"/>
    </row>
    <row r="44" spans="2:11" x14ac:dyDescent="0.2">
      <c r="B44" s="150" t="s">
        <v>149</v>
      </c>
      <c r="C44" s="156"/>
      <c r="D44" s="156"/>
      <c r="E44" s="156"/>
      <c r="F44" s="156"/>
      <c r="G44" s="26">
        <f xml:space="preserve"> 'Information sur le site'!$H$42+'Information sur le site'!$I$42</f>
        <v>0</v>
      </c>
      <c r="H44" s="32" t="s">
        <v>150</v>
      </c>
    </row>
    <row r="45" spans="2:11" x14ac:dyDescent="0.2">
      <c r="B45" s="150" t="s">
        <v>80</v>
      </c>
      <c r="C45" s="151"/>
      <c r="D45" s="151"/>
      <c r="E45" s="151"/>
      <c r="F45" s="151"/>
      <c r="G45" s="27" t="e">
        <f xml:space="preserve">  'Information sur le site'!$K$42</f>
        <v>#DIV/0!</v>
      </c>
      <c r="H45" s="32" t="s">
        <v>19</v>
      </c>
    </row>
  </sheetData>
  <sheetProtection algorithmName="SHA-512" hashValue="UjB7IGislQ3lQo+6JrUK5hSkhdkgQ0FxCEDIGo9z5yq6DSCWoxVxDxhL+piUtsIpvWVNu1YRGEyKdKDZCF71OA==" saltValue="NV7yBN0vNsjxD0lzFaNaZQ==" spinCount="100000" sheet="1" objects="1" scenarios="1"/>
  <mergeCells count="17">
    <mergeCell ref="B45:F45"/>
    <mergeCell ref="B15:B20"/>
    <mergeCell ref="C15:C20"/>
    <mergeCell ref="D15:D20"/>
    <mergeCell ref="B44:F44"/>
    <mergeCell ref="E15:E20"/>
    <mergeCell ref="F15:F20"/>
    <mergeCell ref="K15:K20"/>
    <mergeCell ref="J16:J20"/>
    <mergeCell ref="I15:I20"/>
    <mergeCell ref="H15:H20"/>
    <mergeCell ref="G16:G20"/>
    <mergeCell ref="B2:E2"/>
    <mergeCell ref="C13:E13"/>
    <mergeCell ref="B9:C9"/>
    <mergeCell ref="B8:E8"/>
    <mergeCell ref="B10:C10"/>
  </mergeCells>
  <phoneticPr fontId="2" type="noConversion"/>
  <hyperlinks>
    <hyperlink ref="B9" r:id="rId1" xr:uid="{00000000-0004-0000-0300-000000000000}"/>
    <hyperlink ref="B10" r:id="rId2" xr:uid="{00000000-0004-0000-0300-000001000000}"/>
    <hyperlink ref="B11" r:id="rId3" xr:uid="{00000000-0004-0000-0300-000002000000}"/>
  </hyperlinks>
  <pageMargins left="0.78740157499999996" right="0.78740157499999996" top="0.984251969" bottom="0.984251969" header="0.5" footer="0.5"/>
  <pageSetup orientation="portrait" r:id="rId4"/>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B1:F29"/>
  <sheetViews>
    <sheetView workbookViewId="0">
      <selection activeCell="B4" sqref="B4"/>
    </sheetView>
  </sheetViews>
  <sheetFormatPr defaultColWidth="9.140625" defaultRowHeight="12.75" x14ac:dyDescent="0.2"/>
  <cols>
    <col min="1" max="1" width="4.5703125" customWidth="1"/>
    <col min="2" max="2" width="52.7109375" customWidth="1"/>
    <col min="3" max="3" width="48.42578125" customWidth="1"/>
    <col min="4" max="4" width="19.140625" customWidth="1"/>
  </cols>
  <sheetData>
    <row r="1" spans="2:6" ht="15.75" x14ac:dyDescent="0.25">
      <c r="B1" s="59" t="s">
        <v>81</v>
      </c>
      <c r="C1" s="15"/>
      <c r="D1" s="16"/>
      <c r="E1" s="16"/>
      <c r="F1" s="16"/>
    </row>
    <row r="2" spans="2:6" ht="15.75" x14ac:dyDescent="0.25">
      <c r="B2" s="59"/>
      <c r="C2" s="15"/>
      <c r="D2" s="16"/>
      <c r="E2" s="16"/>
      <c r="F2" s="16"/>
    </row>
    <row r="3" spans="2:6" ht="13.5" thickBot="1" x14ac:dyDescent="0.25"/>
    <row r="4" spans="2:6" ht="14.25" thickTop="1" thickBot="1" x14ac:dyDescent="0.25">
      <c r="B4" s="17" t="s">
        <v>39</v>
      </c>
      <c r="C4" s="17" t="s">
        <v>82</v>
      </c>
      <c r="D4" s="17" t="s">
        <v>40</v>
      </c>
    </row>
    <row r="5" spans="2:6" ht="14.25" thickTop="1" thickBot="1" x14ac:dyDescent="0.25">
      <c r="B5" s="3" t="s">
        <v>41</v>
      </c>
      <c r="C5" s="3" t="s">
        <v>42</v>
      </c>
      <c r="D5" s="14">
        <v>17</v>
      </c>
    </row>
    <row r="6" spans="2:6" ht="14.25" thickTop="1" thickBot="1" x14ac:dyDescent="0.25">
      <c r="B6" s="3" t="s">
        <v>43</v>
      </c>
      <c r="C6" s="3" t="s">
        <v>42</v>
      </c>
      <c r="D6" s="14">
        <v>6</v>
      </c>
    </row>
    <row r="7" spans="2:6" ht="14.25" thickTop="1" thickBot="1" x14ac:dyDescent="0.25">
      <c r="B7" s="4" t="s">
        <v>83</v>
      </c>
      <c r="C7" s="3" t="s">
        <v>42</v>
      </c>
      <c r="D7" s="14" t="s">
        <v>90</v>
      </c>
    </row>
    <row r="8" spans="2:6" ht="14.25" thickTop="1" thickBot="1" x14ac:dyDescent="0.25">
      <c r="B8" s="5"/>
      <c r="C8" s="3" t="s">
        <v>44</v>
      </c>
      <c r="D8" s="14" t="s">
        <v>91</v>
      </c>
    </row>
    <row r="9" spans="2:6" ht="14.25" thickTop="1" thickBot="1" x14ac:dyDescent="0.25">
      <c r="B9" s="4" t="s">
        <v>45</v>
      </c>
      <c r="C9" s="3" t="s">
        <v>42</v>
      </c>
      <c r="D9" s="14">
        <v>10</v>
      </c>
    </row>
    <row r="10" spans="2:6" ht="14.25" thickTop="1" thickBot="1" x14ac:dyDescent="0.25">
      <c r="B10" s="5"/>
      <c r="C10" s="3" t="s">
        <v>85</v>
      </c>
      <c r="D10" s="14" t="s">
        <v>92</v>
      </c>
    </row>
    <row r="11" spans="2:6" ht="14.25" thickTop="1" thickBot="1" x14ac:dyDescent="0.25">
      <c r="B11" s="4" t="s">
        <v>46</v>
      </c>
      <c r="C11" s="3" t="s">
        <v>47</v>
      </c>
      <c r="D11" s="14" t="s">
        <v>93</v>
      </c>
    </row>
    <row r="12" spans="2:6" ht="14.25" thickTop="1" thickBot="1" x14ac:dyDescent="0.25">
      <c r="B12" s="5"/>
      <c r="C12" s="3" t="s">
        <v>85</v>
      </c>
      <c r="D12" s="14" t="s">
        <v>94</v>
      </c>
    </row>
    <row r="13" spans="2:6" ht="27" thickTop="1" thickBot="1" x14ac:dyDescent="0.25">
      <c r="B13" s="96" t="s">
        <v>84</v>
      </c>
      <c r="C13" s="3" t="s">
        <v>85</v>
      </c>
      <c r="D13" s="14" t="s">
        <v>95</v>
      </c>
    </row>
    <row r="14" spans="2:6" ht="14.25" thickTop="1" thickBot="1" x14ac:dyDescent="0.25">
      <c r="B14" s="6"/>
      <c r="C14" s="3" t="s">
        <v>42</v>
      </c>
      <c r="D14" s="14" t="s">
        <v>96</v>
      </c>
    </row>
    <row r="15" spans="2:6" ht="14.25" thickTop="1" thickBot="1" x14ac:dyDescent="0.25">
      <c r="B15" s="6"/>
      <c r="C15" s="3" t="s">
        <v>131</v>
      </c>
      <c r="D15" s="14">
        <v>17</v>
      </c>
    </row>
    <row r="16" spans="2:6" ht="14.25" thickTop="1" thickBot="1" x14ac:dyDescent="0.25">
      <c r="B16" s="5"/>
      <c r="C16" s="3" t="s">
        <v>48</v>
      </c>
      <c r="D16" s="14">
        <v>24</v>
      </c>
    </row>
    <row r="17" spans="2:4" ht="14.25" thickTop="1" thickBot="1" x14ac:dyDescent="0.25">
      <c r="B17" s="3" t="s">
        <v>87</v>
      </c>
      <c r="C17" s="3" t="s">
        <v>131</v>
      </c>
      <c r="D17" s="14" t="s">
        <v>97</v>
      </c>
    </row>
    <row r="18" spans="2:4" ht="14.25" thickTop="1" thickBot="1" x14ac:dyDescent="0.25">
      <c r="B18" s="3" t="s">
        <v>49</v>
      </c>
      <c r="C18" s="3" t="s">
        <v>102</v>
      </c>
      <c r="D18" s="14" t="s">
        <v>95</v>
      </c>
    </row>
    <row r="19" spans="2:4" ht="14.25" thickTop="1" thickBot="1" x14ac:dyDescent="0.25">
      <c r="B19" s="3" t="s">
        <v>88</v>
      </c>
      <c r="C19" s="3" t="s">
        <v>89</v>
      </c>
      <c r="D19" s="14" t="s">
        <v>98</v>
      </c>
    </row>
    <row r="20" spans="2:4" ht="13.5" thickTop="1" x14ac:dyDescent="0.2"/>
    <row r="21" spans="2:4" x14ac:dyDescent="0.2">
      <c r="B21" s="1" t="s">
        <v>86</v>
      </c>
    </row>
    <row r="22" spans="2:4" x14ac:dyDescent="0.2">
      <c r="B22" s="10" t="s">
        <v>193</v>
      </c>
    </row>
    <row r="23" spans="2:4" x14ac:dyDescent="0.2">
      <c r="C23" s="10"/>
    </row>
    <row r="24" spans="2:4" x14ac:dyDescent="0.2">
      <c r="B24" s="87" t="s">
        <v>129</v>
      </c>
      <c r="C24" s="87"/>
      <c r="D24" s="87"/>
    </row>
    <row r="25" spans="2:4" x14ac:dyDescent="0.2">
      <c r="B25" s="87"/>
      <c r="C25" s="87"/>
      <c r="D25" s="87"/>
    </row>
    <row r="26" spans="2:4" x14ac:dyDescent="0.2">
      <c r="B26" s="87" t="s">
        <v>99</v>
      </c>
      <c r="C26" s="87"/>
      <c r="D26" s="87"/>
    </row>
    <row r="27" spans="2:4" x14ac:dyDescent="0.2">
      <c r="C27" s="87"/>
      <c r="D27" s="87"/>
    </row>
    <row r="28" spans="2:4" x14ac:dyDescent="0.2">
      <c r="B28" t="s">
        <v>100</v>
      </c>
      <c r="C28" s="87"/>
      <c r="D28" s="87"/>
    </row>
    <row r="29" spans="2:4" x14ac:dyDescent="0.2">
      <c r="B29" s="87" t="s">
        <v>101</v>
      </c>
      <c r="C29" s="87"/>
      <c r="D29" s="87"/>
    </row>
  </sheetData>
  <sheetProtection password="CA53" sheet="1" objects="1" scenarios="1"/>
  <phoneticPr fontId="2" type="noConversion"/>
  <hyperlinks>
    <hyperlink ref="B23:C23" r:id="rId1" display="http://www.epa.gov/ttn/chief/ap42/ch13/final/c13s0202.pdf" xr:uid="{00000000-0004-0000-0400-000000000000}"/>
    <hyperlink ref="B22" r:id="rId2" xr:uid="{00000000-0004-0000-0400-000001000000}"/>
  </hyperlinks>
  <pageMargins left="0.78740157499999996" right="0.78740157499999996" top="0.984251969" bottom="0.984251969" header="0.5" footer="0.5"/>
  <pageSetup orientation="portrait" r:id="rId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B1:J31"/>
  <sheetViews>
    <sheetView workbookViewId="0">
      <selection activeCell="B3" sqref="B3"/>
    </sheetView>
  </sheetViews>
  <sheetFormatPr defaultColWidth="11.42578125" defaultRowHeight="12.75" x14ac:dyDescent="0.2"/>
  <cols>
    <col min="1" max="1" width="4.42578125" customWidth="1"/>
    <col min="2" max="2" width="19.85546875" customWidth="1"/>
    <col min="3" max="4" width="16.28515625" customWidth="1"/>
    <col min="5" max="5" width="14.85546875" customWidth="1"/>
    <col min="6" max="6" width="14.7109375" customWidth="1"/>
    <col min="7" max="7" width="13.28515625" customWidth="1"/>
    <col min="8" max="8" width="17.140625" customWidth="1"/>
    <col min="9" max="9" width="10.85546875" customWidth="1"/>
    <col min="10" max="10" width="44.7109375" style="21" customWidth="1"/>
  </cols>
  <sheetData>
    <row r="1" spans="2:10" ht="15.75" x14ac:dyDescent="0.25">
      <c r="B1" s="59" t="s">
        <v>157</v>
      </c>
      <c r="C1" s="91"/>
      <c r="D1" s="91"/>
      <c r="E1" s="92"/>
      <c r="F1" s="90"/>
      <c r="G1" s="90"/>
      <c r="H1" s="90"/>
      <c r="I1" s="90"/>
      <c r="J1" s="90"/>
    </row>
    <row r="2" spans="2:10" ht="15.75" x14ac:dyDescent="0.25">
      <c r="B2" s="59"/>
    </row>
    <row r="3" spans="2:10" x14ac:dyDescent="0.2">
      <c r="B3" s="18" t="s">
        <v>50</v>
      </c>
      <c r="C3" s="18" t="s">
        <v>14</v>
      </c>
      <c r="D3" s="18" t="s">
        <v>15</v>
      </c>
      <c r="E3" s="18" t="s">
        <v>21</v>
      </c>
      <c r="J3" s="44"/>
    </row>
    <row r="4" spans="2:10" x14ac:dyDescent="0.2">
      <c r="B4" s="18" t="s">
        <v>151</v>
      </c>
      <c r="C4" s="19">
        <v>4.2285000000000003E-2</v>
      </c>
      <c r="D4" s="19">
        <v>0.42285</v>
      </c>
      <c r="E4" s="19">
        <v>1.38131</v>
      </c>
    </row>
    <row r="5" spans="2:10" x14ac:dyDescent="0.2">
      <c r="B5" s="18" t="s">
        <v>17</v>
      </c>
      <c r="C5" s="20">
        <v>0.9</v>
      </c>
      <c r="D5" s="20">
        <v>0.9</v>
      </c>
      <c r="E5" s="20">
        <v>0.7</v>
      </c>
    </row>
    <row r="6" spans="2:10" x14ac:dyDescent="0.2">
      <c r="B6" s="18" t="s">
        <v>18</v>
      </c>
      <c r="C6" s="20">
        <v>0.45</v>
      </c>
      <c r="D6" s="20">
        <v>0.45</v>
      </c>
      <c r="E6" s="20">
        <v>0.45</v>
      </c>
    </row>
    <row r="7" spans="2:10" x14ac:dyDescent="0.2">
      <c r="B7" s="28"/>
      <c r="C7" s="65"/>
      <c r="D7" s="65"/>
      <c r="E7" s="65"/>
    </row>
    <row r="8" spans="2:10" ht="15" x14ac:dyDescent="0.2">
      <c r="B8" s="1" t="s">
        <v>53</v>
      </c>
      <c r="C8" s="66"/>
    </row>
    <row r="9" spans="2:10" x14ac:dyDescent="0.2">
      <c r="B9" s="1" t="s">
        <v>152</v>
      </c>
    </row>
    <row r="10" spans="2:10" x14ac:dyDescent="0.2">
      <c r="B10" s="64" t="s">
        <v>153</v>
      </c>
      <c r="C10" s="1"/>
      <c r="D10" s="1"/>
    </row>
    <row r="11" spans="2:10" x14ac:dyDescent="0.2">
      <c r="B11" s="64" t="s">
        <v>51</v>
      </c>
      <c r="C11" s="1"/>
      <c r="D11" s="1"/>
      <c r="F11" t="s">
        <v>16</v>
      </c>
    </row>
    <row r="12" spans="2:10" x14ac:dyDescent="0.2">
      <c r="B12" s="64" t="s">
        <v>103</v>
      </c>
      <c r="C12" s="1"/>
      <c r="D12" s="1"/>
      <c r="F12" t="s">
        <v>16</v>
      </c>
    </row>
    <row r="13" spans="2:10" x14ac:dyDescent="0.2">
      <c r="B13" s="64" t="s">
        <v>154</v>
      </c>
      <c r="C13" s="1"/>
      <c r="D13" s="1"/>
      <c r="F13" t="s">
        <v>16</v>
      </c>
    </row>
    <row r="14" spans="2:10" x14ac:dyDescent="0.2">
      <c r="B14" s="64" t="s">
        <v>52</v>
      </c>
      <c r="C14" s="1"/>
      <c r="D14" s="1"/>
      <c r="F14" t="s">
        <v>13</v>
      </c>
    </row>
    <row r="15" spans="2:10" x14ac:dyDescent="0.2">
      <c r="B15" s="97" t="s">
        <v>130</v>
      </c>
    </row>
    <row r="17" spans="2:9" x14ac:dyDescent="0.2">
      <c r="B17" s="7" t="s">
        <v>54</v>
      </c>
      <c r="C17" s="8" t="s">
        <v>55</v>
      </c>
      <c r="D17" s="8" t="s">
        <v>166</v>
      </c>
      <c r="E17" s="8" t="s">
        <v>104</v>
      </c>
      <c r="F17" s="8" t="s">
        <v>150</v>
      </c>
      <c r="G17" s="8" t="s">
        <v>155</v>
      </c>
      <c r="H17" s="7" t="s">
        <v>8</v>
      </c>
      <c r="I17" s="8" t="s">
        <v>38</v>
      </c>
    </row>
    <row r="18" spans="2:9" x14ac:dyDescent="0.2">
      <c r="B18" s="32" t="s">
        <v>21</v>
      </c>
      <c r="C18" s="9" t="s">
        <v>20</v>
      </c>
      <c r="D18" s="116" t="e">
        <f xml:space="preserve"> 'Émissions non contrôlées'!$E$4*('Information sur le site'!$C$6/12)^('Émissions non contrôlées'!$E$5)*('Information sur le site'!$G$45/2.72)^('Émissions non contrôlées'!$E$6)</f>
        <v>#DIV/0!</v>
      </c>
      <c r="E18" s="9" t="s">
        <v>156</v>
      </c>
      <c r="F18" s="31">
        <f xml:space="preserve"> 'Information sur le site'!$G$44</f>
        <v>0</v>
      </c>
      <c r="G18" s="9" t="s">
        <v>22</v>
      </c>
      <c r="H18" s="27" t="e">
        <f>D18*F18/1000</f>
        <v>#DIV/0!</v>
      </c>
      <c r="I18" s="9" t="s">
        <v>19</v>
      </c>
    </row>
    <row r="19" spans="2:9" x14ac:dyDescent="0.2">
      <c r="B19" s="32" t="s">
        <v>15</v>
      </c>
      <c r="C19" s="9" t="s">
        <v>20</v>
      </c>
      <c r="D19" s="116" t="e">
        <f xml:space="preserve"> 'Émissions non contrôlées'!$D$4*('Information sur le site'!$C$6/12)^('Émissions non contrôlées'!$D$5)*('Information sur le site'!$G$45/2.72)^('Émissions non contrôlées'!$D$6)</f>
        <v>#DIV/0!</v>
      </c>
      <c r="E19" s="9" t="s">
        <v>156</v>
      </c>
      <c r="F19" s="31">
        <f xml:space="preserve"> 'Information sur le site'!$G$44</f>
        <v>0</v>
      </c>
      <c r="G19" s="9" t="s">
        <v>22</v>
      </c>
      <c r="H19" s="27" t="e">
        <f>D19*F19/1000</f>
        <v>#DIV/0!</v>
      </c>
      <c r="I19" s="9" t="s">
        <v>19</v>
      </c>
    </row>
    <row r="20" spans="2:9" x14ac:dyDescent="0.2">
      <c r="B20" s="32" t="s">
        <v>14</v>
      </c>
      <c r="C20" s="9" t="s">
        <v>20</v>
      </c>
      <c r="D20" s="116" t="e">
        <f xml:space="preserve"> 'Émissions non contrôlées'!$C$4*('Information sur le site'!$C$6/12)^('Émissions non contrôlées'!$C$5)*('Information sur le site'!$G$45/2.72)^('Émissions non contrôlées'!$C$6)</f>
        <v>#DIV/0!</v>
      </c>
      <c r="E20" s="9" t="s">
        <v>156</v>
      </c>
      <c r="F20" s="31">
        <f xml:space="preserve"> 'Information sur le site'!$G$44</f>
        <v>0</v>
      </c>
      <c r="G20" s="9" t="s">
        <v>22</v>
      </c>
      <c r="H20" s="27" t="e">
        <f>D20*F20/1000</f>
        <v>#DIV/0!</v>
      </c>
      <c r="I20" s="9" t="s">
        <v>19</v>
      </c>
    </row>
    <row r="22" spans="2:9" x14ac:dyDescent="0.2">
      <c r="B22" s="1" t="s">
        <v>56</v>
      </c>
      <c r="I22" s="21"/>
    </row>
    <row r="23" spans="2:9" ht="24.95" customHeight="1" x14ac:dyDescent="0.2">
      <c r="B23" s="157" t="s">
        <v>105</v>
      </c>
      <c r="C23" s="142"/>
      <c r="D23" s="142"/>
      <c r="E23" s="142"/>
      <c r="F23" s="142"/>
      <c r="G23" s="142"/>
      <c r="H23" s="142"/>
      <c r="I23" s="142"/>
    </row>
    <row r="26" spans="2:9" x14ac:dyDescent="0.2">
      <c r="B26" s="64"/>
      <c r="C26" s="1"/>
    </row>
    <row r="27" spans="2:9" x14ac:dyDescent="0.2">
      <c r="B27" s="64"/>
      <c r="C27" s="1"/>
    </row>
    <row r="28" spans="2:9" x14ac:dyDescent="0.2">
      <c r="B28" s="64"/>
      <c r="C28" s="1"/>
    </row>
    <row r="29" spans="2:9" x14ac:dyDescent="0.2">
      <c r="B29" s="64"/>
      <c r="C29" s="1"/>
    </row>
    <row r="30" spans="2:9" x14ac:dyDescent="0.2">
      <c r="B30" s="64"/>
      <c r="C30" s="1"/>
    </row>
    <row r="31" spans="2:9" x14ac:dyDescent="0.2">
      <c r="B31" s="67"/>
    </row>
  </sheetData>
  <sheetProtection password="CA53" sheet="1" objects="1" scenarios="1"/>
  <mergeCells count="1">
    <mergeCell ref="B23:I23"/>
  </mergeCells>
  <phoneticPr fontId="2" type="noConversion"/>
  <pageMargins left="0.78740157499999996" right="0.78740157499999996" top="0.984251969" bottom="0.984251969"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1:K22"/>
  <sheetViews>
    <sheetView workbookViewId="0">
      <selection activeCell="C8" sqref="C8"/>
    </sheetView>
  </sheetViews>
  <sheetFormatPr defaultColWidth="9.140625" defaultRowHeight="12.75" x14ac:dyDescent="0.2"/>
  <cols>
    <col min="1" max="1" width="5.140625" customWidth="1"/>
    <col min="2" max="2" width="36.7109375" customWidth="1"/>
    <col min="3" max="3" width="28.140625" customWidth="1"/>
    <col min="4" max="4" width="22.28515625" customWidth="1"/>
    <col min="5" max="8" width="9.140625" customWidth="1"/>
    <col min="9" max="9" width="43.5703125" style="21" customWidth="1"/>
  </cols>
  <sheetData>
    <row r="1" spans="2:11" ht="15.75" x14ac:dyDescent="0.25">
      <c r="B1" s="11" t="s">
        <v>106</v>
      </c>
      <c r="C1" s="1"/>
      <c r="D1" s="1"/>
    </row>
    <row r="3" spans="2:11" x14ac:dyDescent="0.2">
      <c r="B3" s="160" t="s">
        <v>57</v>
      </c>
      <c r="C3" s="160" t="s">
        <v>107</v>
      </c>
      <c r="D3" s="162" t="s">
        <v>63</v>
      </c>
    </row>
    <row r="4" spans="2:11" x14ac:dyDescent="0.2">
      <c r="B4" s="161"/>
      <c r="C4" s="161"/>
      <c r="D4" s="163"/>
      <c r="I4" s="44"/>
    </row>
    <row r="5" spans="2:11" x14ac:dyDescent="0.2">
      <c r="B5" s="55" t="s">
        <v>58</v>
      </c>
      <c r="C5" s="56">
        <v>0.55000000000000004</v>
      </c>
      <c r="D5" s="57">
        <f>1- 'Méthodes de contrôle poussières'!$C5</f>
        <v>0.44999999999999996</v>
      </c>
    </row>
    <row r="6" spans="2:11" x14ac:dyDescent="0.2">
      <c r="B6" s="30" t="s">
        <v>59</v>
      </c>
      <c r="C6" s="12">
        <v>0.7</v>
      </c>
      <c r="D6" s="57">
        <f>1- 'Méthodes de contrôle poussières'!$C6</f>
        <v>0.30000000000000004</v>
      </c>
    </row>
    <row r="7" spans="2:11" x14ac:dyDescent="0.2">
      <c r="B7" s="30" t="s">
        <v>60</v>
      </c>
      <c r="C7" s="12">
        <v>0.8</v>
      </c>
      <c r="D7" s="57">
        <f>1- 'Méthodes de contrôle poussières'!$C7</f>
        <v>0.19999999999999996</v>
      </c>
    </row>
    <row r="8" spans="2:11" x14ac:dyDescent="0.2">
      <c r="B8" s="30" t="s">
        <v>61</v>
      </c>
      <c r="C8" s="111"/>
      <c r="D8" s="57">
        <f>1- 'Méthodes de contrôle poussières'!$C8</f>
        <v>1</v>
      </c>
    </row>
    <row r="9" spans="2:11" x14ac:dyDescent="0.2">
      <c r="B9" s="30" t="s">
        <v>108</v>
      </c>
      <c r="C9" s="13">
        <v>0</v>
      </c>
      <c r="D9" s="57">
        <f>1- 'Méthodes de contrôle poussières'!$C9</f>
        <v>1</v>
      </c>
    </row>
    <row r="10" spans="2:11" x14ac:dyDescent="0.2">
      <c r="B10" s="98" t="s">
        <v>115</v>
      </c>
    </row>
    <row r="11" spans="2:11" x14ac:dyDescent="0.2">
      <c r="E11" s="122"/>
      <c r="F11" s="122"/>
      <c r="G11" s="122"/>
      <c r="H11" s="122"/>
    </row>
    <row r="12" spans="2:11" ht="13.5" thickBot="1" x14ac:dyDescent="0.25">
      <c r="B12" s="29"/>
      <c r="E12" s="118"/>
      <c r="F12" s="118"/>
      <c r="G12" s="118"/>
    </row>
    <row r="13" spans="2:11" ht="25.5" x14ac:dyDescent="0.2">
      <c r="B13" s="54" t="s">
        <v>62</v>
      </c>
      <c r="C13" s="120" t="s">
        <v>167</v>
      </c>
      <c r="E13" s="117"/>
      <c r="F13" s="117"/>
      <c r="G13" s="117"/>
      <c r="I13" s="44"/>
    </row>
    <row r="14" spans="2:11" ht="13.5" thickBot="1" x14ac:dyDescent="0.25">
      <c r="B14" s="58"/>
      <c r="C14" s="121" t="s">
        <v>76</v>
      </c>
      <c r="E14" s="118"/>
      <c r="F14" s="118"/>
      <c r="G14" s="118"/>
    </row>
    <row r="15" spans="2:11" ht="16.5" customHeight="1" x14ac:dyDescent="0.2">
      <c r="B15" s="112" t="s">
        <v>108</v>
      </c>
      <c r="C15" s="123">
        <f xml:space="preserve"> IF($B15 = "Arrosage 2 fois par jour", $D$5, IF($B15 = "Arrosage plus de 2 fois par jour", $D$6, IF($B15 = "Suppressants chimiques", $D$7, IF($B15 = "Donnée du site (*)", $D$8, IF($B15 = "Aucun contrôle", $D$9,)))))</f>
        <v>1</v>
      </c>
      <c r="E15" s="119"/>
      <c r="F15" s="119"/>
      <c r="G15" s="119"/>
    </row>
    <row r="16" spans="2:11" ht="32.25" customHeight="1" x14ac:dyDescent="0.2">
      <c r="B16" s="158" t="s">
        <v>161</v>
      </c>
      <c r="C16" s="159"/>
      <c r="D16" s="159"/>
      <c r="E16" s="159"/>
      <c r="F16" s="159"/>
      <c r="G16" s="159"/>
      <c r="H16" s="16"/>
      <c r="I16" s="22"/>
      <c r="J16" s="16"/>
      <c r="K16" s="16"/>
    </row>
    <row r="17" spans="2:11" x14ac:dyDescent="0.2">
      <c r="G17" s="16"/>
      <c r="H17" s="16"/>
      <c r="I17" s="22"/>
      <c r="J17" s="16"/>
      <c r="K17" s="16"/>
    </row>
    <row r="19" spans="2:11" x14ac:dyDescent="0.2">
      <c r="B19" s="1" t="s">
        <v>6</v>
      </c>
    </row>
    <row r="20" spans="2:11" x14ac:dyDescent="0.2">
      <c r="B20" s="41" t="s">
        <v>109</v>
      </c>
      <c r="C20" s="84"/>
      <c r="D20" s="84"/>
      <c r="E20" s="84"/>
      <c r="F20" s="84"/>
      <c r="G20" s="84"/>
      <c r="H20" s="84"/>
      <c r="I20" s="85"/>
      <c r="J20" s="84"/>
    </row>
    <row r="21" spans="2:11" x14ac:dyDescent="0.2">
      <c r="B21" s="41" t="s">
        <v>110</v>
      </c>
      <c r="C21" s="84"/>
      <c r="D21" s="84"/>
      <c r="E21" s="84"/>
      <c r="F21" s="84"/>
      <c r="G21" s="84"/>
      <c r="H21" s="84"/>
      <c r="I21" s="85"/>
      <c r="J21" s="84"/>
    </row>
    <row r="22" spans="2:11" x14ac:dyDescent="0.2">
      <c r="B22" s="41" t="s">
        <v>111</v>
      </c>
      <c r="C22" s="84"/>
      <c r="D22" s="84"/>
      <c r="E22" s="84"/>
      <c r="F22" s="84"/>
      <c r="G22" s="84"/>
      <c r="H22" s="84"/>
      <c r="I22" s="85"/>
      <c r="J22" s="84"/>
    </row>
  </sheetData>
  <sheetProtection password="CA53" sheet="1" objects="1" scenarios="1"/>
  <mergeCells count="4">
    <mergeCell ref="B16:G16"/>
    <mergeCell ref="B3:B4"/>
    <mergeCell ref="C3:C4"/>
    <mergeCell ref="D3:D4"/>
  </mergeCells>
  <phoneticPr fontId="2" type="noConversion"/>
  <dataValidations count="1">
    <dataValidation type="list" allowBlank="1" showInputMessage="1" showErrorMessage="1" sqref="B15" xr:uid="{00000000-0002-0000-0600-000000000000}">
      <formula1>$B$5:$B$9</formula1>
    </dataValidation>
  </dataValidations>
  <pageMargins left="0.78740157499999996" right="0.78740157499999996" top="0.984251969" bottom="0.984251969"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B1:T11"/>
  <sheetViews>
    <sheetView zoomScaleNormal="100" workbookViewId="0">
      <selection activeCell="B6" sqref="B6:F6"/>
    </sheetView>
  </sheetViews>
  <sheetFormatPr defaultColWidth="9.140625" defaultRowHeight="12.75" x14ac:dyDescent="0.2"/>
  <cols>
    <col min="1" max="5" width="9.140625" customWidth="1"/>
    <col min="6" max="6" width="8.42578125" customWidth="1"/>
    <col min="7" max="7" width="15.5703125" customWidth="1"/>
    <col min="8" max="8" width="16.7109375" customWidth="1"/>
    <col min="9" max="9" width="19.85546875" customWidth="1"/>
    <col min="10" max="10" width="18.42578125" customWidth="1"/>
    <col min="11" max="11" width="13.140625" customWidth="1"/>
    <col min="12" max="12" width="12" customWidth="1"/>
  </cols>
  <sheetData>
    <row r="1" spans="2:20" ht="20.25" customHeight="1" x14ac:dyDescent="0.25">
      <c r="B1" s="59" t="s">
        <v>165</v>
      </c>
      <c r="C1" s="11"/>
      <c r="D1" s="11"/>
      <c r="E1" s="11"/>
      <c r="F1" s="11"/>
      <c r="G1" s="11"/>
      <c r="H1" s="11"/>
      <c r="I1" s="11"/>
      <c r="J1" s="66"/>
      <c r="K1" s="66"/>
    </row>
    <row r="2" spans="2:20" ht="15.75" x14ac:dyDescent="0.25">
      <c r="B2" s="59"/>
      <c r="C2" s="1"/>
      <c r="D2" s="1"/>
      <c r="E2" s="1"/>
      <c r="F2" s="1"/>
      <c r="G2" s="1"/>
      <c r="H2" s="1"/>
      <c r="I2" s="1"/>
    </row>
    <row r="3" spans="2:20" x14ac:dyDescent="0.2">
      <c r="S3" s="1"/>
      <c r="T3" s="1"/>
    </row>
    <row r="4" spans="2:20" x14ac:dyDescent="0.2">
      <c r="B4" s="44"/>
      <c r="C4" s="44"/>
      <c r="D4" s="44"/>
      <c r="E4" s="44"/>
      <c r="F4" s="44"/>
      <c r="G4" s="44"/>
      <c r="H4" s="44"/>
      <c r="I4" s="44"/>
      <c r="J4" s="44"/>
      <c r="K4" s="44"/>
      <c r="L4" s="44"/>
      <c r="M4" s="44"/>
      <c r="N4" s="44"/>
      <c r="O4" s="44"/>
      <c r="P4" s="44"/>
      <c r="Q4" s="44"/>
      <c r="R4" s="44"/>
      <c r="S4" s="1"/>
      <c r="T4" s="1"/>
    </row>
    <row r="6" spans="2:20" ht="75.75" customHeight="1" x14ac:dyDescent="0.2">
      <c r="B6" s="167" t="s">
        <v>7</v>
      </c>
      <c r="C6" s="168"/>
      <c r="D6" s="168"/>
      <c r="E6" s="168"/>
      <c r="F6" s="169"/>
      <c r="G6" s="77" t="s">
        <v>163</v>
      </c>
      <c r="H6" s="77" t="s">
        <v>9</v>
      </c>
      <c r="I6" s="77" t="s">
        <v>162</v>
      </c>
      <c r="J6" s="77" t="s">
        <v>164</v>
      </c>
      <c r="K6" s="80" t="s">
        <v>138</v>
      </c>
      <c r="L6" s="76" t="s">
        <v>38</v>
      </c>
    </row>
    <row r="7" spans="2:20" x14ac:dyDescent="0.2">
      <c r="B7" s="164" t="s">
        <v>112</v>
      </c>
      <c r="C7" s="165"/>
      <c r="D7" s="165"/>
      <c r="E7" s="165"/>
      <c r="F7" s="166"/>
      <c r="G7" s="78" t="e">
        <f xml:space="preserve"> 'Émissions non contrôlées'!$H$18</f>
        <v>#DIV/0!</v>
      </c>
      <c r="H7" s="79" t="e">
        <f xml:space="preserve"> IF(('Information sur le site'!$C$5-'Information sur le site'!$C$7)&gt;= 0,('Information sur le site'!$C$5-'Information sur le site'!$C$7)/'Information sur le site'!$C$5, "FALSE")</f>
        <v>#DIV/0!</v>
      </c>
      <c r="I7" s="27" t="e">
        <f xml:space="preserve"> 'Émissions annuelles'!$G7*'Émissions annuelles'!$H7</f>
        <v>#DIV/0!</v>
      </c>
      <c r="J7" s="79">
        <f xml:space="preserve"> 'Méthodes de contrôle poussières'!$C$15</f>
        <v>1</v>
      </c>
      <c r="K7" s="27" t="e">
        <f xml:space="preserve"> 'Émissions annuelles'!$I7*'Émissions annuelles'!$J7</f>
        <v>#DIV/0!</v>
      </c>
      <c r="L7" s="18" t="s">
        <v>10</v>
      </c>
    </row>
    <row r="8" spans="2:20" ht="18" customHeight="1" x14ac:dyDescent="0.25">
      <c r="B8" s="164" t="s">
        <v>114</v>
      </c>
      <c r="C8" s="165"/>
      <c r="D8" s="165"/>
      <c r="E8" s="165"/>
      <c r="F8" s="166"/>
      <c r="G8" s="78" t="e">
        <f xml:space="preserve"> 'Émissions non contrôlées'!$H$19</f>
        <v>#DIV/0!</v>
      </c>
      <c r="H8" s="79" t="e">
        <f xml:space="preserve"> IF(('Information sur le site'!$C$5-'Information sur le site'!$C$7)&gt;= 0,('Information sur le site'!$C$5-'Information sur le site'!$C$7)/'Information sur le site'!$C$5, "FALSE")</f>
        <v>#DIV/0!</v>
      </c>
      <c r="I8" s="27" t="e">
        <f xml:space="preserve"> 'Émissions annuelles'!$G8*'Émissions annuelles'!$H8</f>
        <v>#DIV/0!</v>
      </c>
      <c r="J8" s="79">
        <f xml:space="preserve"> 'Méthodes de contrôle poussières'!$C$15</f>
        <v>1</v>
      </c>
      <c r="K8" s="27" t="e">
        <f xml:space="preserve"> 'Émissions annuelles'!$I8*'Émissions annuelles'!$J8</f>
        <v>#DIV/0!</v>
      </c>
      <c r="L8" s="18" t="s">
        <v>19</v>
      </c>
    </row>
    <row r="9" spans="2:20" ht="15.2" customHeight="1" x14ac:dyDescent="0.25">
      <c r="B9" s="164" t="s">
        <v>113</v>
      </c>
      <c r="C9" s="165"/>
      <c r="D9" s="165"/>
      <c r="E9" s="165"/>
      <c r="F9" s="166"/>
      <c r="G9" s="78" t="e">
        <f xml:space="preserve"> 'Émissions non contrôlées'!$H$20</f>
        <v>#DIV/0!</v>
      </c>
      <c r="H9" s="79" t="e">
        <f xml:space="preserve"> IF(('Information sur le site'!$C$5-'Information sur le site'!$C$7)&gt;= 0,('Information sur le site'!$C$5-'Information sur le site'!$C$7)/'Information sur le site'!$C$5, "FALSE")</f>
        <v>#DIV/0!</v>
      </c>
      <c r="I9" s="27" t="e">
        <f xml:space="preserve"> 'Émissions annuelles'!$G9*'Émissions annuelles'!$H9</f>
        <v>#DIV/0!</v>
      </c>
      <c r="J9" s="79">
        <f xml:space="preserve"> 'Méthodes de contrôle poussières'!$C$15</f>
        <v>1</v>
      </c>
      <c r="K9" s="27" t="e">
        <f xml:space="preserve"> 'Émissions annuelles'!$I9*'Émissions annuelles'!$J9</f>
        <v>#DIV/0!</v>
      </c>
      <c r="L9" s="18" t="s">
        <v>10</v>
      </c>
    </row>
    <row r="11" spans="2:20" x14ac:dyDescent="0.2">
      <c r="B11" s="16" t="s">
        <v>137</v>
      </c>
      <c r="C11" s="16"/>
      <c r="D11" s="16"/>
      <c r="E11" s="16"/>
      <c r="F11" s="16"/>
    </row>
  </sheetData>
  <sheetProtection password="CA53" sheet="1" objects="1" scenarios="1"/>
  <mergeCells count="4">
    <mergeCell ref="B9:F9"/>
    <mergeCell ref="B6:F6"/>
    <mergeCell ref="B7:F7"/>
    <mergeCell ref="B8:F8"/>
  </mergeCells>
  <phoneticPr fontId="2" type="noConversion"/>
  <pageMargins left="0.78740157499999996" right="0.78740157499999996" top="0.984251969" bottom="0.984251969"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Changelog</vt:lpstr>
      <vt:lpstr>Introduction</vt:lpstr>
      <vt:lpstr>Instructions</vt:lpstr>
      <vt:lpstr>Information sur le site</vt:lpstr>
      <vt:lpstr>Teneur typique en Silt AP-42</vt:lpstr>
      <vt:lpstr>Émissions non contrôlées</vt:lpstr>
      <vt:lpstr>Méthodes de contrôle poussières</vt:lpstr>
      <vt:lpstr>Émissions annuelles</vt:lpstr>
    </vt:vector>
  </TitlesOfParts>
  <Company>Environment Canada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kerdoussF</dc:creator>
  <cp:lastModifiedBy>Bennett,Sarah (ECCC)</cp:lastModifiedBy>
  <cp:lastPrinted>2008-02-25T17:28:39Z</cp:lastPrinted>
  <dcterms:created xsi:type="dcterms:W3CDTF">2007-09-17T12:10:27Z</dcterms:created>
  <dcterms:modified xsi:type="dcterms:W3CDTF">2023-02-10T20:32:44Z</dcterms:modified>
</cp:coreProperties>
</file>