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O:\FEQGs\Approvals &amp; Publication\8th Flight BTEX\Final Publication\"/>
    </mc:Choice>
  </mc:AlternateContent>
  <xr:revisionPtr revIDLastSave="0" documentId="13_ncr:1_{9EF5FA2C-E270-4ED8-8FE9-536C51F3E751}" xr6:coauthVersionLast="47" xr6:coauthVersionMax="47" xr10:uidLastSave="{00000000-0000-0000-0000-000000000000}"/>
  <bookViews>
    <workbookView xWindow="22932" yWindow="-108" windowWidth="23256" windowHeight="12456" firstSheet="1" activeTab="4" xr2:uid="{00000000-000D-0000-FFFF-FFFF00000000}"/>
  </bookViews>
  <sheets>
    <sheet name="Benzene" sheetId="8" r:id="rId1"/>
    <sheet name="Toluene" sheetId="4" r:id="rId2"/>
    <sheet name="Ethylbenzene" sheetId="1" r:id="rId3"/>
    <sheet name="Xylene" sheetId="5" r:id="rId4"/>
    <sheet name="Unacceptable" sheetId="10" r:id="rId5"/>
    <sheet name="SSDtools summary" sheetId="11" r:id="rId6"/>
    <sheet name="R code" sheetId="7" r:id="rId7"/>
    <sheet name="TLM calculations" sheetId="12" r:id="rId8"/>
  </sheets>
  <definedNames>
    <definedName name="_xlnm._FilterDatabase" localSheetId="0" hidden="1">Benzene!$A$2:$AD$78</definedName>
    <definedName name="_xlnm._FilterDatabase" localSheetId="2" hidden="1">Ethylbenzene!$A$2:$AB$45</definedName>
    <definedName name="_xlnm._FilterDatabase" localSheetId="1" hidden="1">Toluene!$A$2:$Z$69</definedName>
    <definedName name="_xlnm._FilterDatabase" localSheetId="4" hidden="1">Unacceptable!$B$1:$D$74</definedName>
    <definedName name="_xlnm._FilterDatabase" localSheetId="3" hidden="1">Xylene!$A$2:$Z$97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5" i="12" l="1"/>
  <c r="M36" i="12"/>
  <c r="M45" i="12" s="1"/>
  <c r="L45" i="12"/>
  <c r="O45" i="12"/>
  <c r="O21" i="4"/>
  <c r="O30" i="1" l="1"/>
  <c r="O23" i="1"/>
  <c r="O22" i="1"/>
  <c r="O21" i="1"/>
  <c r="O16" i="1"/>
  <c r="O12" i="1"/>
  <c r="O11" i="1"/>
  <c r="O6" i="1"/>
  <c r="O4" i="1"/>
  <c r="O3" i="1"/>
  <c r="N30" i="1"/>
  <c r="O16" i="5"/>
  <c r="O6" i="5"/>
  <c r="O11" i="5"/>
  <c r="O38" i="5"/>
  <c r="O32" i="5"/>
  <c r="O12" i="5"/>
  <c r="O33" i="5"/>
  <c r="O28" i="5"/>
  <c r="O24" i="5"/>
  <c r="O17" i="5"/>
  <c r="O13" i="5"/>
  <c r="O16" i="8"/>
  <c r="O4" i="4" l="1"/>
  <c r="O5" i="4"/>
  <c r="O6" i="4"/>
  <c r="O7" i="4"/>
  <c r="O8" i="4"/>
  <c r="O9" i="4"/>
  <c r="O10" i="4"/>
  <c r="O11" i="4"/>
  <c r="O12" i="4"/>
  <c r="O13" i="4"/>
  <c r="O14" i="4"/>
  <c r="O15" i="4"/>
  <c r="O16" i="4"/>
  <c r="O17" i="4"/>
  <c r="O18" i="4"/>
  <c r="O19" i="4"/>
  <c r="O20" i="4"/>
  <c r="O22" i="4"/>
  <c r="O3" i="4"/>
  <c r="O4" i="8"/>
  <c r="O5" i="8"/>
  <c r="O6" i="8"/>
  <c r="O7" i="8"/>
  <c r="O8" i="8"/>
  <c r="O9" i="8"/>
  <c r="O10" i="8"/>
  <c r="O11" i="8"/>
  <c r="O12" i="8"/>
  <c r="O13" i="8"/>
  <c r="O14" i="8"/>
  <c r="O15" i="8"/>
  <c r="O17" i="8"/>
  <c r="O18" i="8"/>
  <c r="O19" i="8"/>
  <c r="O3" i="8"/>
  <c r="C14" i="12"/>
  <c r="C18" i="12" l="1"/>
  <c r="C19" i="12" s="1"/>
  <c r="C15" i="12"/>
  <c r="C16" i="12" s="1"/>
  <c r="C17" i="12" s="1"/>
  <c r="C20" i="12" l="1"/>
  <c r="C21" i="12" s="1"/>
  <c r="N29" i="4"/>
  <c r="O29" i="4" s="1"/>
  <c r="O50" i="8" l="1"/>
  <c r="O44" i="4" l="1"/>
  <c r="O42" i="4"/>
  <c r="O40" i="4"/>
  <c r="O34" i="4"/>
  <c r="O23" i="4"/>
  <c r="O52" i="4"/>
  <c r="O42" i="5" l="1"/>
</calcChain>
</file>

<file path=xl/sharedStrings.xml><?xml version="1.0" encoding="utf-8"?>
<sst xmlns="http://schemas.openxmlformats.org/spreadsheetml/2006/main" count="5133" uniqueCount="837">
  <si>
    <t>Family</t>
  </si>
  <si>
    <t>Species Common Name</t>
  </si>
  <si>
    <t>Species Latin Name</t>
  </si>
  <si>
    <t>Habitat</t>
  </si>
  <si>
    <t>Chemical Name</t>
  </si>
  <si>
    <t>Temperature (°C)</t>
  </si>
  <si>
    <t>pH</t>
  </si>
  <si>
    <t>Test Conditions (Static, Renewal, Flow-through)</t>
  </si>
  <si>
    <t>Hardness
mg/L CaCO3</t>
  </si>
  <si>
    <t>Exposure</t>
  </si>
  <si>
    <t>Duration</t>
  </si>
  <si>
    <r>
      <rPr>
        <sz val="11"/>
        <color theme="1"/>
        <rFont val="Times New Roman"/>
        <family val="1"/>
      </rPr>
      <t>Effect Concentration</t>
    </r>
    <r>
      <rPr>
        <b/>
        <sz val="11"/>
        <color theme="1"/>
        <rFont val="Times New Roman"/>
        <family val="1"/>
      </rPr>
      <t xml:space="preserve"> </t>
    </r>
    <r>
      <rPr>
        <b/>
        <sz val="16"/>
        <color theme="1"/>
        <rFont val="Times New Roman"/>
        <family val="1"/>
      </rPr>
      <t>(mg/L)</t>
    </r>
  </si>
  <si>
    <t>Fish</t>
  </si>
  <si>
    <t>Atlantic silverside</t>
  </si>
  <si>
    <t>Menidia menidia</t>
  </si>
  <si>
    <t>Marine</t>
  </si>
  <si>
    <t>Ethylbenzene</t>
  </si>
  <si>
    <t>Flow-through</t>
  </si>
  <si>
    <t>Short-term</t>
  </si>
  <si>
    <t>96-h</t>
  </si>
  <si>
    <t>Survival</t>
  </si>
  <si>
    <t>LC50</t>
  </si>
  <si>
    <t>Secondary</t>
  </si>
  <si>
    <r>
      <t xml:space="preserve">Masten, L.W., Boeri, R.L., &amp; Walker, J.D. (1994). Strategies employed to determine the acute toxicity of ethyl benzene, a highly volatile, poorly water-soluble chemical. </t>
    </r>
    <r>
      <rPr>
        <i/>
        <sz val="11"/>
        <color theme="1"/>
        <rFont val="Times New Roman"/>
        <family val="1"/>
      </rPr>
      <t xml:space="preserve">Ecotoxicology and Environmental Safety, 27, </t>
    </r>
    <r>
      <rPr>
        <sz val="11"/>
        <color theme="1"/>
        <rFont val="Times New Roman"/>
        <family val="1"/>
      </rPr>
      <t>335-348.</t>
    </r>
  </si>
  <si>
    <t>Algae</t>
  </si>
  <si>
    <t>Diatom</t>
  </si>
  <si>
    <t>Skeletonema costatum</t>
  </si>
  <si>
    <t>Freshwater</t>
  </si>
  <si>
    <t>Static</t>
  </si>
  <si>
    <t>EC50</t>
  </si>
  <si>
    <t>Growth inhibition</t>
  </si>
  <si>
    <t>Green algae</t>
  </si>
  <si>
    <t>Invertebrate</t>
  </si>
  <si>
    <t>Cladoceran</t>
  </si>
  <si>
    <t>Daphnia magna</t>
  </si>
  <si>
    <t>48-h</t>
  </si>
  <si>
    <r>
      <t>Kennedy, C.J. (2006). Toxicological assessment of naphathalene, benzene, ethylbenzene, toluene, and m-xylene to embryo-larval stages of fish (</t>
    </r>
    <r>
      <rPr>
        <i/>
        <sz val="11"/>
        <color theme="1"/>
        <rFont val="Times New Roman"/>
        <family val="1"/>
      </rPr>
      <t>Oncorhynchus mykiss</t>
    </r>
    <r>
      <rPr>
        <sz val="11"/>
        <color theme="1"/>
        <rFont val="Times New Roman"/>
        <family val="1"/>
      </rPr>
      <t>), amphibians (</t>
    </r>
    <r>
      <rPr>
        <i/>
        <sz val="11"/>
        <color theme="1"/>
        <rFont val="Times New Roman"/>
        <family val="1"/>
      </rPr>
      <t>Rana pipiens</t>
    </r>
    <r>
      <rPr>
        <sz val="11"/>
        <color theme="1"/>
        <rFont val="Times New Roman"/>
        <family val="1"/>
      </rPr>
      <t>) and freshwater invertebrates (</t>
    </r>
    <r>
      <rPr>
        <i/>
        <sz val="11"/>
        <color theme="1"/>
        <rFont val="Times New Roman"/>
        <family val="1"/>
      </rPr>
      <t>Daphnia magna</t>
    </r>
    <r>
      <rPr>
        <sz val="11"/>
        <color theme="1"/>
        <rFont val="Times New Roman"/>
        <family val="1"/>
      </rPr>
      <t xml:space="preserve">). </t>
    </r>
  </si>
  <si>
    <t>Reproduction</t>
  </si>
  <si>
    <t>Long-term</t>
  </si>
  <si>
    <t>21-d</t>
  </si>
  <si>
    <t>Midge</t>
  </si>
  <si>
    <t>Chironomus plumosus</t>
  </si>
  <si>
    <t>Semi-static</t>
  </si>
  <si>
    <t>24-h</t>
  </si>
  <si>
    <t>Mortality</t>
  </si>
  <si>
    <r>
      <t>Li, X., Zhou, Q., Luo, Y., Yang, G., &amp; Zhou, T. (2013). Joint action and lethal levels of toluene, ethylbenzene, and xylene on midge (</t>
    </r>
    <r>
      <rPr>
        <i/>
        <sz val="11"/>
        <color theme="1"/>
        <rFont val="Times New Roman"/>
        <family val="1"/>
      </rPr>
      <t>Chironomus plumosus</t>
    </r>
    <r>
      <rPr>
        <sz val="11"/>
        <color theme="1"/>
        <rFont val="Times New Roman"/>
        <family val="1"/>
      </rPr>
      <t xml:space="preserve">). </t>
    </r>
    <r>
      <rPr>
        <i/>
        <sz val="11"/>
        <color theme="1"/>
        <rFont val="Times New Roman"/>
        <family val="1"/>
      </rPr>
      <t xml:space="preserve">Environmental Science and Pollution Research, 20, </t>
    </r>
    <r>
      <rPr>
        <sz val="11"/>
        <color theme="1"/>
        <rFont val="Times New Roman"/>
        <family val="1"/>
      </rPr>
      <t>957-966.</t>
    </r>
  </si>
  <si>
    <t>72-h</t>
  </si>
  <si>
    <t>NR</t>
  </si>
  <si>
    <t>Immobilization</t>
  </si>
  <si>
    <t>IC50</t>
  </si>
  <si>
    <r>
      <t xml:space="preserve">Galassi, S., Mingazzini, M., Vigano, L., Cesareo, D., Tosato, M.L. (1988). Approaches to modelling toxic responses of aquatic organisms to aromatic hydrocarbons. </t>
    </r>
    <r>
      <rPr>
        <i/>
        <sz val="11"/>
        <color theme="1"/>
        <rFont val="Times New Roman"/>
        <family val="1"/>
      </rPr>
      <t>Ecotoxicology and Environmental Safety, 16</t>
    </r>
    <r>
      <rPr>
        <sz val="11"/>
        <color theme="1"/>
        <rFont val="Times New Roman"/>
        <family val="1"/>
      </rPr>
      <t>(2), 158-169.</t>
    </r>
  </si>
  <si>
    <t>Guppy</t>
  </si>
  <si>
    <t>Poecilia reticulata</t>
  </si>
  <si>
    <t>Rainbow trout</t>
  </si>
  <si>
    <t>Growth</t>
  </si>
  <si>
    <t>Mysidopsis bahia</t>
  </si>
  <si>
    <t>&gt; 5.2</t>
  </si>
  <si>
    <t>NOEC</t>
  </si>
  <si>
    <t>Mysid shrimp</t>
  </si>
  <si>
    <t>Red killifish</t>
  </si>
  <si>
    <t>Oryzias latipes</t>
  </si>
  <si>
    <r>
      <t xml:space="preserve">Yoshioka, Y., &amp; Ose, Y. (1993). A quantitative structure-activity relationship study and ecotoxicological risk quotient for the protection from chemical pollution. </t>
    </r>
    <r>
      <rPr>
        <i/>
        <sz val="11"/>
        <color theme="1"/>
        <rFont val="Times New Roman"/>
        <family val="1"/>
      </rPr>
      <t>Environmental Toxicology and Water Quality, 8</t>
    </r>
    <r>
      <rPr>
        <sz val="11"/>
        <color theme="1"/>
        <rFont val="Times New Roman"/>
        <family val="1"/>
      </rPr>
      <t>(1), 87-101.</t>
    </r>
  </si>
  <si>
    <r>
      <t>LeBlanc. (1980). Acute toxicity to priority pollutants to water flea (</t>
    </r>
    <r>
      <rPr>
        <i/>
        <sz val="11"/>
        <color theme="1"/>
        <rFont val="Times New Roman"/>
        <family val="1"/>
      </rPr>
      <t>Daphnia magna</t>
    </r>
    <r>
      <rPr>
        <sz val="11"/>
        <color theme="1"/>
        <rFont val="Times New Roman"/>
        <family val="1"/>
      </rPr>
      <t xml:space="preserve">). </t>
    </r>
    <r>
      <rPr>
        <i/>
        <sz val="11"/>
        <color theme="1"/>
        <rFont val="Times New Roman"/>
        <family val="1"/>
      </rPr>
      <t xml:space="preserve">Bulletin to Environmental Contamination and Toxicology, 24, </t>
    </r>
    <r>
      <rPr>
        <sz val="11"/>
        <color theme="1"/>
        <rFont val="Times New Roman"/>
        <family val="1"/>
      </rPr>
      <t>684-691.</t>
    </r>
  </si>
  <si>
    <r>
      <t xml:space="preserve">LeBlanc. (1980). Acute toxicity to priority pollutants to water flea (Daphnia magna). </t>
    </r>
    <r>
      <rPr>
        <i/>
        <sz val="11"/>
        <color theme="1"/>
        <rFont val="Times New Roman"/>
        <family val="1"/>
      </rPr>
      <t>Bulletin to Environmental Contamination and Toxicology, 24</t>
    </r>
    <r>
      <rPr>
        <sz val="11"/>
        <color theme="1"/>
        <rFont val="Times New Roman"/>
        <family val="1"/>
      </rPr>
      <t>, 684-691.</t>
    </r>
  </si>
  <si>
    <t>6.0-7.0</t>
  </si>
  <si>
    <t>Green Alga</t>
  </si>
  <si>
    <t>Selenastrum capriconutum</t>
  </si>
  <si>
    <t>Static (sealed)</t>
  </si>
  <si>
    <t>8-d</t>
  </si>
  <si>
    <r>
      <t xml:space="preserve">Herman, D.C., Inniss, W.E., &amp; Mayfield, C.I. (1990). Impact of volatile aromatic hydrocarbons, alone and in combination, on growth of the freshwater alga Selenastrum capricornutum, </t>
    </r>
    <r>
      <rPr>
        <i/>
        <sz val="11"/>
        <rFont val="Times New Roman"/>
        <family val="1"/>
      </rPr>
      <t>Aquatic Toxicology,18</t>
    </r>
    <r>
      <rPr>
        <sz val="11"/>
        <rFont val="Times New Roman"/>
        <family val="1"/>
      </rPr>
      <t>(2), 87-100.</t>
    </r>
  </si>
  <si>
    <t>Additional notes</t>
  </si>
  <si>
    <t xml:space="preserve">I calculated different value </t>
  </si>
  <si>
    <t>Water flea</t>
  </si>
  <si>
    <t>23 +/- 2</t>
  </si>
  <si>
    <t>Abernethy, S., Bobra, A., Shiu, W., Wells, P., &amp; Mackay, D. (1986). Acute lethal toxicity of hydrocarbons and chlorinated hydrocarbons to two planktonic crustaceans: The key role of organism-water partitioning. Aquatic Toxicology, 8(3), 163-174.</t>
  </si>
  <si>
    <t>Brine shrimp</t>
  </si>
  <si>
    <t>Artemia</t>
  </si>
  <si>
    <t>20 +/- 1</t>
  </si>
  <si>
    <t>Fathead minnow</t>
  </si>
  <si>
    <t>Pimephales promelas</t>
  </si>
  <si>
    <t xml:space="preserve">Geiger, Brooke, &amp; Call (1990). Acute toxicities of organic chemicals to fathead minnows (Pimephales promelas) Volume V.   </t>
  </si>
  <si>
    <t>Ceriodaphnia dubia</t>
  </si>
  <si>
    <t>Niederlehner, B., Cairns, J., &amp; Smith, E. P. (1998). Modeling Acute and Chronic Toxicity of Nonpolar Narcotic Chemicals and Mixtures toCeriodaphnia dubia. Ecotoxicology and Environmental Safety, 39(2), 136-146.</t>
  </si>
  <si>
    <t>22 +/- 1</t>
  </si>
  <si>
    <t>7-d</t>
  </si>
  <si>
    <t>Daphnia spinulata</t>
  </si>
  <si>
    <t>7.8 +/- 0.2</t>
  </si>
  <si>
    <t>95.8 +/- 6</t>
  </si>
  <si>
    <t>Marzio, W. D., &amp; Saenz, M. E. (2006). QSARs for aromatic hydrocarbons at several trophic levels. Environmental Toxicology, 21(2), 118-124.</t>
  </si>
  <si>
    <t>Lawn shrimp</t>
  </si>
  <si>
    <t>Hyalella curvispina</t>
  </si>
  <si>
    <t>21 +/- 1</t>
  </si>
  <si>
    <t>Scenedesmus quadricauda</t>
  </si>
  <si>
    <t>24 +/- 1</t>
  </si>
  <si>
    <t>Tsai, K., &amp; Chen, C. (2007). An Algal Toxicity Database Of Organic Toxicants Derived By A Closed System Technique. Environmental Toxicology and Chemistry, Preprint(2007), 1.</t>
  </si>
  <si>
    <t>Above water solubility (but below water solubility given by study that is in mmol/m3)</t>
  </si>
  <si>
    <t>Justification for ranking</t>
  </si>
  <si>
    <t>Measured concentrations not reported but follows OECD standard methods which states that there must be evidence that the concentrations have been maintained within 80% of nominal concentrations. Results based on measured concentrations, within 10%. Test vessel was closed and sealed. Semi-static test.</t>
  </si>
  <si>
    <t xml:space="preserve">Doesn't report measured concentrations for toxicity tests but performed separate tests to determine the stability of compounds in the solution and found that average test concentrations (over entire test duration) were typically &gt;97% of nominal values. Flow-through test, sealed test vessel. </t>
  </si>
  <si>
    <t>Measured concentrations not reported but follows OECD standard methods which states that there must be evidence that the concentrations have been maintained within 80% of nominal concentrations. Results based on measured concentrations, within 10%. Test vessel was closed and sealed. Static?</t>
  </si>
  <si>
    <t>Measure concentrations are not reported but follows OECD standard methods which state that there must be evidence that concentrations are satisfactorily maintained. Semi-static. Details on test-vessel not reported.</t>
  </si>
  <si>
    <t>Measured concentrations not reported but concentration of every chemical in each treatment during whole experiment was not less than 80% of initial concentration; the rate of volatilization of BTEX was analyzed by GC/MC and 12-h determined as ideal time to change testing solution). Semi-static. Does not specify is test vessel is closed or sealed.</t>
  </si>
  <si>
    <t xml:space="preserve">Measured concentrations not reported but were measured at 0, 48, and 96 hours. Flow-through, closed system-test vessel was covered and sealed. Volume exchange averaged more than 7 times per day. Average recovery of all concentrations monitored was approx. 97%. </t>
  </si>
  <si>
    <t xml:space="preserve">Measured concentrations not reported but were measured at 0, 48, and 96 hours. Flow-through, closed- test vessel losely covered, mixing chambers were sealed. Volume exchange averaged more than 9 times per day. Measured concentrations were about 40% of corresponding calculated nominal values. </t>
  </si>
  <si>
    <t>Measured concentrations not reported but were measured at 0, 48, and 96 hours. Static, closed- test vials were sealed and filled to capacity without any headspace. Mean measured concentrations were approx. 88% of calculated nominal values.</t>
  </si>
  <si>
    <t>Measured concentrations not reported but were measured at 0, 48, and 96 hours. Static, closed- test vials were sealed and filled to capacity without any headspace. Mean measured concentrations were approx. 94% of calculated nominal values.</t>
  </si>
  <si>
    <t>Measured concentrations not reported and results are based on nominal values but states that measured concentrations were within 1-6% of nominal concentrations. Static test. Test vessels were sealed and completely filled.</t>
  </si>
  <si>
    <t>Measured concentrations not reported. System type not reported. Details on test vessel not reported.</t>
  </si>
  <si>
    <t>Measured concentrations not reported. Experiments to determine if there was a loss of VAH from test vessels, found no significant change in BTEX concentrations during a 12-d period. Static test. System is sealed.</t>
  </si>
  <si>
    <t>Measured concentrations are reported (average?) and were measured 4 times including at the beginning and end of the experiment. Results are based on the geomean of the four measured concentrations. Doesn't say how much measured concentrations varied. Semi-static (renewed daily). Test vessel is closed and filled to capacity.</t>
  </si>
  <si>
    <t>LOEC</t>
  </si>
  <si>
    <t>yes</t>
  </si>
  <si>
    <t xml:space="preserve">Doesn't report measured concentrations for toxicity tests but performed separate tests to determine the stability of compounds in the solution and found that average test concentrations (over entire test duration) were typically &gt;93% of nominal values. Flow-through test, sealed test vessel. </t>
  </si>
  <si>
    <t>Effect</t>
  </si>
  <si>
    <t xml:space="preserve">Endpoint </t>
  </si>
  <si>
    <t>Amphibian</t>
  </si>
  <si>
    <t>Northwestern salamander</t>
  </si>
  <si>
    <t>Ambystoma gracile</t>
  </si>
  <si>
    <t>Benzene</t>
  </si>
  <si>
    <t>Mean measured concentrations reported (but doesn't report how often they were measured/how well they were maintained). Flow-through test (200mL/hr for 500 mL test chambers-retention time of 2.5 hrs. Sealed and covered. Used several different methods and equipment to maintain concentrations.</t>
  </si>
  <si>
    <t>Black, J.A., Birge, W.J., McDonnell, W.E., Westerman, A.G., Ramey, B.A., &amp; Bruser, D.M. (1982). The aquatic toxicity of organic compounds to embryo-larval stages of fish and amphibians. University of Kentucky Water Resources Research Institute, Report No. 133.</t>
  </si>
  <si>
    <t>Leopard frog</t>
  </si>
  <si>
    <t>6-d</t>
  </si>
  <si>
    <t>Goldfish</t>
  </si>
  <si>
    <t>Carassius auratus</t>
  </si>
  <si>
    <t xml:space="preserve">Bridie´, A., Wolff, C., &amp; Winter, M. (1979). The acute toxicity of some petrochemicals to goldfish. Water Research, 13(7), 623-626. </t>
  </si>
  <si>
    <t>Striped bass</t>
  </si>
  <si>
    <t>Morone Saxatilis</t>
  </si>
  <si>
    <t>Meyerhoff, R. D. (1975). Acute Toxicity of Benzene, a Component of Crude Oil, to Juvenile Striped Bass (Morone Saxatilis). Journal of the Fisheries Research Board of Canada, 32(10), 1864-1866.</t>
  </si>
  <si>
    <t>Oncorhynchus mykiss</t>
  </si>
  <si>
    <t>7.60-8.19</t>
  </si>
  <si>
    <r>
      <t xml:space="preserve">Hodson, P.V., Dixon, D.G., &amp; Kaiser, K.L.E. (1984). Measurement of median lethal dose as a rapid indication of contaminant toxicity to fish. </t>
    </r>
    <r>
      <rPr>
        <i/>
        <sz val="11"/>
        <color theme="1"/>
        <rFont val="Times New Roman"/>
        <family val="1"/>
      </rPr>
      <t>Environmental Toxicology and Chemistry, 3,</t>
    </r>
    <r>
      <rPr>
        <sz val="11"/>
        <color theme="1"/>
        <rFont val="Times New Roman"/>
        <family val="1"/>
      </rPr>
      <t xml:space="preserve"> 243-254.</t>
    </r>
  </si>
  <si>
    <t>7.9-8.0</t>
  </si>
  <si>
    <t>535-596</t>
  </si>
  <si>
    <r>
      <t xml:space="preserve">DeGrave, G.M., Elder, R.G., Woods, D.C., &amp; Bergman, H.L. (1982). Effects of naphthalene and benzene on fathead minnows and rainbow trout. </t>
    </r>
    <r>
      <rPr>
        <i/>
        <sz val="11"/>
        <color theme="1"/>
        <rFont val="Times New Roman"/>
        <family val="1"/>
      </rPr>
      <t xml:space="preserve">Archives of Environmental Contamination and Toxicology, 11, </t>
    </r>
    <r>
      <rPr>
        <sz val="11"/>
        <color theme="1"/>
        <rFont val="Times New Roman"/>
        <family val="1"/>
      </rPr>
      <t>487-490.</t>
    </r>
  </si>
  <si>
    <r>
      <t xml:space="preserve">Marchini, S., Tosato, M.L., Norberg-King, T.J., Hammermeister, D.E., Hoglund, M.D. (1992). Lethal and sublethal toxicity of benzene derivatives to the fathead minnow, using a short-term test. </t>
    </r>
    <r>
      <rPr>
        <i/>
        <sz val="11"/>
        <color theme="1"/>
        <rFont val="Times New Roman"/>
        <family val="1"/>
      </rPr>
      <t xml:space="preserve">Environmental Toxicology and Chemistry, 11, </t>
    </r>
    <r>
      <rPr>
        <sz val="11"/>
        <color theme="1"/>
        <rFont val="Times New Roman"/>
        <family val="1"/>
      </rPr>
      <t xml:space="preserve">187-195. </t>
    </r>
  </si>
  <si>
    <t>Flounder</t>
  </si>
  <si>
    <t>Furay, V., &amp; Smith, S. (1995). Toxicity and QSAR of chlorobenzenes in two species of benthic flatfish, flounder (Platichthys flesus L.) and sole (Solea solea L.). Bulletin of Environmental Contamination and Toxicology, 54(1).</t>
  </si>
  <si>
    <t>Sole</t>
  </si>
  <si>
    <t>Amphimelania holandri</t>
  </si>
  <si>
    <t>20-22</t>
  </si>
  <si>
    <t>7-8</t>
  </si>
  <si>
    <t>300-400</t>
  </si>
  <si>
    <r>
      <t>Erben &amp; Pisl (1993). Acute Toxicity for some Evaporating Aromatic Hydrocarbonsfor Freshwater Snails and Crustaceans.</t>
    </r>
    <r>
      <rPr>
        <i/>
        <sz val="11"/>
        <color theme="1"/>
        <rFont val="Times New Roman"/>
        <family val="1"/>
      </rPr>
      <t xml:space="preserve"> Int. Revue ges. Hydrobiol., Vol. 78</t>
    </r>
    <r>
      <rPr>
        <sz val="11"/>
        <color theme="1"/>
        <rFont val="Times New Roman"/>
        <family val="1"/>
      </rPr>
      <t>, p.161-167.</t>
    </r>
  </si>
  <si>
    <t>Waterlouse</t>
  </si>
  <si>
    <t>Asellus aquaticus</t>
  </si>
  <si>
    <r>
      <t xml:space="preserve">Slooff, W. (1983). Benthic macroinvertebrates and water quality assessment: some toxicological considerations. </t>
    </r>
    <r>
      <rPr>
        <i/>
        <sz val="11"/>
        <rFont val="Times New Roman"/>
        <family val="1"/>
      </rPr>
      <t xml:space="preserve">Aquatic Toxicology, 4, </t>
    </r>
    <r>
      <rPr>
        <sz val="11"/>
        <rFont val="Times New Roman"/>
        <family val="1"/>
      </rPr>
      <t>73-82.</t>
    </r>
  </si>
  <si>
    <r>
      <t>Erben &amp; Pisl (1993). Acute Toxicity for some Evaporating Aromatic Hydrocarbonsfor Freshwater Snails and Crustaceans.</t>
    </r>
    <r>
      <rPr>
        <i/>
        <sz val="11"/>
        <rFont val="Times New Roman"/>
        <family val="1"/>
      </rPr>
      <t xml:space="preserve"> Int. Revue ges. Hydrobiol., Vol. 78</t>
    </r>
    <r>
      <rPr>
        <sz val="11"/>
        <rFont val="Times New Roman"/>
        <family val="1"/>
      </rPr>
      <t>, p.161-167.</t>
    </r>
  </si>
  <si>
    <t>Rotifer</t>
  </si>
  <si>
    <t>Brachionus calyciflorus</t>
  </si>
  <si>
    <t>7.4-7.8</t>
  </si>
  <si>
    <t>80-100</t>
  </si>
  <si>
    <t>&gt;1000</t>
  </si>
  <si>
    <t>Ferrando, M., &amp; Andreu-Moliner, E. (1992). Acute toxicity of toluene, hexane, xylene, and benzene to the rotifers Brachionus calyciflorus and Brachionus plicatilis. Bulletin of Environmental Contamination and Toxicology, 49(2).</t>
  </si>
  <si>
    <t>Brachionus plicatilis</t>
  </si>
  <si>
    <t xml:space="preserve">Measured concentrations not reported but were measured. Initial measured concentrations were used as no chemical suffered greater than 20% loss. Closed test vessel with the elimination of any headspace. Static test. </t>
  </si>
  <si>
    <t>Rose, R. M., Warne, M. S., &amp; Lim, R. P. (1998). Quantitative StructureActivity Relationships and Volume Fraction Analysis for Nonpolar Narcotic Chemicals to the Australian Cladoceran Ceriodaphnia cf. dubia. Archives of Environmental Contamination and Toxicology, 34(3), 248-252.</t>
  </si>
  <si>
    <t>Chironomus gr. thummi</t>
  </si>
  <si>
    <r>
      <t xml:space="preserve">Slooff, W. (1983). Benthic macroinvertebrates and water quality assessment: some toxicological considerations. </t>
    </r>
    <r>
      <rPr>
        <i/>
        <sz val="11"/>
        <color theme="1"/>
        <rFont val="Times New Roman"/>
        <family val="1"/>
      </rPr>
      <t xml:space="preserve">Aquatic Toxicology, 4, </t>
    </r>
    <r>
      <rPr>
        <sz val="11"/>
        <color theme="1"/>
        <rFont val="Times New Roman"/>
        <family val="1"/>
      </rPr>
      <t>73-82.</t>
    </r>
  </si>
  <si>
    <t>Cloeon dipterum</t>
  </si>
  <si>
    <r>
      <t>Janssen, C. R. &amp; Persoone, G. (1993). Rapid toxicity screening tests for aquatic biota. 1. Methodology and experiments with Daphnia magna.</t>
    </r>
    <r>
      <rPr>
        <i/>
        <sz val="11"/>
        <color theme="1"/>
        <rFont val="Times New Roman"/>
        <family val="1"/>
      </rPr>
      <t xml:space="preserve"> Environmental Toxicology and Chemistry. 12,</t>
    </r>
    <r>
      <rPr>
        <sz val="11"/>
        <color theme="1"/>
        <rFont val="Times New Roman"/>
        <family val="1"/>
      </rPr>
      <t xml:space="preserve"> 711-717.   </t>
    </r>
  </si>
  <si>
    <t>1 (mmol/L)</t>
  </si>
  <si>
    <t>Hermens, J., Canton, H., Janssen, P., &amp; Jong, R. D. (1984). Quantitative structure-activity relationships and toxicity studies of mixtures of chemicals with anaesthetic potency: Acute lethal and sublethal toxicity to Daphnia magna. Aquatic Toxicology, 5(2), 143-154.</t>
  </si>
  <si>
    <t>Zhao, He, &amp; Wang. (1995). Predicting toxicities of substituted aromatic hydrocarbons to fish by toxicities to Daphnia Magna or Photobacterium Phosphoreum. Toxicology and Environmental Chemistry, Vol. 51:1-4, No. 9: 191-195</t>
  </si>
  <si>
    <t>15 +/- 2</t>
  </si>
  <si>
    <t>Trucco, R., Engelhardt, F., &amp; Stacey, B. (1983). Toxicity, accumulation and clearance of aromatic hydrocarbons in Daphnia pulex. Environmental Pollution Series A, Ecological and Biological, 31(3), 191-202.</t>
  </si>
  <si>
    <t>Flatworm</t>
  </si>
  <si>
    <t>Dugesia cf. lugubris</t>
  </si>
  <si>
    <t>Leech</t>
  </si>
  <si>
    <t>Erpobdella octoculata</t>
  </si>
  <si>
    <t>&gt;320</t>
  </si>
  <si>
    <t>Freshwater shrimp</t>
  </si>
  <si>
    <t>Gammarus fossarum</t>
  </si>
  <si>
    <t>Gammarus pulex</t>
  </si>
  <si>
    <t>Brown hydra</t>
  </si>
  <si>
    <t>Hydra oligactis</t>
  </si>
  <si>
    <t>Ischnura elegans</t>
  </si>
  <si>
    <t>Great pond snail</t>
  </si>
  <si>
    <t>Lymnaea stagnalis</t>
  </si>
  <si>
    <t>Nemoura cinerea</t>
  </si>
  <si>
    <t>Grass shrimp</t>
  </si>
  <si>
    <t xml:space="preserve">Palaemonetes pugio </t>
  </si>
  <si>
    <t>8.1 +/- 0.1</t>
  </si>
  <si>
    <t>Tatem, H., Cox, B., &amp; Anderson, J. (1978). The toxicity of oils and petroleum hydrocarbons to estuarine crustaceans. Estuarine and Coastal Marine Science, 6(4), 365-373.</t>
  </si>
  <si>
    <t>Tubificidae</t>
  </si>
  <si>
    <t>Hsieh, S., Tsai, K., &amp; Chen, C. (2006). The combined toxic effects of nonpolar narcotic chemicals to Pseudokirchneriella subcapitata. Water Research, 40(10), 1957-1964.</t>
  </si>
  <si>
    <t>Biomass</t>
  </si>
  <si>
    <t>IC25</t>
  </si>
  <si>
    <t>Converted from 0.1353 mM</t>
  </si>
  <si>
    <t>Converted from 0.1728 mM</t>
  </si>
  <si>
    <t>Unacceptable</t>
  </si>
  <si>
    <t>MATC</t>
  </si>
  <si>
    <t>Calculated by geometric mean of NOEC and LOEC</t>
  </si>
  <si>
    <t>Reproduction (mean young)</t>
  </si>
  <si>
    <t>MATC calculated by NGSO by taking the geomean of the NOEC and LOEC. Measured concentrations are reported but variation is not reported. Test vessel is closed and filled to capacity.</t>
  </si>
  <si>
    <t>38 uM converted to mg/L.  Measured concentrations are reported but variation is not reported. Test vessel is closed and filled to capacity.</t>
  </si>
  <si>
    <t>114 uM converted to mg/L.  Measured concentrations are reported but variation is not reported. Test vessel is closed and filled to capacity.</t>
  </si>
  <si>
    <t>Scenedesmus subspicatus</t>
  </si>
  <si>
    <t>22 +/- 2</t>
  </si>
  <si>
    <t>&gt;1360</t>
  </si>
  <si>
    <t xml:space="preserve">Geyer, H., Scheunert, I., &amp; Korte, F. (1985). The effects of organic environmental chemicals on the growth of the alga : A contribution to environmental biology. Chemosphere, 14(9), 1355-1369. </t>
  </si>
  <si>
    <t>23-d</t>
  </si>
  <si>
    <t>14-d</t>
  </si>
  <si>
    <t>Könemann, H. (1981). Quantitative structure-activity relationships in fish toxicity studies Part 1: Relationship for 50 industrial pollutants. Toxicology, 19(3), 209-221.</t>
  </si>
  <si>
    <t>Toluene</t>
  </si>
  <si>
    <t>14.3 +/- 0.2</t>
  </si>
  <si>
    <t>7.8 +/- 0.02</t>
  </si>
  <si>
    <t>106 +/- 1.2</t>
  </si>
  <si>
    <t>7.2-8.5</t>
  </si>
  <si>
    <t>96-125</t>
  </si>
  <si>
    <t>Mayes, M. A., Alexander, H. C., &amp; Dill, D. C. (1983). A study to assess the influence of age on the response of fathead minnows in static acute toxicity tests. Bulletin of Environmental Contamination and Toxicology, 31(2), 139-147.</t>
  </si>
  <si>
    <t>7.2-8.6</t>
  </si>
  <si>
    <t>Pearson, J., Glennon, J., Barkley, J., &amp; Highfill, J. (n.d.). An Approach to the Toxicological Evaluation of a Complex Industrial Wastewater. Aquatic Toxicology: Proceedings of the Second Annual Symposium on Aquatic Toxicology.</t>
  </si>
  <si>
    <t>7.6-8.3</t>
  </si>
  <si>
    <t>45-80</t>
  </si>
  <si>
    <t>Devlin, E. W., Brammer, J. D., &amp; Puyear, R. L. (1982). Acute toxicity of toluene to three age groups of fathead minnows (Pimephales promelas). Bulletin of Environmental Contamination and Toxicology, 29(1), 12-17.</t>
  </si>
  <si>
    <t>17-19</t>
  </si>
  <si>
    <r>
      <t xml:space="preserve">Brenniman, G., Hartung, R., Weber Jr., W. (1976). A continuous flow bioassay method to evaluate the effects of outboard motor exhausts and selected aromatic toxicants on fish. </t>
    </r>
    <r>
      <rPr>
        <i/>
        <sz val="11"/>
        <color theme="1"/>
        <rFont val="Times New Roman"/>
        <family val="1"/>
      </rPr>
      <t>Water Research, Volume 10</t>
    </r>
    <r>
      <rPr>
        <sz val="11"/>
        <color theme="1"/>
        <rFont val="Times New Roman"/>
        <family val="1"/>
      </rPr>
      <t>: 165-169</t>
    </r>
  </si>
  <si>
    <t>Frog</t>
  </si>
  <si>
    <t>Xenopus laevis</t>
  </si>
  <si>
    <t>7.4-7.9</t>
  </si>
  <si>
    <t>Kononen, D. W., &amp; Gorski, R. A. (1997). A method for evaluating the toxicity of industrial solvent mixtures. Environmental Toxicology and Chemistry, 16(5), 968-976.</t>
  </si>
  <si>
    <t>72 +/-6</t>
  </si>
  <si>
    <t>73 +/-6</t>
  </si>
  <si>
    <t>23 +/- 1</t>
  </si>
  <si>
    <t>Li, X., Zhou, Q., Luo, Y., Yang, G., &amp; Zhou, T. (2013). Joint action and lethal levels of toluene, ethylbenzene, and xylene on midge (Chironomus plumosus) larvae. Environmental Science and Pollution Research, 20(2), 957-966.</t>
  </si>
  <si>
    <t>Chironomus riparius</t>
  </si>
  <si>
    <t>21 +/- 2</t>
  </si>
  <si>
    <t>Roghair, C. J., Buijze, A., Yedema, E. S., &amp; Hermens, J. L. (1994). A QSAR for base-line toxicity to the midge Chironomus riparius. Chemosphere, 28(5), 989-997.</t>
  </si>
  <si>
    <t>Protozoa</t>
  </si>
  <si>
    <t>Ciliated protozoan</t>
  </si>
  <si>
    <t>Tetrahymena pyriformis</t>
  </si>
  <si>
    <t>27 +/- 1</t>
  </si>
  <si>
    <t>IGC50</t>
  </si>
  <si>
    <t>Measured concentrations not reported. Static. Does not specify is test vessel was covered or sealed.</t>
  </si>
  <si>
    <t>IGC= inhibitory growth concentration</t>
  </si>
  <si>
    <t>Schultz, T. W., Bryant, S. E., &amp; Kissel, T. S. (1996). Toxicological Assessment in Tetrahymena of Intermediates in Aerobic Microbial Transformation of Toluene and p-Xylene. Bulletin of Environmental Contamination and Toxicology, 56(1), 129-134.</t>
  </si>
  <si>
    <t>Also has LC50s for 24-h and 48-h but 96-h has the most sensitive endpoint</t>
  </si>
  <si>
    <t>Sheepshead minnow</t>
  </si>
  <si>
    <t>Cyprinodon variegatus</t>
  </si>
  <si>
    <t>Marine?</t>
  </si>
  <si>
    <t>Ward, G. S., Parrish, P. R., &amp; Rigby, R. A. (1981). Early life stage toxicity tests with a saltwater fish: Effects of eight chemicals on survival, growth, and development of sheepshead minnows (cyprinodon variegatus). Journal of Toxicology and Environmental Health, 8(1-2), 225-240.</t>
  </si>
  <si>
    <t>25-31</t>
  </si>
  <si>
    <t>&gt;280&lt;480</t>
  </si>
  <si>
    <t>Heitmuller, P. T., Hollister, T. A., &amp; Parrish, P. R. (1981). Acute toxicity of 54 industrial chemicals to sheepshead minnows (Cyprinodon variegatus). Bulletin of Environmental Contamination and Toxicology, 27-27(1), 596-604.</t>
  </si>
  <si>
    <t>13+/-1</t>
  </si>
  <si>
    <t>Fertilization to swim-up (~33 days)</t>
  </si>
  <si>
    <t>Measured concentrations not reported. Semi-static (renewed daily). Test vessels are covered.</t>
  </si>
  <si>
    <t>28-d</t>
  </si>
  <si>
    <t>&gt;3.2&lt;7.7</t>
  </si>
  <si>
    <t>o-Xylene</t>
  </si>
  <si>
    <t>NR (sealed)</t>
  </si>
  <si>
    <t>m-Xylene</t>
  </si>
  <si>
    <t>p-Xylene</t>
  </si>
  <si>
    <t>(Northern) Leopard Frog</t>
  </si>
  <si>
    <t>20.3 ± 0.4</t>
  </si>
  <si>
    <t>7.3 ± 0.02</t>
  </si>
  <si>
    <t>105.4 ± 0.6</t>
  </si>
  <si>
    <t>20 ± 1</t>
  </si>
  <si>
    <t>103 ± 1</t>
  </si>
  <si>
    <t xml:space="preserve">Egg hatchability </t>
  </si>
  <si>
    <t>Kennedy, C.J.  2006.  Report on Toxicological assessment of naphthalene, benzene, ethylbenzene, toluene, and m-xylene to embryo-larval stages of fish (Oncorhynchus mykiss), amphibians (Rana pipiens) and freshwater invertebrates (Daphnia magna).  Submitted to: B.C. Ministry of Environment, Water Protection Section.  Victoria, BC.</t>
  </si>
  <si>
    <t>Mixed xylenes</t>
  </si>
  <si>
    <t>Xylene</t>
  </si>
  <si>
    <t>17 - 19</t>
  </si>
  <si>
    <t>7.0 ± 0.3</t>
  </si>
  <si>
    <t>o-xylene</t>
  </si>
  <si>
    <t>21 ± 1</t>
  </si>
  <si>
    <t>Semi-static (sealed)</t>
  </si>
  <si>
    <t>Medaka</t>
  </si>
  <si>
    <t>Rainbow Trout</t>
  </si>
  <si>
    <t>12 ± 1</t>
  </si>
  <si>
    <t>17.2 +/- 0.5</t>
  </si>
  <si>
    <t>7.39 +/- 0.22</t>
  </si>
  <si>
    <t>Measured concentrations reported but does not specify what time these measurements are for. Measured concentrations analyzed four times during test. Percentage spike recovery is 98%. Flow-through. Flow rates range from 111-333 ml/min and 90% replacement times range from 4-hr- 13-hr. Does not specify if test vessel is covered/sealed.</t>
  </si>
  <si>
    <t>Bluegill</t>
  </si>
  <si>
    <t>White sucker</t>
  </si>
  <si>
    <t>Catostomus commersoni</t>
  </si>
  <si>
    <t>Test 1 (no partial mortality)</t>
  </si>
  <si>
    <t>Test 2 (no partial mortality)</t>
  </si>
  <si>
    <t>No partial mortality</t>
  </si>
  <si>
    <t>Test 2</t>
  </si>
  <si>
    <t>No partial effect</t>
  </si>
  <si>
    <t>Invertebrates</t>
  </si>
  <si>
    <t>23 ± 1</t>
  </si>
  <si>
    <t>~7.0</t>
  </si>
  <si>
    <t>&gt;3.4</t>
  </si>
  <si>
    <t>Water Flea</t>
  </si>
  <si>
    <t>Measured concentrations reported but does not specify what time these measurements are for.  Percentage spike recovery is 98%. Flow-through. Flow rates range from 111-333 ml/min and 90% replacement times range from 4-hr- 13-hr. Does not specify if test vessel is covered/sealed.</t>
  </si>
  <si>
    <t xml:space="preserve">Measured concentrations not reported. System type and test vessel details not reported. </t>
  </si>
  <si>
    <t>Snail</t>
  </si>
  <si>
    <t>Aplexa hypnorum</t>
  </si>
  <si>
    <t>&gt;22.4</t>
  </si>
  <si>
    <t>799. 8</t>
  </si>
  <si>
    <t>Measured concentrations not reported and results are based on nominal concentrations. Static test. Test vessel is closed.</t>
  </si>
  <si>
    <t>LC10</t>
  </si>
  <si>
    <t>LC20</t>
  </si>
  <si>
    <t>Artemia salina</t>
  </si>
  <si>
    <t>Amphipod</t>
  </si>
  <si>
    <t>Gammarus locusta</t>
  </si>
  <si>
    <t>20-21</t>
  </si>
  <si>
    <t>13.1 ± 0.1</t>
  </si>
  <si>
    <t>7.8 ± 0.02</t>
  </si>
  <si>
    <t>96.0 ± 0.3</t>
  </si>
  <si>
    <t>27-d</t>
  </si>
  <si>
    <t>Exposure type</t>
  </si>
  <si>
    <t>Endpoint</t>
  </si>
  <si>
    <t>Study rank</t>
  </si>
  <si>
    <t>Study Ranking</t>
  </si>
  <si>
    <t>Study ranking</t>
  </si>
  <si>
    <t xml:space="preserve">Concentration coverted from mmol/m3 to mg/L by NGSO </t>
  </si>
  <si>
    <t xml:space="preserve">Test concentrations not reported, Unknown if concentrations were maintained although a flowthrough system was used, concentrations were measured throughout, and followed US EPA test methods. Control mortality not reported but assumed passed standard method criteria, pseudoreplication used. </t>
  </si>
  <si>
    <t>7- d</t>
  </si>
  <si>
    <t>Converted from 0.0747 mM to mg/L</t>
  </si>
  <si>
    <t xml:space="preserve">SChV from table 2. </t>
  </si>
  <si>
    <t>Converted from 0.0709 mM to mg/L</t>
  </si>
  <si>
    <t xml:space="preserve">Stonefly </t>
  </si>
  <si>
    <t>Sludge worm</t>
  </si>
  <si>
    <t>Blue-tailed damselfly</t>
  </si>
  <si>
    <t>Mayfly</t>
  </si>
  <si>
    <t xml:space="preserve">Insufficient information provided on test design and results. Species were wild-sourced of varying age. Test concentrations (measured or nominal) not reported. Unknown if concentrations were maintained throughout the test. Control mortality not reported. Replicates not reported. </t>
  </si>
  <si>
    <t xml:space="preserve">Insufficient details provided. Number of concentrations tested unknown, test concentrations not reported (nominal or measured), unknown if test concentrations were maintained throughout test (static), control mortality not reported, uncertainty around replication, wild caught test organisms. </t>
  </si>
  <si>
    <t xml:space="preserve">Above water solubility, concentrations not reported or measured. Static test, unknown if concentrations were maintained. </t>
  </si>
  <si>
    <t>EC10</t>
  </si>
  <si>
    <t xml:space="preserve">Concentrations not reported and not measured. Unknown if concentrations were maintained and author points out that is is unlikely  (static, unsealed flask, 96 hours), control acceptability not reported, No dose-response, Unbounded endpoints </t>
  </si>
  <si>
    <t xml:space="preserve">Lacking adequate test details, does not follow standard method, Controls and control mortality not reported, # of and concentrations of exposures not reported, based on nominal concentrations and unknown if concentrations were maintained, Unknown if vessel was sealed. </t>
  </si>
  <si>
    <t>Freshwater snail</t>
  </si>
  <si>
    <t>geomean not taken due to different life stages</t>
  </si>
  <si>
    <t>Concentration coverted from %v/v to mg/L by NGSO however there is some uncertainty with the result.</t>
  </si>
  <si>
    <t>LC30</t>
  </si>
  <si>
    <t>Lacks test details however follows OECD guidelines, consideration was given to volatility, algae tests modified in order to sample without opening vessel, closed vessels used, semi static, concentrations measured beginning and end of test and at renewal, endpoints determined using measured concentrations that were maintained within 10%</t>
  </si>
  <si>
    <t>Flow-through test, flow rate is 63 ml/min, chamber was renewed entirely eithr 14.4 or 36 times per day. Toxicant concentrations were analyzed before the tests and 2-3 times during the test but measured concentrations not reported.Did not specify is test vessel was closed and sealed.</t>
  </si>
  <si>
    <t>measured concentrations were significantly lower than nominal due to volatilization</t>
  </si>
  <si>
    <t xml:space="preserve">'Lacking significant details including how well concentrations were maintained. Measured concentrations not reported. Static test. </t>
  </si>
  <si>
    <t xml:space="preserve">Galassi et al. 1988. Approaches to modeling toxic responses of aquatic organisms to aromatic hydrocarbons
Author(s): S. </t>
  </si>
  <si>
    <t xml:space="preserve">Kononen &amp; Gorski.1997                                                                                                                                                                         </t>
  </si>
  <si>
    <t>Brenniman, R. Hartung, and W. J. Weber Jr. Year: 1976
Journal: Water Research, Volume 10, pp. 165-169</t>
  </si>
  <si>
    <r>
      <t xml:space="preserve">Xuefeng Li, Qixing Zhou, Yi Luo, Guang Yang, and Tong Zhou </t>
    </r>
    <r>
      <rPr>
        <b/>
        <sz val="11"/>
        <rFont val="Times New Roman"/>
        <family val="1"/>
      </rPr>
      <t>Year</t>
    </r>
    <r>
      <rPr>
        <sz val="11"/>
        <rFont val="Times New Roman"/>
        <family val="1"/>
      </rPr>
      <t>: 2013. Joint action and lethal levels of toluene, ethylbenzene, and xylene on midge (Chironomus plumosus). Environmental Science and Pollution Research, Volume 20, pp. 957-966</t>
    </r>
  </si>
  <si>
    <t>Neuparth, Capela, Pereira, Moreira, Santos, Reis-Henriques. Toxicity Effects of Hazardous and Noxious Substances (HNS) to Marine Organisms: Acute and Chronic Toxicity of p-Xylene to the Amphipod Gammarus locusta. Journal of Toxicology and Environmental Health, Vol. 77:20, No., p.1210-1221</t>
  </si>
  <si>
    <t>Holcombe, Phipps, sulaiman, Hoffman. 1987. Simultaneous Multiple Species Testing: Acute Toxicity of 13 Chemicals to 12 Diverse Freshwater Amphibian, Fish, and Invertebrate Families. Arch. Environ, Contam. Toxicol., Vol. 16, p.697-709</t>
  </si>
  <si>
    <t>Black, Wesley J. Birge, William E. McDonnell, Albert G. Westerman, Barbara A. Ramey, &amp; Donald M. Bruser.  1982. The aquatic toxicity of organic compounds to embryo-larval stages of fish and amphibians. University of Kentucky Water Resources Research Institute, Report No. 133.</t>
  </si>
  <si>
    <r>
      <t xml:space="preserve">Herman, William E. Inniss, and Colin I. Mayfield. 1990. Impact of volatile aromatic hydrocarbons, alone and in combination, on growth of the freshwater alga </t>
    </r>
    <r>
      <rPr>
        <i/>
        <sz val="11"/>
        <rFont val="Times New Roman"/>
        <family val="1"/>
      </rPr>
      <t>Selenastrum capricornutum.</t>
    </r>
    <r>
      <rPr>
        <sz val="11"/>
        <rFont val="Times New Roman"/>
        <family val="1"/>
      </rPr>
      <t xml:space="preserve"> Aquatic Toxicology, Volume 18, Issue 2, pp. 87-100</t>
    </r>
  </si>
  <si>
    <t>Calleja, Persoone, Geladi. 1994. Comparative Acute Toxicity of the First 50 Multicentre Evaluation of In Vitro Cytotoxicity Chemicals to Aquatic Non-Vertebrates. Arch. Environ, Contam. Toxicol., Vol. 26, No., p.69-78</t>
  </si>
  <si>
    <t xml:space="preserve">Snell, Moffat. 1992.  A 2-d LIFE CYCLE TEST WITH THE ROTIFER BRACHIONUS CALYCIFLORUS. Environmental Toxicology and Chemistry, Vol. 11  p.1249-1257       </t>
  </si>
  <si>
    <t>Yoshitada Yoshioka and Youki Ose. 1993. A quantitative structure—activity relationship study and ecotoxicological risk quotient for the protection from chemical pollution. Environmental Toxicology and Water Quality, Volume 8, Issue 1, pp. 87-101</t>
  </si>
  <si>
    <t>Zheng et al. 2017. Evaluating the toxic effects of three priority hazardous and noxious substances (HNS) to rotifer Brachionus plicatilis.  Environmental Science and Pollution Research, Vilume 24, Issue 25, pp. 27277-27287</t>
  </si>
  <si>
    <t>9-d (5 days to hatch plus 4-d post hatch)</t>
  </si>
  <si>
    <t>converted from 80 mmol/m3 to mg/L by NGSO. Same endpoint as in Bobra et al.</t>
  </si>
  <si>
    <t>converted from 90 mmol/m3 to mg/L by NGSO. Same endpoint as in Bobra et al.</t>
  </si>
  <si>
    <t>converted from 30 mmol/m3 to mg/L by NGSO. Same endpoint as in Bobra et al.</t>
  </si>
  <si>
    <t>converted from 232 mmol/m3 to mg/L by NGSO. Same endpoint as in Bobra et al.</t>
  </si>
  <si>
    <t>converted from 182 mmol/m3 to mg/L by NGSO. Same endpoint as in Bobra et al.</t>
  </si>
  <si>
    <t>converted from 223 mmol/m3 to mg/L by NGSO. Same endpoint as in Bobra et al.</t>
  </si>
  <si>
    <t>secondary</t>
  </si>
  <si>
    <t>Concentrations not reported but results refer to mean measured concentrations (determined beginning and end of test) whose fluctuations were within 10%. Followed US EPA standard methods</t>
  </si>
  <si>
    <t>9-day</t>
  </si>
  <si>
    <t>Not appropriate acute endpoint (&gt;). value is higher than highest concentration tested</t>
  </si>
  <si>
    <t>Insufficient information provided on test design and results. Species were wild-sourced of varying age. Test concentrations (measured or nominal) not reported. Unknown if concentrations were maintained throughout the test. Control mortality not reported. Replicates not reported. Unacceptable endpoint (unbounded &gt;)</t>
  </si>
  <si>
    <t xml:space="preserve">States follows OECD 203 but lacking sufficient test details including if the substance concentrations were maintained (semi static, unknown if vessel was closed, lacking concentration values measured or nominal), control mortality not reported. </t>
  </si>
  <si>
    <t xml:space="preserve">Insufficient details on test design and results. Doesn't report following any standard methods. Concentrations values and number of concentrations not reported. Unknown if concentrations were maintained. </t>
  </si>
  <si>
    <t xml:space="preserve">Lacking test details but stated followed OCED (1981) test methods). Control mortality not reported, stated that concentrations were maintained within 80% when using renewal, test vessel was sealed. Wild caught organisms, pseudoreplication used. </t>
  </si>
  <si>
    <t xml:space="preserve">Fish were not fed for a total of 11 days (7 day acclimation and 4 day bioassay) </t>
  </si>
  <si>
    <t>9- day</t>
  </si>
  <si>
    <t>Short reference</t>
  </si>
  <si>
    <t>Galassi et al. 1988</t>
  </si>
  <si>
    <t>Furay and Smith (1995)</t>
  </si>
  <si>
    <t>Janssen and Persoone 1993</t>
  </si>
  <si>
    <t>Rose et al. 1998</t>
  </si>
  <si>
    <t>Marzio and Saenz 2006</t>
  </si>
  <si>
    <t>Abernethy et al. 1986</t>
  </si>
  <si>
    <t>Marchini et al. 1992</t>
  </si>
  <si>
    <t>Subchronic</t>
  </si>
  <si>
    <t>LC50 re-calculated using TRAP (5.4 mg/L) and is very close to what is reported in the paper (5.2 mg/L). There were no errors while calculating in TRAP</t>
  </si>
  <si>
    <t xml:space="preserve">Survival </t>
  </si>
  <si>
    <t>Survival (hatchability)</t>
  </si>
  <si>
    <t>Full Reference</t>
  </si>
  <si>
    <t>Measured concentrations are reported (average) and were measured at the beginning and end of the experiment. Results are based on the geomean of the two measured concentrations. Doesn't say how much measured concentrations varied. Semi-static (renewed daily). Test vessel is closed and filled to capacity.</t>
  </si>
  <si>
    <t xml:space="preserve">Growth </t>
  </si>
  <si>
    <r>
      <t xml:space="preserve"> formerly known as </t>
    </r>
    <r>
      <rPr>
        <i/>
        <sz val="11"/>
        <color theme="1"/>
        <rFont val="Times New Roman"/>
        <family val="1"/>
      </rPr>
      <t>Selenastrum capricornutum</t>
    </r>
    <r>
      <rPr>
        <sz val="11"/>
        <color theme="1"/>
        <rFont val="Times New Roman"/>
        <family val="1"/>
      </rPr>
      <t xml:space="preserve"> and </t>
    </r>
    <r>
      <rPr>
        <i/>
        <sz val="11"/>
        <color theme="1"/>
        <rFont val="Times New Roman"/>
        <family val="1"/>
      </rPr>
      <t xml:space="preserve">Pseudokirchneriella subcapitata </t>
    </r>
  </si>
  <si>
    <t xml:space="preserve"> formerly known as Selenastrum capricornutum and Pseudokirchneriella subcapitata </t>
  </si>
  <si>
    <t>Raphidocelis subcapitata</t>
  </si>
  <si>
    <t>Niederlehner et al. 1998</t>
  </si>
  <si>
    <t>Tsai and Chen 2007</t>
  </si>
  <si>
    <t>Hsieh et al. 2006</t>
  </si>
  <si>
    <t>Black et al. 1982</t>
  </si>
  <si>
    <t>Kennedy 2006</t>
  </si>
  <si>
    <t>Herman et al. 1990</t>
  </si>
  <si>
    <t>Sloof 1983</t>
  </si>
  <si>
    <t>Erben and Pisl 1993</t>
  </si>
  <si>
    <t>Ferrando and Andreu-Moliner 1992</t>
  </si>
  <si>
    <t>Bridie et al. 1979</t>
  </si>
  <si>
    <t>Zhao and Wang 1995</t>
  </si>
  <si>
    <t>Hermens et al. 1984</t>
  </si>
  <si>
    <t>LeBlanc 1980</t>
  </si>
  <si>
    <t>Trucco et al. 1983</t>
  </si>
  <si>
    <t>Meyerhoof 1975</t>
  </si>
  <si>
    <t>DeGrave et al. 1982</t>
  </si>
  <si>
    <t>Hodson et al. 1984</t>
  </si>
  <si>
    <t xml:space="preserve">Yoshioka and Ose 1993 </t>
  </si>
  <si>
    <t>Tatem et al. 1978</t>
  </si>
  <si>
    <t>Geiger et al. 1990</t>
  </si>
  <si>
    <t>Konemann 1981</t>
  </si>
  <si>
    <t>Geyer et al. 1985</t>
  </si>
  <si>
    <t xml:space="preserve">Effect </t>
  </si>
  <si>
    <t>Short-Reference</t>
  </si>
  <si>
    <t xml:space="preserve">Brenniman et al. 1976 </t>
  </si>
  <si>
    <t>Li et al. 2013</t>
  </si>
  <si>
    <t>Roghair et al. 1994</t>
  </si>
  <si>
    <t xml:space="preserve">Ward et al. 1981 </t>
  </si>
  <si>
    <t>Devlin et al. 1982</t>
  </si>
  <si>
    <t>Kononen and Gorski 1997</t>
  </si>
  <si>
    <t>Heitmuller et al. 1981</t>
  </si>
  <si>
    <t xml:space="preserve">Zhao and Wang 1995 </t>
  </si>
  <si>
    <t xml:space="preserve">Pearson et al. </t>
  </si>
  <si>
    <t>Yoshioka and Ose 1993</t>
  </si>
  <si>
    <t xml:space="preserve">Mayes et al. 1983 </t>
  </si>
  <si>
    <t xml:space="preserve">Schultz et al. 1996 </t>
  </si>
  <si>
    <t>Measured concentrations not reported. Flow-through test, flow rate is 3.79-7.57 L/min. "This renewal rate was sufficient to overcome evaporation of the volatile aromatic hydrocarbons and maintain homogeneous conditions".Test vessel closed and sealed.</t>
  </si>
  <si>
    <t>Measured concentrations and mortality reported graphically; the rate of volatilization of BTEX was analyzed by GC/MC and 12-h determined as ideal time to change testing solution as not less than 80% of initial concentration.</t>
  </si>
  <si>
    <t>27-d (23d to hatch plus 4d posthatch)</t>
  </si>
  <si>
    <t xml:space="preserve">Geometric mean of NOEC (0.737 mg/L) and LOEC (2.76 mg/L) </t>
  </si>
  <si>
    <t xml:space="preserve">LC50 is above highest tested concentration and has many errors when re-calculating using TRAP. LC10 calculated using TRAP had many errors and was below the lowest concentration tested and therefore not used. </t>
  </si>
  <si>
    <t>LC10 calculated by NGSO using TRAP v1.3. Reported LC10 in the paper is 0.48 mg/L (corrected for control mortality by the authors)</t>
  </si>
  <si>
    <t xml:space="preserve">LC50 </t>
  </si>
  <si>
    <t xml:space="preserve">LC50 calculated in TRAP (not control adjusted) is 9 mg/L. </t>
  </si>
  <si>
    <t xml:space="preserve">LC10 calculated using TRAP v1.3. Reported LC10 is 0.003 mg.L. Below the lowest exposure concentration. </t>
  </si>
  <si>
    <t xml:space="preserve">LC10 for 4-day post hatch not able to be calculated using TRAP due to impartial effects. </t>
  </si>
  <si>
    <t>LC10 calculated by NGSO using TRAP v1.3. LC10 not reported in paper</t>
  </si>
  <si>
    <t>Transformed Effect Concentration (mg/L)</t>
  </si>
  <si>
    <t>Selected for acute SSD?</t>
  </si>
  <si>
    <t>Selected for chronic SSD?</t>
  </si>
  <si>
    <t>No- chronic value available</t>
  </si>
  <si>
    <t>Converted from 0.06 mM reported in paper</t>
  </si>
  <si>
    <t>no- chronic value available</t>
  </si>
  <si>
    <t>Follows OECD guidelines, consideration was given to volatility, algae tests modified in order to sample without opening vessel, closed vessels used, semi static, concentrations measured beginning and end of test and at renewal, endpoints determined using measured concentrations that were maintained within 10%</t>
  </si>
  <si>
    <t>Undesirable endpoint (chronic LC50). Mean measured concentrations reported (but doesn't report how often they were measured/how well they were maintained). Flow-through test (200mL/hr for 500 mL test chambers-retention time of 2.5 hrs. Sealed and covered. Used several different methods and equipment to maintain concentrations.</t>
  </si>
  <si>
    <t>Measured concentrations are reported (average) and were measured at the beginning and end of the experiment. Results are based on the geomean of the two measured concentrations. Unknown how much measured concentrations varied. Semi-static (renewed daily). Test vessel is closed and filled to capacity.</t>
  </si>
  <si>
    <t>Measured concentrations were significantly lower than nominal due to volatilization</t>
  </si>
  <si>
    <t>Test concentrations not reported (Measured and nominal).Special consideration was given to volatily; Air spaces in chambers were eliminated,Closed and sealed system, static.</t>
  </si>
  <si>
    <t>IC20</t>
  </si>
  <si>
    <t>Masten et al. 1994</t>
  </si>
  <si>
    <t>Marzio et al. 2006</t>
  </si>
  <si>
    <t>Masten et gl. 1994</t>
  </si>
  <si>
    <t>Li et al. 2015</t>
  </si>
  <si>
    <t>install.packages('ssdtools')</t>
  </si>
  <si>
    <t>library(ssdtools)</t>
  </si>
  <si>
    <t>library(ggplot2)</t>
  </si>
  <si>
    <t># read dataset</t>
  </si>
  <si>
    <t># this is the output of dput, which is used to create a data.frame from data entered in interactive spreadsheet</t>
  </si>
  <si>
    <t># fix unacceptable column names</t>
  </si>
  <si>
    <t>colnames(data) &lt;- make.names(colnames(data))</t>
  </si>
  <si>
    <t># fit distributions</t>
  </si>
  <si>
    <t>dist &lt;- ssd_fit_dists(data, left = 'Concentration', dists = c('gamma', 'lgumbel', 'llogis', 'lnorm', 'lnorm_lnorm', 'weibull'), silent = TRUE, reweight = FALSE, min_pmix = 0, nrow = 6L, computable = TRUE, at_boundary_ok = FALSE, rescale = TRUE)</t>
  </si>
  <si>
    <t># plot distributions</t>
  </si>
  <si>
    <t>ssd_plot_cdf(dist, delta = Inf)</t>
  </si>
  <si>
    <t># goodness of fit table</t>
  </si>
  <si>
    <t>ssd_gof(dist)</t>
  </si>
  <si>
    <t># save plot</t>
  </si>
  <si>
    <t># width and height are in inches, dpi (dots per inch) sets resolution</t>
  </si>
  <si>
    <t>ggsave('fit_dist_plot.png', width = 8 , height = 6 , dpi = 300)</t>
  </si>
  <si>
    <t># plot model average</t>
  </si>
  <si>
    <t># to add confidence intervals set ci = TRUE in predict and ssd_plot</t>
  </si>
  <si>
    <t># we recommend using nboot = 10000 in predict, although this may take several minutes to run</t>
  </si>
  <si>
    <t>ggtitle('') +</t>
  </si>
  <si>
    <t>theme(panel.border = element_blank(),</t>
  </si>
  <si>
    <t>panel.grid.major = element_blank(),</t>
  </si>
  <si>
    <t>panel.grid.minor = element_blank(),</t>
  </si>
  <si>
    <t>panel.background = element_rect(fill = NA, colour='black'),</t>
  </si>
  <si>
    <t>axis.text = element_text(color = 'black'),</t>
  </si>
  <si>
    <t>legend.key = element_rect(fill = NA, colour = NA)) +</t>
  </si>
  <si>
    <t>expand_limits(x = 100) +</t>
  </si>
  <si>
    <t>scale_color_brewer(palette = 'Set1', name = 'Group') +</t>
  </si>
  <si>
    <t>scale_shape(name = 'Group')</t>
  </si>
  <si>
    <t>ggsave('model_average_plot.png', width = 8 , height = 4 , dpi = 600)</t>
  </si>
  <si>
    <t># get confidence limits</t>
  </si>
  <si>
    <t># use the nboot argument in ssd_hc to set the number of bootstrap samples</t>
  </si>
  <si>
    <t>rbind(ssd_hc(dist, percent = 5L, ci = TRUE, nboot = 10000L), ssd_hc(dist, percent = 5L, ci = TRUE, average = FALSE, nboot = 10000L))</t>
  </si>
  <si>
    <t>Short Reference</t>
  </si>
  <si>
    <t xml:space="preserve">Insufficient information provided on test design and results. Unknown if steps were taken to maintain concentrations. </t>
  </si>
  <si>
    <t>Insufficient information provided on test design and results.  Measured concentrations are not reported. Semi-static, no details on test vessel. Does not follow a standard method, unknown if concentrations were maintained.</t>
  </si>
  <si>
    <t>Insufficient information provided on test design and results. Measured concentrations are not reported. Semi-static, no details on test vessel. Does not follow a standard method, unknown if concentrations were maintained.</t>
  </si>
  <si>
    <t xml:space="preserve">No dose response, Unacceptable endpoint (unbounded &gt;), concentrations not reported or measured. Static test, unknown if concentrations were maintained. </t>
  </si>
  <si>
    <t>Unacceptable endpoint for long-term guideline. LC10 was not able to be calculated (Inadequate partial effects) using US EPA TRAP (v1.3)</t>
  </si>
  <si>
    <t xml:space="preserve">Insufficient information provided on test design and results. Concentrations not reported or measured. Control mortality not reported, unknown if test vessel (test tubes) were sealed and filled to avoid volatization. Unknown if concentrations were maintained. </t>
  </si>
  <si>
    <t xml:space="preserve">Insufficient information provided on test design and results. Doesn't report following any standard methods. Concentrations values and number of concentrations not reported. Unknown if concentrations were maintained. </t>
  </si>
  <si>
    <t xml:space="preserve">Insufficient information provided on test design and results. Does not follow standard method, Controls and control mortality not reported, # of and concentrations of exposures not reported, based on nominal concentrations and unknown if concentrations were maintained, Unknown if vessel was sealed. </t>
  </si>
  <si>
    <t xml:space="preserve">Insufficient information provided on test design and results. Report summarizes many chemicals and does not specify following a specific protocol. Concentrations are not reported and it is unknown if they were maintained. </t>
  </si>
  <si>
    <t xml:space="preserve">Flow-through test, concentrations measured daily, consideration was given to volitility. However concentrations were not reported and not confirmed that they were maintained. Control mortality was also not reported for beneze. This information is given for napthalene- the other substance tested- and survival at 30 days for controls was only 42% and was not highlighted as a major concern. </t>
  </si>
  <si>
    <t xml:space="preserve"> Insufficient information provided on test design and results.Concentration values unknown, unknown if concentrations were maintained. Unknown if test vessel was sealed. Does not follow standard method, flowthrough</t>
  </si>
  <si>
    <t xml:space="preserve">Insufficient information provided on test design and results. Number of concentrations tested unknown, test concentrations not reported (nominal or measured), unknown if test concentrations were maintained throughout test (static), control mortality not reported, uncertainty around replication, wild caught test organisms. </t>
  </si>
  <si>
    <t>Insufficient information provided on test design and results. does not follow standard method, Controls and control mortality not reported, # of and concentrations of exposures not reported, unknown if concentrations were maintained, replication unknown</t>
  </si>
  <si>
    <t>Special consideration was given to volatily; Air spaces in chambers were eliminated,Closed and sealed system, static.Test concentrations not reported (Measured and nominal).</t>
  </si>
  <si>
    <t xml:space="preserve">Initial measured concentrations were used as no chemical suffered greater than 20% loss. Closed test vessel with the elimination of any headspace. Static test. Appriopriate control mortality. Follows US EPA (1993) test methods. Concentrations were measured but not reported. </t>
  </si>
  <si>
    <t xml:space="preserve"> Test vessel closed and sealed to prevent chemical loss, static test. Acceptable control mortality, replicates, and number of exposure concentrations, Measured concentrations not reported, only nominal.</t>
  </si>
  <si>
    <t>Insufficient information provided on test design and results. Unknown if steps were taken to maintain concentrations. Concentrations not reported or measured. Static test</t>
  </si>
  <si>
    <t xml:space="preserve">Static test which is standard for algae. Test vessel was sealed, completely filled to the top, and not disturbed for the entire test to avoid volatilization. Measured concentrations not reported. </t>
  </si>
  <si>
    <t xml:space="preserve">Insufficient information provided on test design and results. Concentrations not reported or measured, Control mortality not reported, unknown if test vessel (test tubes) were sealed and filled to avoid volatization. Unknown if concentrations were maintained. </t>
  </si>
  <si>
    <t xml:space="preserve">Insufficient information provided on test design and results. Static test, concentrations not measured due to "no reliable analytical results available". test vessel closed. Unknown if concentrations were maintained. </t>
  </si>
  <si>
    <t>Insufficient information provided on test design and results. Measured concentrations not reported. System type not reported. Details on test vessel not reported.</t>
  </si>
  <si>
    <t xml:space="preserve">Insufficient information provided on test design and results. does not follow standard method, Controls and control mortality not reported, # of and concentrations of exposures not reported, based on nominal concentrations and unknown if concentrations were maintained, Unknown if vessel was sealed. </t>
  </si>
  <si>
    <t xml:space="preserve">Insufficient information provided on test design and results.Report summarizes many chemicals and does not specify following a specific protocol. Concentrations are not reported and it is unknown if they were maintained. </t>
  </si>
  <si>
    <t xml:space="preserve">Insufficient information provided on test design and results. States follows OECD 203 but no details on how the substance concentrations were maintained, semi static, unknown if vessel was closed, lacking concentration values, control mortality not reported. </t>
  </si>
  <si>
    <t>Insufficient information provided on test design and results. Concentrations not reported, Static, only one replicate used, control mortality not reported. Test vessels either covered with saran wrap/plastic film or screw-top lids.</t>
  </si>
  <si>
    <t>Insufficient information provided on test design and results. Controls and control mortality not reported, # of and concentrations of exposures not reported, unknown if concentrations were maintained, replication unknown</t>
  </si>
  <si>
    <t>Insufficient information provided on test design and results. Measured concentrations not reported. Static. Does not specify is test vessel was covered or sealed.</t>
  </si>
  <si>
    <t>Insufficient information provided on test design and results. Measured concentrations not reported and uses nominal concentrations to calculate endpoint. Semi-static test-renewed every 24-h. Does not specify if test vessel is sealed or closed.</t>
  </si>
  <si>
    <t xml:space="preserve">Average measured concentrations were only 5-8 % of nominal in acute tests and 3-4% for ELS.Does not specify if test vessel is covered or sealed. High temperature tested. </t>
  </si>
  <si>
    <t>Measured concentrations are reported and were measured at the beginning and end of the experiment. Results are based on the geomean of the two measured concentrations. Doesn't say how much measured concentrations varied. Semi-static (renewed daily). Test vessel is closed and filled to capacity.</t>
  </si>
  <si>
    <t>Measured concentrations reported. Measured concentrations analyzed four times during test. Percentage spike recovery is 98%. Flow-through. Flow rates range from 111-333 ml/min and 90% replacement times range from 4-hr- 13-hr. Does not specify if test vessel is covered/sealed.</t>
  </si>
  <si>
    <t xml:space="preserve"> Consideration was given to volatility, algae tests modified in order to sample without opening vessel, closed vessels used, semi static, concentrations measured beginning and end of test and at renewal, endpoints determined using measured concentrations that were maintained within 10%. follows OECD guidelines,</t>
  </si>
  <si>
    <t>Measured concentrations reported. Percentage spike recovery is 98%. Flow-through. Flow rates range from 111-333 ml/min and 90% replacement times range from 4-hr- 13-hr. Does not specify if test vessel is covered/sealed.</t>
  </si>
  <si>
    <t xml:space="preserve">Signifcant loss of chemical after 24 hours (nominal vs measured). </t>
  </si>
  <si>
    <t xml:space="preserve">Lacking sufficient test details. Measured concentrations are not reported. Semi-static, no details on test vessel. Does not follow a standard method, unknown if concentrations were maintained. Endpoint potentially above water solubility. </t>
  </si>
  <si>
    <t xml:space="preserve">Lacking sufficient test details. Measured concentrations are not reported. Semi-static, no details on test vessel. Does not follow a standard method, unknown if concentrations were maintained.Endpoint potentially above water solubility. </t>
  </si>
  <si>
    <t xml:space="preserve">Endpoint potentially above water solubility, concentrations not reported or measured. Static test, unknown if concentrations were maintained. </t>
  </si>
  <si>
    <t xml:space="preserve">Endpoint potentially above water solubility.Lacking sufficient test details. Measured concentrations not reported. System type and test vessel details not reported. </t>
  </si>
  <si>
    <t>Measured concentrations are reported and were measured 4 times including at the beginning and end of the experiment. Results are based on the geomean of the four measured concentrations. Doesn't say how much measured concentrations varied. Semi-static (renewed daily). Test vessel is closed and filled to capacity.</t>
  </si>
  <si>
    <t>Consideration was given to volatility, algae tests modified in order to sample without opening vessel, closed vessels used, semi static, concentrations measured beginning and end of test and at renewal, endpoints determined using measured concentrations that were maintained within 10%. follows OECD guidelines,</t>
  </si>
  <si>
    <t>Brenniman et al. 1976</t>
  </si>
  <si>
    <t>Holcombe et al. 1987</t>
  </si>
  <si>
    <t>Xuefeng et al. 2013</t>
  </si>
  <si>
    <t xml:space="preserve">Galassi et al. 1988 </t>
  </si>
  <si>
    <t>Geometric mean of comparable LC50 values</t>
  </si>
  <si>
    <t>To hatch (6 d)</t>
  </si>
  <si>
    <t>Geomean of o,m,p xylene</t>
  </si>
  <si>
    <t>Geometric mean of comparable LC50 values for o-, m-, and p- xylenes</t>
  </si>
  <si>
    <t>Geometric mean of comparable LC50 values , m-, o-, and p- xylenes</t>
  </si>
  <si>
    <t>Scenedesmus
quadricauda</t>
  </si>
  <si>
    <t xml:space="preserve">Life stage is embryos. </t>
  </si>
  <si>
    <t>Life stage is protolarvae</t>
  </si>
  <si>
    <t>Life stage is 30-d old fish</t>
  </si>
  <si>
    <t>Chironomus
plumosus</t>
  </si>
  <si>
    <t>Lepomis macrochirus</t>
  </si>
  <si>
    <t>data &lt;-read.csv(file='BTEX.csv')</t>
  </si>
  <si>
    <t>pred &lt;- predict(dist, nboot = 10000L, ci = TRUE)</t>
  </si>
  <si>
    <t>Brooke 1987</t>
  </si>
  <si>
    <t>Philibert et al. 2021</t>
  </si>
  <si>
    <t>Gharrett, J.A., and S.D. Rice. 1987. Influence of simulated tidal cycles on aromatic hydrocarbon uptake and elimination by the shore crab Hemigrapsus nudus. Mar. Biol. 95:365–370.</t>
  </si>
  <si>
    <t>Konemann, H. 1981. Quantitative structure–activity relationships in fish toxicity studies. Part 1. Relationship for 50 industrial pollutants. Toxicology 19:209–221.</t>
  </si>
  <si>
    <t>Wong et al. 1984</t>
  </si>
  <si>
    <t>Struhsaker, J.W. 1977. Effects of benzene (a toxic component of petroleum) on spawning pacific herring, Clupea harengus pallasi. Fish. Bull. 75(1):43–49.</t>
  </si>
  <si>
    <t>Moles, A., S.D. Rice, and S. Korn. 1979. Sensitivity of Alaskan freshwater and anadromous fishes to Prudhoe Bay crude oil and benzene. Trans. Am. Fish. Soc. 108:408-414.</t>
  </si>
  <si>
    <t>Caldwell, R.S., E.M. Cadarone, and M.H. Mallon. 1976. Effects of a seawater-soluble fraction of Cook Inlet crude oil and its major aromatic components on larval stages of the dungeness crab, Cancer magister Dana. In: Fate and effects of petroleum hydrocarbon in marine organisms and ecosystems. Pergamon Press, New York.</t>
  </si>
  <si>
    <t>Korn, S. J.W. Struhsaker, and P. Benville Jr. 1976. Effects of benzene on growth, fat content, and coloric content of striped bass, Morone saxatilis. Fish. Bull. 74: 694–698.</t>
  </si>
  <si>
    <t>Nunes, P., and P.E. Benville Jr. 1978. Acute toxicity of the water_x0002_soluble fraction of Cook inlet crude oil to the manila clam. Mar. Pollut. Bull. 9:324–331.</t>
  </si>
  <si>
    <t>Study says saltwater fish but surrogate list says it is freshwater</t>
  </si>
  <si>
    <t>Undefined LC50. Insufficient information provided on test design and results. Measured concentrations not reported and enpoints based on nominal concentrations. Static test. Does not specify if test vessel was covered or sealed.</t>
  </si>
  <si>
    <t>Above water solubility. Insufficient information provided on test design and results. Measured concentrations not reported and enpoints based on nominal concentrations. Static test. Does not specify if test vessel was covered or sealed. High temperature.</t>
  </si>
  <si>
    <t xml:space="preserve">32-d </t>
  </si>
  <si>
    <t>Weight</t>
  </si>
  <si>
    <t xml:space="preserve">MATC calculated by NGSO by taking the geometric mean of the LOEC (6 mg/L) and the NOEC (4 mg/L) </t>
  </si>
  <si>
    <t xml:space="preserve">Steps were taken to reduce volitization (flow-through and measured), control mortality not stated although standard method used. Missing information about acclimitization, water chemistry parameters, </t>
  </si>
  <si>
    <t>Lobster</t>
  </si>
  <si>
    <t>Oncorhynchus kisutch</t>
  </si>
  <si>
    <t>Coho salmon</t>
  </si>
  <si>
    <t>7.6-10.4</t>
  </si>
  <si>
    <t>Flow through, concentrations tested daily, and concentrations fluctuated only 2-7% during the 40-day exposure. control mortality not reported, details on water chemistry not reported</t>
  </si>
  <si>
    <t>Moles, S. Bates, S.D. Rice, S. Korn. 1981. Reduced Growth of Coho Salmon Fry Exposed to Two Petroleum Components, Toluene and Naphthalene, in Fresh Water. Transactions of the American Fisheries Society. 110: 430-436.</t>
  </si>
  <si>
    <t>Moles et al. 1981</t>
  </si>
  <si>
    <t>40-d</t>
  </si>
  <si>
    <t xml:space="preserve">Geometric mean of NOEC (1.63 mg/L) and LOEC (3.18 mg/L) </t>
  </si>
  <si>
    <t>Philibert, T. Parkerton, S. Marteinson, B. de Joudan, 2021. Assessing the Toxicity of Individual Aromatic Compounds and Mixtures to American Lobster (Homarus americanus) Larvae Using a Passive Dosing System</t>
  </si>
  <si>
    <t xml:space="preserve">Endpoint likely above water solubility. Measured concentrations not reported. System type and test vessel details not reported. </t>
  </si>
  <si>
    <t>Endpoint above water solubility. Measured concentrations not reported. Static test. Test vessel covered.</t>
  </si>
  <si>
    <t>Reference</t>
  </si>
  <si>
    <t>Unacceptable (not an exhaustive list- see "unacceptable" tab)</t>
  </si>
  <si>
    <t xml:space="preserve">steps were taken to reduce volitization (flow-through and measured), control mortality not stated although standard method used. </t>
  </si>
  <si>
    <t xml:space="preserve">steps were taken to reduce volitization (flow-through and measured), control mortality not stated although standard EPA method used. </t>
  </si>
  <si>
    <t xml:space="preserve">Lacking sufficient details. Number and values of exposure concentrations not reported, replicates not reported, control mortality not reported, standard method not used, water chem parameters not reported, unknown if concentrations were maintained. </t>
  </si>
  <si>
    <t>Pearson, J., Glennon, J., Barkley, J., &amp; Highfill, J. (1979). An Approach to the Toxicological Evaluation of a Complex Industrial Wastewater. Aquatic Toxicology: Proceedings of the Second Annual Symposium on Aquatic Toxicology.</t>
  </si>
  <si>
    <t xml:space="preserve">Janssen, C. R. &amp; Persoone, G. (1993). Rapid toxicity screening tests for aquatic biota. 1. Methodology and experiments with Daphnia magna. Environmental Toxicology and Chemistry. 12, 711-717.   </t>
  </si>
  <si>
    <t>Benzene, Toluene</t>
  </si>
  <si>
    <t>Xylene, toluene</t>
  </si>
  <si>
    <t xml:space="preserve">Signifcant loss of chemical after 24 hours (nominal vs measured). Chronic control mortality is too high at 53.3%. </t>
  </si>
  <si>
    <t>Endpoints above water solubility. Measured concentrations not reported. Static test. Test vessel covered.</t>
  </si>
  <si>
    <t xml:space="preserve">From TLM- full reference not available. Endpoints are for fathead minnow. There are already lower values in the dataset and therefore this reference would likely not be used. </t>
  </si>
  <si>
    <t>Hall et al. 1984. STRUCTURE-ACTIVITY RELATIONSHIP STUDIES ON THE TOXICITIES OF BENZENE DERIVATIVES:
I. AN ADDITIVITY MODEL. Environmental Toxicology and Chemistry, Vol. 3, p.355-365</t>
  </si>
  <si>
    <t>Benzene and toluene</t>
  </si>
  <si>
    <t>No additional steps were taken to ensure concentrations were maintained- vessels were not sealed- concentrations not measured, water was no renewed over 96 hour static test, control mortality not reported.  "All LC50 values were calculated in terms of the initial concentration of toxicant. Several of these compounds are very volatile and some are susceptible to biological breakdown. No chemical measurements were available,however, with which to determine the concentrations of the toxicants; undoubtedly the effective concentrations became lower with time"</t>
  </si>
  <si>
    <t>Pickering, Q.H. and Henderson, C. 1966. Acute Toxicity of Some Important Petrochemicals to Fish. Water Pollution Control Federation. Vol. 38, No. 9. pp. 1419-1429</t>
  </si>
  <si>
    <t>BTEX</t>
  </si>
  <si>
    <t xml:space="preserve">cannot be found freely online- likely industry reports that are owed by a company. </t>
  </si>
  <si>
    <t>Boeri, RL, Flow-through, Acute Toxicity of Ethyl Benzene to the Atlantic Silverside, Menidia menidia. Enseco Incorporated, Marblehead, MA, December 22, 1987a. Boeri, RL, Static Acute Toxicity of Ethyl Benzene to the Freshwater Algae, Selenastrum capricornutum. Enseco Incorporated, Marblehead, MA, December 22, 1987b. Boeri, RL, Static Acute Toxicity of Ethyl Benzene to the Diatom, Skeletonema costatum. Enseco Incorporated, Marblehead, MA, December 22, 1987c. Boeri, RL, Flow-through, Acute Toxicity of Ethyl Benzene to the Mysid, Mysidopsis bahia. Enseco Incorporated, Marblehead, MA, December 22, 1988.</t>
  </si>
  <si>
    <t xml:space="preserve">Boeri 1987 a b c </t>
  </si>
  <si>
    <t>Unacceptable effect- breathing rates and oxygen consumption. Concentrations were not maintained (20% or less of initial), only two concentrations tested. cannot be found freely online</t>
  </si>
  <si>
    <t xml:space="preserve">Thomas, R.E., and S.D. Rice. 1979. “The effect of exposure temperatures on oxygen consumption and opercular breathing rates of pink salmon fry to toluene, naphthalene, and water-soluble fractions of Cook Inlet crude oil and no. 2 fuel oil.” In Part 1, pages 39-52 of Marine Pollution: Functional responses. Academic Press, Inc., New York, ISBN: 9780127182605. https://doi.org/10.1016/B978-0-12-718260-5.50007-4 </t>
  </si>
  <si>
    <t>Erben, R. 1978. Effects of some petrochemical products on the survival of Dicranophorus forcipatus O. F. Müller (Rotatoria) under laboratory conditions, Internationale Vereinigung für Theoretische und Angewandte Limnologie: Verhandlungen, SIL Proceedings, 1922-2010, v. 20:3, pp. 1988-1991, ISSN: 0368-0770. DOI: 10.1080/03680770.1977.11896805</t>
  </si>
  <si>
    <t xml:space="preserve">Inappriopriate species (lettuce- Lactuca sativa) </t>
  </si>
  <si>
    <t>Hulzebos et al. 1993 (reference in TLM)</t>
  </si>
  <si>
    <t xml:space="preserve">Toluene </t>
  </si>
  <si>
    <t xml:space="preserve">Inappropriate for guideline derivation- Only one exposure concentration was used. </t>
  </si>
  <si>
    <t>Only one exposure concentration (at various temperatures) was used. "Toluene declined to nondetectable levels by 72 h at 12 degrees and by 96 h at 8 degrees and to 25~% of the initial concentration by
96 h at 4 degrees."</t>
  </si>
  <si>
    <t xml:space="preserve">Korn et al. 1979. Effects of temperature on the median tolerance limit of pink salmon and shrimp exposed to toluene, napthalene, and Cook Inlet Crude Oil. </t>
  </si>
  <si>
    <t>Average measured concentrations were only 5-8 % of nominal in acute tests and 3-4% for ELS.Does not specify if test vessel is covered or sealed. High temperature tested- not representative of Canadian waters (29 degrees)</t>
  </si>
  <si>
    <t>Unable to view entire book chapter</t>
  </si>
  <si>
    <t xml:space="preserve">Only 2 exposure concentrations, "Benzene concentrations varied because of fluctuations in water flow caused by particulate material clogging the valves. The high-level treatment varied from 3.6 to 8.1 ul/liter during the 4-wk test; the low-level treatment varied from 1.5 to 5.4 mul/liter. Analysis of variance of the benzene water concentration showed a significant (P&lt;0.01) increase at both levels over the test period. </t>
  </si>
  <si>
    <t xml:space="preserve">No additional steps were taken to ensure concentrations were maintained- vessels were not sealed- static without renewal for 96 hours. Concentrations of benzene decreased to an average of 10% of the initial value in 96 hours </t>
  </si>
  <si>
    <t>Only 2 exposure concentrations with different test conditions (static vs open flow and different number of organisms), concentrations were not maintained (10% of nominal after 4 hours), wild caught organisms</t>
  </si>
  <si>
    <t>Inapprioriate test design- test species were periodically exposed to water, vessels were not sealed. Wild-caught test species, no replication</t>
  </si>
  <si>
    <t>Undefined LC50 for toluene, above water solubility for ethylbenzene, Insufficient information provided on test design and results. Measured concentrations not reported and enpoints based on nominal concentrations. Static test. Does not specify if test vessel was covered or sealed. High temperature.</t>
  </si>
  <si>
    <t>Toluene, ethylbenzene</t>
  </si>
  <si>
    <t xml:space="preserve">Insufficient information provided on test design and results. Vessels were covered with glass but not indicated if they were properly sealed to avoid volatization. Unknown if concentrations were mainted throughout the test. Unknown if replicates were used. Exposure concentrations are unknown. Control mortality unknown, </t>
  </si>
  <si>
    <t>Benzene, toluene, xylene</t>
  </si>
  <si>
    <t xml:space="preserve">Inappriopriate test methods including high turbid waters, fishes collected from the wild of various ages, and an unknown tail-rot disease, unknown if concentrations were maintained. </t>
  </si>
  <si>
    <t>Wallen, I. E., W. C. Greer, and R. Lasater. “Toxicity to ‘Gambusia Affinis’ of Certain Pure Chemicals in Turbid Waters.” Sewage and Industrial Wastes 29, no. 6 (1957): 695–711. http://www.jstor.org/stable/25033364.</t>
  </si>
  <si>
    <t xml:space="preserve">Not able to find article and therefore not assessed. A more senstivite endpoint for the species is available in the dataset. </t>
  </si>
  <si>
    <t>Kuhn and Canton 1979</t>
  </si>
  <si>
    <t>Article only available in German and therefore not assessed</t>
  </si>
  <si>
    <t>Juhnke and Ludemann 1978</t>
  </si>
  <si>
    <t>Beneze</t>
  </si>
  <si>
    <t>Benville and Korn, 1977. The acute toxicity of six monocyclic aromatic crude oil components to striped bass (Morone saxatilis) and bay shrimp (Crago franciscorum). California Department of Fish and Wildlife, Vol. 63, Issue 4, pp. 204-209.</t>
  </si>
  <si>
    <t xml:space="preserve">Unknown if concentrations were maintained because concentrations were not measured and was a static test. </t>
  </si>
  <si>
    <t>Brack, W., Hartmut, F. (1998) Chlorophyll a Fluorescence: A Tool for the Investigation of Toxic Effects in the Photosynthetic Apparatus. Ecotoxicology and Environmental Safety. 40: 34-41.</t>
  </si>
  <si>
    <r>
      <t xml:space="preserve">Toluene, Ethylbenzene, </t>
    </r>
    <r>
      <rPr>
        <i/>
        <sz val="12"/>
        <rFont val="Arial"/>
        <family val="2"/>
      </rPr>
      <t>m</t>
    </r>
    <r>
      <rPr>
        <sz val="12"/>
        <rFont val="Arial"/>
        <family val="2"/>
      </rPr>
      <t>-Xylene</t>
    </r>
  </si>
  <si>
    <t xml:space="preserve">Lacking many details including how well concentrations were maintained, control mortality, concentrations, etc. </t>
  </si>
  <si>
    <t xml:space="preserve">Bridie, A., Wolff, C., &amp; Winter, M. (1979). The acute toxicity of some petrochemicals to goldfish. Water Research, 13(7), 623-626. </t>
  </si>
  <si>
    <t>Benzene, Toluene, Xylene</t>
  </si>
  <si>
    <t>Bringmann &amp; Kuhn (1980) Comparison of the toxicity thresholds of water pollutants to bacteria, algae, and protozoa in the cell multiplication inhibition test. Water Research.14: 231-241.</t>
  </si>
  <si>
    <t>Benzene, Ethylbenzene, Toluene</t>
  </si>
  <si>
    <t>Buccafusco, R., Ells, S., LeBlanc, G. (1981). Acute Toxicity of Priority Pollutants to Bluegill (Lepomis macrochirus). Bull. Environm. Contam. 26: 466-452.</t>
  </si>
  <si>
    <t>Ethylbenzene, toluene</t>
  </si>
  <si>
    <t>Burbank, S.E., Snell, T.W. (1994). Rapid Toxicity Assessment Using Esterase Biomarkers in Brachionus calyciflorus (Rotifera). Enviornmental Toxicity and Water Quality: An International Journal. 9: 171-178.</t>
  </si>
  <si>
    <t xml:space="preserve">Mixture-  there are LC50 presented but they were either not determined in this study or the methods werent explained. </t>
  </si>
  <si>
    <t>de Zwart, D., Slooff, W. (1987) Toxicity of Mixtures of Heavy Metals and Petrochemicals to Xenopus laevis. Bull. Environ. Contain. Toxicot. 38:345-351.</t>
  </si>
  <si>
    <t>Flow-through test, concentrations measured daily, consideration was given to volitility. However concentrations were not reported and not confirmed that they were maintained. Control mortality was also not reported for beneze. This information is given for napthalene- the other substance tested- and survival at 30 days for controls was only 42%.</t>
  </si>
  <si>
    <t>DeGrave, G.M., Elder, R.G., Woods, D.C., &amp; Bergman, H.L. (1982). Effects of naphthalene and benzene on fathead minnows and rainbow trout. Archives of Environmental Contamination and Toxicology, 11, 487-490.</t>
  </si>
  <si>
    <t>Bezene</t>
  </si>
  <si>
    <t xml:space="preserve">No attempt was made to examine toluene's dose-response relationship. The range of toluene concentrations utilized was considered as one treatment group. </t>
  </si>
  <si>
    <t>Devlin, E.W., Brammer, J.D., Puyear, R.L. (1985). Effect of Toluene on Fathead Minnow (Pimephales promelas Rafinesque) Development. Environmental Contamination and Toxicology. 14: 595-603.</t>
  </si>
  <si>
    <t>The endpoint of the dose reposonse is a reduction in feeding which is a behavioural endpoint not acceptable for guideline derivation</t>
  </si>
  <si>
    <t xml:space="preserve">Donkin, P., Widdows, J., Evans, S.V., Worrall, C.M., Carr, M. (1989). Quantitative structure-activity relationships for the effect of hydrophobic organic chemicals on rate of feeding by mussels (Mytilus edulis). Aquatic Toxicology. 14: 277-294. </t>
  </si>
  <si>
    <t>Duan, W., Meng, F., Wang, F., Liu, Q. (2017) Environmental behavior and eco-toxicity of xylene in aquatic environments: A review. Ecotoxicology and Environmental Safety. 145: 324-332.</t>
  </si>
  <si>
    <t>El-sayed, N.K, Salem, S.A., Moursy, A., Ibrahim, B.M. (1995) ACUTE AND CHRONIC TOXICITY OF SOME AROMATIC HYDROCARBONS ON TILAPIA ZILLII (GERv'). BulL Nat.1nst. of Oceanogr. &amp; Fish. 2(21):613-630.</t>
  </si>
  <si>
    <t>Toluene, o-xylene</t>
  </si>
  <si>
    <t>Erben &amp; Pisl (1993). Acute Toxicity for some Evaporating Aromatic Hydrocarbonsfor Freshwater Snails and Crustaceans. Int. Revue ges. Hydrobiol., Vol. 78, p.161-167.</t>
  </si>
  <si>
    <t>Benzene, Xylene</t>
  </si>
  <si>
    <t xml:space="preserve">Above water solubility (Toluene, xylene),No dose response, unbounded endpoint (Benzene) concentrations not reported or measured. Static test, unknown if concentrations were maintained. </t>
  </si>
  <si>
    <t>The study is an avoidance study and not a toxicity study. Even though LC50s are reported no test methods on how these values were obtained are described.</t>
  </si>
  <si>
    <t xml:space="preserve">Folmar, L.C. (1976) Overt Avoidance Reaction of Rainbow Trout Fry to Nine Herbicides. Bulletin of Environmental Contamination &amp; Toxicology. 21(5). </t>
  </si>
  <si>
    <t>p-xylene (1,4, dimethyl benzene)</t>
  </si>
  <si>
    <t>Benzene, Toluene, Ethylbenzene, Xylene</t>
  </si>
  <si>
    <t>QSAR study, not a tox study. The QSARs do estimate toxicities but they aren't reliable endpoints for guideline derivation</t>
  </si>
  <si>
    <t>Hall, L.H., Maynard, E.L. (1989) Lemont, K.B., QSAR INVESTIGATION OF BENZENE TOXICITY TO FATHEAD MINNOW USING MOLECULAR CONNECTIVITY. Environmental Toxicology and Chemistry. 8:783-788.</t>
  </si>
  <si>
    <t>Benzene, Toluene, xylene</t>
  </si>
  <si>
    <t>Hodson, P.V., Dixon, D.G., &amp; Kaiser, K.L.E. (1984). Measurement of median lethal dose as a rapid indication of contaminant toxicity to fish. Environmental Toxicology and Chemistry, 3, 243-254.</t>
  </si>
  <si>
    <t>Not an accepted endpoint. The effects of several types of toxicants on ingestion rate are reported and compared to acute and chronic values from whole animal tests.</t>
  </si>
  <si>
    <t>Juchelka, C.M., Snell, T.W. (1994) Rapid Toxicity Assessment Using Rotifer Ingestion Rate. Arch. Environ. Contam. Toxicol. 26:549-554.</t>
  </si>
  <si>
    <t>Kauss, P.B., Hutchinson, T.C. (1975) THE EFFECTS OF WATER-SOLUBLE PETROLEUM COMPONENTS ON THE GROWTH OF CHLORELLA VULGARIS BEIJERINCK. Environ. Pollut. 9.</t>
  </si>
  <si>
    <t>N/A</t>
  </si>
  <si>
    <t>Lacking adequate test details, does not follow standard method, Controls and control mortality not reported, # of and concentrations of exposures not reported, unknown if concentrations were maintained, replication unknown</t>
  </si>
  <si>
    <t xml:space="preserve">Report summarizes many chemicals and does not specify following a specific protocol. Concentrations are not reported and it is unknown if they were maintained. </t>
  </si>
  <si>
    <t>LeBlanc. (1980). Acute toxicity to priority pollutants to water flea (Daphnia magna). Bulletin to Environmental Contamination and Toxicology, 24, 684-691.</t>
  </si>
  <si>
    <t>Bezene, ethlybenzene, toluene</t>
  </si>
  <si>
    <t>Insufficient information to assess quality. This is mostly a QSAR paper. The endpoints presented are EC100 for growth inhibition.</t>
  </si>
  <si>
    <t>Li, X., Zhang, T., Min, X., Peng, L. (2010) Toxicity of aromatic compounds to Tetrahymena estimated by microcalorimetry and QSAR. Aquatic Toxicology. 98: 322-327.</t>
  </si>
  <si>
    <t>benzene, toluene</t>
  </si>
  <si>
    <t xml:space="preserve">an avoidance study </t>
  </si>
  <si>
    <t>Maynard, R.D., Weber, D.D. (1981) Avoidance reactions of juvenile coho salmon (Oncorhynchus kisutch) to monocyclic aromatics. Can. J . Fish. Aquat. Sci. 38:772-778.</t>
  </si>
  <si>
    <t>Benzene, toluene, o-xylene</t>
  </si>
  <si>
    <t xml:space="preserve">This study has added a parasite to the fish toxicity test to test the toxicology. </t>
  </si>
  <si>
    <t>Moles, A. (1980) Sensitivity of Parasitized Coho Salmon Fry to Crude Oil, Toluene, and Naphthalene. Transactions of the American Fisheries Society. 109:293-297.</t>
  </si>
  <si>
    <t>Insufficient information for the methods of the study, species were caught from the wild,  the concentrations were nominal.</t>
  </si>
  <si>
    <t>Pagano, G., Cipollaro, M., Corsale, G., Esposito, A., Giodano, G.G., Ragucci, E., Trieff, N.M. (1988) Comparative Toxicities of Benzene, Chlorobenzene, and Dichlorobenzenes to Sea Urchin Embryos and Sperm. Bull. Environ. Contain. Toxicol. 40:481-488.</t>
  </si>
  <si>
    <t>Peng, C., Lee, J.W., Sichani, H.T., Ng, J.C. (2015) Toxic effects of individual and combined effects of BTEX on Euglena gracilis. Journal of Hazardous Materials. 284: 10-18.</t>
  </si>
  <si>
    <t>This is a review paper. No new enpoints presented.</t>
  </si>
  <si>
    <t>Rocha, A.C.S., Reis-Henriques, M.A., Galhano, V., Ferreira, M., Guimaraes, L. (2016). Toxicity of seven priority hazardous and noxious substances (HNSs) to Marine organisms: Current status, knowledge gaps and recommendations for future research. Science of the Total Environment. 542: 728-749.</t>
  </si>
  <si>
    <t>Shitanda, I., Takada, K., Sakai, Y., Tatsuma, T. (2004) Compact amperometric algal biosensors for the evaluation of water toxicity. Analytica Chimica Acta. 530: 191–197.</t>
  </si>
  <si>
    <t>Benzene, toluene</t>
  </si>
  <si>
    <t xml:space="preserve">Insufficient information provided on test design and results. Most species were wild-sourced from different waters and during different seasons of various size, age, and even species mixtures with unknown previous exposure or health. This uncertainty was also identified by the author. Test concentrations (measured or nominal) not reported. Unknown if concentrations were maintained throughout the test. Control mortality not reported. Replicates not reported. </t>
  </si>
  <si>
    <t>Slooff, W. (1983). Benthic macroinvertebrates and water quality assessment: some toxicological considerations. Aquatic Toxicology, 4, 73-82.</t>
  </si>
  <si>
    <t xml:space="preserve">Measured concentrations not reported and results are based on nominal concentrations. Static test. Test vessel is closed. Did not report following a standard method. Control mortality not reported. </t>
  </si>
  <si>
    <t xml:space="preserve">NAM paper for QSAR methodologies. </t>
  </si>
  <si>
    <t>Tosato, M.L., Vigano, L., Skagerberg, B., Clementi, S. (1991). A New Strategy for Ranking Chemical Hazards. Framework and Application. Environ. Sci. Technol. 25: 695-702.</t>
  </si>
  <si>
    <t xml:space="preserve">Field test, the fish are only exposed for 2 hours and then the resultant toxicity is tested after 24 and 48 hours, the test vessel is not sealed. </t>
  </si>
  <si>
    <t xml:space="preserve">Walsh, D.F., Armstrong, J.G., Bartley, T.R., Salman, H.A., Frank, P.A. (1977). Residues of Emulsified Xylene in Aquatic Weed Control and Their Impact on Rainbow Trout, Salmo gairdneri. U.S. Department of the Interior. </t>
  </si>
  <si>
    <t>Emulsified Xylene</t>
  </si>
  <si>
    <t xml:space="preserve">Not a  toxicology study, analysing the extraoplation of toxicity from acute toxicology data. </t>
  </si>
  <si>
    <t xml:space="preserve">Xu, J., Zheng, L., Yan, Z., Huang, Y., Feng, C., Li, L., Ling, J. (2020). Effective extrapolation models for ecotoxicity of benzene, toluene, ethylbenzene, and xylene (BTEX). Chemosphere. 240: 124906. </t>
  </si>
  <si>
    <t>Beneze, Xylene</t>
  </si>
  <si>
    <t>Bezene, ethylbenzene, xylene</t>
  </si>
  <si>
    <t xml:space="preserve">Behavioural assay, not an accepted endpoint. </t>
  </si>
  <si>
    <t>Zheng, S., Zhou, Q., Gao, J., Xiong, H., Chen, C. (2012) Behavioral alteration and DNA damage of freshwater snail Bellamya aeruginosa stressed by ethylbenzene and its tissue residue. Ecotoxicology and Environmental Safety. 81: 43–48.</t>
  </si>
  <si>
    <t>Reasoning</t>
  </si>
  <si>
    <t>Substance (s)</t>
  </si>
  <si>
    <t>#</t>
  </si>
  <si>
    <t>Rice &amp; Thomas. 1989. EFFECT OF PRE-TREATMENT EXPOSURES OF TOLUENE OR NAPHTHALENE ON THE TOLERANCE OF PINK SALMON (ONCORHYNCHUS GORBUSCHA) AND KELP SHRIMP (EUALIS SUCKLEYI). Cmp. Biochem. Physiol Vol 94C. No. 1, pp. 289-293</t>
  </si>
  <si>
    <t>parametric</t>
  </si>
  <si>
    <t>weibull</t>
  </si>
  <si>
    <t>lnorm_lnorm</t>
  </si>
  <si>
    <t>lnorm</t>
  </si>
  <si>
    <t>llogis</t>
  </si>
  <si>
    <t>lgumbel</t>
  </si>
  <si>
    <t>gamma</t>
  </si>
  <si>
    <t>average</t>
  </si>
  <si>
    <t>pboot</t>
  </si>
  <si>
    <t># of bootstrap samples</t>
  </si>
  <si>
    <t>method</t>
  </si>
  <si>
    <t>weight</t>
  </si>
  <si>
    <t>upper confidence interval</t>
  </si>
  <si>
    <t>lower confidence interval</t>
  </si>
  <si>
    <t>standard error</t>
  </si>
  <si>
    <t>HCx estimate</t>
  </si>
  <si>
    <t>HC (percent)</t>
  </si>
  <si>
    <t>distribution</t>
  </si>
  <si>
    <t>AICc difference (delta)</t>
  </si>
  <si>
    <t>Bayesian Information Criterion (bic)</t>
  </si>
  <si>
    <t>Akaike's Information Criterion corrected for sample size (aicc)</t>
  </si>
  <si>
    <t>Akaike's Information Criterion (aic)</t>
  </si>
  <si>
    <t>Cramer-von Mises statistic (cvm)</t>
  </si>
  <si>
    <t>Kolmogorov-Smirnov statistic (ks)</t>
  </si>
  <si>
    <t>Anderson-Darling statistic (ad)</t>
  </si>
  <si>
    <t>Xylene Acute</t>
  </si>
  <si>
    <t>*automatically not model averaged by ssdtools due to delta &gt;7</t>
  </si>
  <si>
    <t>Ethylbenzene Acute</t>
  </si>
  <si>
    <t>Toluene Chronic</t>
  </si>
  <si>
    <t>Toluene Acute</t>
  </si>
  <si>
    <t>Benzene Chronic</t>
  </si>
  <si>
    <t>Bezene Acute</t>
  </si>
  <si>
    <t>Calculator based on:  Eq. 4 in McGrath et al. 2018.  Re-evaluation of Target Lipid Model-Derived HC5 Predictions for Hydrocarbons.  Environ. Toxicol. Chem. 37: 1579-1593</t>
  </si>
  <si>
    <t>Inputs</t>
  </si>
  <si>
    <t>Chemical</t>
  </si>
  <si>
    <t>molecular wt. (g/mol)</t>
  </si>
  <si>
    <t>log KOW</t>
  </si>
  <si>
    <t>Constants (from McGrath et al. 2018)</t>
  </si>
  <si>
    <t>E(m)</t>
  </si>
  <si>
    <t>Elog(C*L)</t>
  </si>
  <si>
    <t>Δc</t>
  </si>
  <si>
    <t>Elog(ACR)</t>
  </si>
  <si>
    <r>
      <t>k</t>
    </r>
    <r>
      <rPr>
        <vertAlign val="subscript"/>
        <sz val="11"/>
        <rFont val="Calibri"/>
        <family val="2"/>
      </rPr>
      <t>z</t>
    </r>
  </si>
  <si>
    <t>V(m)</t>
  </si>
  <si>
    <t>V[log(C*L)]</t>
  </si>
  <si>
    <t>V[log(ACR)]</t>
  </si>
  <si>
    <t>Cov[m,log(C*L)]</t>
  </si>
  <si>
    <r>
      <t xml:space="preserve">Output 
</t>
    </r>
    <r>
      <rPr>
        <sz val="10"/>
        <color theme="9"/>
        <rFont val="Calibri"/>
        <family val="2"/>
        <scheme val="minor"/>
      </rPr>
      <t xml:space="preserve">Long-term (chronic) </t>
    </r>
    <r>
      <rPr>
        <sz val="10"/>
        <rFont val="Calibri"/>
        <family val="2"/>
        <scheme val="minor"/>
      </rPr>
      <t>HCx estimate</t>
    </r>
  </si>
  <si>
    <t>log(HC5) (mmol/L)</t>
  </si>
  <si>
    <t>HC5 (mmol/L)</t>
  </si>
  <si>
    <t>HC5 (ug/L)</t>
  </si>
  <si>
    <t>HC5 (mg/L)</t>
  </si>
  <si>
    <r>
      <t xml:space="preserve">Output 
</t>
    </r>
    <r>
      <rPr>
        <sz val="11"/>
        <color theme="5"/>
        <rFont val="Calibri"/>
        <family val="2"/>
        <scheme val="minor"/>
      </rPr>
      <t>Short-term (acute)</t>
    </r>
    <r>
      <rPr>
        <sz val="11"/>
        <rFont val="Calibri"/>
        <family val="2"/>
        <scheme val="minor"/>
      </rPr>
      <t xml:space="preserve"> HCx estimate</t>
    </r>
  </si>
  <si>
    <t>Short-term (acute)</t>
  </si>
  <si>
    <t>Long-term (chronic)</t>
  </si>
  <si>
    <t xml:space="preserve">Transformed Effect Concentration with ACR (mg/L) 
</t>
  </si>
  <si>
    <t>Seconday</t>
  </si>
  <si>
    <t xml:space="preserve">Static test but appropriate for larvea acute exposure. Concentrations were measured beginning and end of test. 20-30% loss. Vessel was capped. </t>
  </si>
  <si>
    <t xml:space="preserve">Lacks sufficient information on test design and results. </t>
  </si>
  <si>
    <t xml:space="preserve">T. Neuparth, R. Capela, S. P. P. Pereira, S. M. Moreira, M. M. Santos &amp; M. A. Reis-Henriques (2014) Toxicity Effects of Hazardous and Noxious Substances (HNS) to Marine Organisms: Acute and Chronic Toxicity of p Xylene to the Amphipod Gammarus locusta, Journal of Toxicology and Environmental Health, Part A, 77:20,1210-1221, DOI:10.1080/15287394.2014.921867
</t>
  </si>
  <si>
    <t>Hall et al. 1984</t>
  </si>
  <si>
    <t xml:space="preserve">Hall, L.H., Kier, L.B., and Phipps, G. 1984. Structure-activity relationship studies on the toxicities of benzene derivatives: I. An additivity model. Environmental Toxicology and Chemistry. Vol. 3, pp. 355-365. 
</t>
  </si>
  <si>
    <t>43-48.5</t>
  </si>
  <si>
    <t xml:space="preserve">Flow through test, follows USEPA standard methods, control mortality not reported but follows standard methods, concentrations values not reported, LC50 units reported as log units in paper. LC50s included in the TLM. </t>
  </si>
  <si>
    <t>ex. Benzene</t>
  </si>
  <si>
    <t>static exposure; concentrations decreased 78-99% by end of test,  Control mortalities not reported, water chemistry parameter not reported</t>
  </si>
  <si>
    <t>Li, X., Zhou, Q., Luo, Y., Yang, G., and Zhou, T. 2013. Joint action and lethal levels of toluene, ethylbenzene, and xylene on midge (Chironomus plumosus). Environmental Science and Pollution Research 20:957-966.</t>
  </si>
  <si>
    <t xml:space="preserve">Canton J, Adema D. 1978. Reproducibility of short-term and reproduction toxicity experiments with Daphnia magna and comparison of the sensitivity of Daphnia magna with Daphnia pulex and Daphnia cucullata in short-term experiments. Hydrobiologia
59:135–140.
</t>
  </si>
  <si>
    <t xml:space="preserve">Lacking sufficient information on test design and results. Concentrations unknown and not meassured. Control mortality not reported. Endpoints are for Daphnids and are very high &gt;300 mg/L compared to others in the database. </t>
  </si>
  <si>
    <t xml:space="preserve">Hodson P, Dixon D, Kaiser K. 1988. Estimating the acute toxicity
of waterborne chemicals in trout from measurements of median
lethal dose and the octanol-water partition coefficient. Environ
Toxicol Chem 7:443–454.
</t>
  </si>
  <si>
    <t xml:space="preserve">No toxicity endpoints generated, the purpose of the study was to determine the mode of action that will inhibit photosynthesis </t>
  </si>
  <si>
    <t>Lacking sufficient information, indicates that a dilution series is used but not specific values for chemicals, unbounded endpoints. Ranked unacceptable by CCME</t>
  </si>
  <si>
    <t>Concentration values not reported, control mortalities aren't reported,water quality parameters weren't maintained during the test, static test design with no indication if concentrations were maintained.</t>
  </si>
  <si>
    <t>Study is looking at enzyme inhibition which is not an acceptable endpoint for guideline derivation</t>
  </si>
  <si>
    <t xml:space="preserve">Endpoint likely above water solubility. Insufficient information provided on test design and results. Measured concentrations not reported. System type and test vessel details not reported. </t>
  </si>
  <si>
    <t xml:space="preserve">review paper that doesn’t present any new endpoints. </t>
  </si>
  <si>
    <t>Insufficient information provided on test design. Test species were wild caught, the test species is a type of Tilapia which a warm water fish and doesn't exist in Canada.</t>
  </si>
  <si>
    <t>Measured concentrations not reported and does not specify if they were maintained. Semi-static, no details on test vessel. Does not follow standard guideline. Concentrations presented as %v/v</t>
  </si>
  <si>
    <t>Assesses the toxicity of petroleum products as crude oils, not individual BTEX substances</t>
  </si>
  <si>
    <t>Not an accepted organism. The toxicity test was performed on cells and not whole organisms</t>
  </si>
  <si>
    <t>Follows OECD guidelines, consideration was given to volatility, algae tests modified in order to sample without opening vessel, closed vessels used, static for daphnids, concentrations measured beginning and end of test and at renewal, endpoints determined using measured concentrations that were maintained within 10%</t>
  </si>
  <si>
    <t xml:space="preserve">Lithobates pipiens </t>
  </si>
  <si>
    <r>
      <t xml:space="preserve">LC10 calculated by NGSO using TRAP v1.3. Reported LC10 in the paper is 0.076 mg/L (corrected for control mortality by the authors). Previously named </t>
    </r>
    <r>
      <rPr>
        <i/>
        <sz val="11"/>
        <color theme="1"/>
        <rFont val="Times New Roman"/>
        <family val="1"/>
      </rPr>
      <t>Rana pipiens</t>
    </r>
  </si>
  <si>
    <t>subchronic, Previously named Rana pipiens</t>
  </si>
  <si>
    <t>LC50 re-calculated using TRAP (3.8 mg/L) and is very close to what is reported in the paper (3.7 mg/L), There were no errors while calculating in TRAP. Previously named Rana pipiens</t>
  </si>
  <si>
    <t>LC10 calculated using TRAP v1.3. Value is lower than the lowest concentration tested. Reported LC10 is 0.01 mg/L (adjusted for control mortality by author). Previously named Rana pipiens</t>
  </si>
  <si>
    <t>Previously named Rana pipiens</t>
  </si>
  <si>
    <t>LC50 could not be re-calculated and LC10 could not be calculated using TRAP (many errors). Previously named Rana pipiens</t>
  </si>
  <si>
    <t xml:space="preserve">Used in the TLM dataset. TLM authors obtained the data from a table of data from the EPA that isn’t publically available. Therefore, not further considered in the FEQG derivation. </t>
  </si>
  <si>
    <t>Kuhn and Pattard. 1990. Results of the harmful effects of water pollutants to green algae (Scenedesmus subspicatus) in the cell multiplication inhibition test.  Water Research Volume 24, Issue 1, pages 31-38</t>
  </si>
  <si>
    <t>Wong PTS, Chau YK, Rhaney JS, Docker M. 1984.  Relationship between water solubility of chlorobenzenes and their effects on a freshwater green alga.  Chemosphere Volume 13, issue 9.  Pages 991-996.</t>
  </si>
  <si>
    <t>Concentration values unknown, unknown if concentrations were maintained. Unknown if test vessel was sealed, "There are no times indicated for the LC50s since tests were conducted for 4 d or until all mortality had ceased for at least 24 h"</t>
  </si>
  <si>
    <t>Measurements of LC50 was taken from Hodson et al. 1984 which was found to be unacceptable.</t>
  </si>
  <si>
    <t>4-h</t>
  </si>
  <si>
    <t xml:space="preserve">Reduction of primary productivity </t>
  </si>
  <si>
    <t>ACR= 2.5</t>
  </si>
  <si>
    <t xml:space="preserve">Geometric mean of comparable EC50s. </t>
  </si>
  <si>
    <t xml:space="preserve">geomean of comparable results. </t>
  </si>
  <si>
    <t>Artemia sp.</t>
  </si>
  <si>
    <t>EC/LC20</t>
  </si>
  <si>
    <t>yes- 'chronic' value is LC50 and very close to this 'acute' value</t>
  </si>
  <si>
    <t>Xylene Chronic</t>
  </si>
  <si>
    <t xml:space="preserve">MATC calculated by NGSO by taking the geometric mean of the NOEC and LOEC. </t>
  </si>
  <si>
    <t>Transformed Acute effect concentration (mg/L)</t>
  </si>
  <si>
    <t>ACR=2.5</t>
  </si>
  <si>
    <t>No-chronic available</t>
  </si>
  <si>
    <t>Ethylbenzene Chronic</t>
  </si>
  <si>
    <t>Kennedy, 2006</t>
  </si>
  <si>
    <t>dist</t>
  </si>
  <si>
    <t>ad</t>
  </si>
  <si>
    <t>ks</t>
  </si>
  <si>
    <t>cvm</t>
  </si>
  <si>
    <t>aic</t>
  </si>
  <si>
    <t>aicc</t>
  </si>
  <si>
    <t>bic</t>
  </si>
  <si>
    <t>delta</t>
  </si>
  <si>
    <t>Failed to fit</t>
  </si>
  <si>
    <t>Daphnia pulex</t>
  </si>
  <si>
    <t>Platichthys flesus L.</t>
  </si>
  <si>
    <t>Ankistrodesmus falcatus</t>
  </si>
  <si>
    <t>Solea solea L.</t>
  </si>
  <si>
    <t xml:space="preserve">Flask was stoppered, only 4 hour static test. Lacking some test details including specific nominal concentrations and validity critiera (however only a 4 hour test). Used in the TLM </t>
  </si>
  <si>
    <t>Teset modified to account for volatility, flask was stoppered immediately. Followed test standard (German Institute of Standardization) including validity requirments, concentrations not measured, specific nominal concentrations not reported. Ranked as 1 for data quality in the TLM</t>
  </si>
  <si>
    <t>Kuhn and Pattard 1990</t>
  </si>
  <si>
    <t>shift_x = 1.3, xlab = 'BTEX Concentration (mg/L)', ylab = 'Percent of Species Potentially Affected') +</t>
  </si>
  <si>
    <t>Chironomus 
plumosus</t>
  </si>
  <si>
    <t>Homarus americanus</t>
  </si>
  <si>
    <r>
      <rPr>
        <sz val="11"/>
        <color theme="1"/>
        <rFont val="Times New Roman"/>
        <family val="1"/>
      </rPr>
      <t xml:space="preserve">Effect Concentration </t>
    </r>
    <r>
      <rPr>
        <sz val="16"/>
        <color theme="1"/>
        <rFont val="Times New Roman"/>
        <family val="1"/>
      </rPr>
      <t>(mg/L)</t>
    </r>
  </si>
  <si>
    <t xml:space="preserve">yes- no 24 hr test available </t>
  </si>
  <si>
    <t>Sub-chronic</t>
  </si>
  <si>
    <t xml:space="preserve">Reported endpoint included in this spreadsheet. ECCC re-calculated LC50 to be 0.04 mg/L using TRAP v1.3 but it was not used in guideline derivation. </t>
  </si>
  <si>
    <t>Reported endpoint included in this spreadsheet. NGSO recalculated LC50 to be 0.43 mg/L using TRAP v1.3, which is very close to the reported value (0.39 mg/L). Previously named Rana pipiens</t>
  </si>
  <si>
    <t xml:space="preserve">Reported endpoint included in this spreadsheet. NGSO re-calculated LC50 to be 1 mg/L using TRAP v1.3 but it was not used in guideline derivation. </t>
  </si>
  <si>
    <t>NGSO calculated LC10 using TRAP v1.3. LC10 not reported in paper</t>
  </si>
  <si>
    <t>Xylenes (o,m,p)</t>
  </si>
  <si>
    <t>o</t>
  </si>
  <si>
    <t>m</t>
  </si>
  <si>
    <t>p</t>
  </si>
  <si>
    <r>
      <rPr>
        <sz val="11"/>
        <color rgb="FFFF0000"/>
        <rFont val="Calibri"/>
        <family val="2"/>
        <scheme val="minor"/>
      </rPr>
      <t>Red font</t>
    </r>
    <r>
      <rPr>
        <sz val="11"/>
        <color theme="1"/>
        <rFont val="Calibri"/>
        <family val="2"/>
        <scheme val="minor"/>
      </rPr>
      <t>= From McGrath et al. 2016 (calculated logKow via EPISUITE Ver 4.11)</t>
    </r>
  </si>
  <si>
    <t xml:space="preserve">Geometric mean of LogKow values above. These are the final numbers used in the TLM equation </t>
  </si>
  <si>
    <t>Black font= from various publications summarized by Mackay (2006)</t>
  </si>
  <si>
    <t>ssd_plot(data, pred, left = 'Concentration', label = 'Species', color = 'Group', shape = 'Group', hc = 5L, ci = TRUE,</t>
  </si>
  <si>
    <t>ssdtools version: 1.0.6; shinyssdtools version: 0.1.1</t>
  </si>
  <si>
    <t>Lower value than Black et al. 1981, however less preferred endpoint</t>
  </si>
  <si>
    <t xml:space="preserve">Only one exposure concentration. </t>
  </si>
  <si>
    <t>Ichrak Khaled, Issam Saidi, Hanene Ferjani, Raja Ben Ahmed, Abdulkarem Alrezaki, Fatma Guesmi, Hafsia Bouzenna, Abdel Halim Harrath. 2022. BTEX induces histopathological alterations, oxidative stress response and DNA damage in the testis of the freshwater leech Erpobdella johanssoni (Johansson, 1927). Journal of King Saud University - Science,
Volume 34, Issue 6,</t>
  </si>
  <si>
    <t xml:space="preserve">Wu et al. 2022. Evaluating Phenotypic and Transcriptomic Responses Induced by Low-Level VOCs in Zebrafish: Benzene as an Example. https://doi.org/10.3390/toxics10070351 </t>
  </si>
  <si>
    <t>NAM; Unacceptable endpoints (phenotypic and transcriptomic changes), only 2 exposure concentrations (Benzene)</t>
  </si>
  <si>
    <t xml:space="preserve">Chatterjee et al. 2022. Mixture and individual effects of benzene, toluene, and formaldehyde in zebrafish (Danio rerio) development: Metabolomics, epigenetics, and behavioral approaches. https://doi.org/10.1016/j.etap.2022.104031 </t>
  </si>
  <si>
    <t>Sayed et al. 2023. Oxidative Stress and Immunopathological Alterations of Clarias gariepinus Exposed to Monocyclic Aromatic Hydrocarbons (BTX). https://doi.org/10.1007/s11270-023-06343-3</t>
  </si>
  <si>
    <t>Only one exposure concentration; tropical species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</si>
</sst>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Times New Roman"/>
      <family val="1"/>
    </font>
    <font>
      <b/>
      <sz val="11"/>
      <color theme="1"/>
      <name val="Times New Roman"/>
      <family val="1"/>
    </font>
    <font>
      <b/>
      <sz val="16"/>
      <color theme="1"/>
      <name val="Times New Roman"/>
      <family val="1"/>
    </font>
    <font>
      <i/>
      <sz val="11"/>
      <color theme="1"/>
      <name val="Times New Roman"/>
      <family val="1"/>
    </font>
    <font>
      <sz val="11"/>
      <name val="Times New Roman"/>
      <family val="1"/>
    </font>
    <font>
      <i/>
      <sz val="11"/>
      <name val="Times New Roman"/>
      <family val="1"/>
    </font>
    <font>
      <sz val="10"/>
      <name val="Arial"/>
      <family val="2"/>
    </font>
    <font>
      <sz val="11"/>
      <color rgb="FFFF0000"/>
      <name val="Times New Roman"/>
      <family val="1"/>
    </font>
    <font>
      <b/>
      <sz val="11"/>
      <name val="Times New Roman"/>
      <family val="1"/>
    </font>
    <font>
      <sz val="11"/>
      <color theme="1"/>
      <name val="Calibri"/>
      <family val="2"/>
      <scheme val="minor"/>
    </font>
    <font>
      <sz val="11"/>
      <color rgb="FFC00000"/>
      <name val="Times New Roman"/>
      <family val="1"/>
    </font>
    <font>
      <sz val="12"/>
      <name val="Arial"/>
      <family val="2"/>
    </font>
    <font>
      <i/>
      <sz val="12"/>
      <name val="Arial"/>
      <family val="2"/>
    </font>
    <font>
      <b/>
      <sz val="11"/>
      <color theme="1"/>
      <name val="Calibri"/>
      <family val="2"/>
      <scheme val="minor"/>
    </font>
    <font>
      <sz val="11"/>
      <name val="Calibri"/>
      <family val="2"/>
      <scheme val="minor"/>
    </font>
    <font>
      <sz val="11"/>
      <color rgb="FFFF0000"/>
      <name val="Calibri"/>
      <family val="2"/>
      <scheme val="minor"/>
    </font>
    <font>
      <sz val="11"/>
      <name val="Calibri"/>
      <family val="2"/>
    </font>
    <font>
      <vertAlign val="subscript"/>
      <sz val="11"/>
      <name val="Calibri"/>
      <family val="2"/>
    </font>
    <font>
      <sz val="10"/>
      <name val="Calibri"/>
      <family val="2"/>
      <scheme val="minor"/>
    </font>
    <font>
      <sz val="10"/>
      <color theme="9"/>
      <name val="Calibri"/>
      <family val="2"/>
      <scheme val="minor"/>
    </font>
    <font>
      <sz val="11"/>
      <color theme="5"/>
      <name val="Calibri"/>
      <family val="2"/>
      <scheme val="minor"/>
    </font>
    <font>
      <b/>
      <sz val="10"/>
      <color theme="1"/>
      <name val="Times New Roman"/>
      <family val="1"/>
    </font>
    <font>
      <sz val="16"/>
      <color theme="1"/>
      <name val="Times New Roman"/>
      <family val="1"/>
    </font>
    <font>
      <sz val="11"/>
      <color rgb="FF000000"/>
      <name val="Calibri"/>
      <family val="2"/>
      <scheme val="minor"/>
    </font>
    <font>
      <sz val="12"/>
      <color rgb="FF000000"/>
      <name val="Arial"/>
      <family val="2"/>
    </font>
  </fonts>
  <fills count="16">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FFC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ck">
        <color auto="1"/>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8">
    <xf numFmtId="0" fontId="0" fillId="0" borderId="0"/>
    <xf numFmtId="0" fontId="6" fillId="0" borderId="0"/>
    <xf numFmtId="9" fontId="16" fillId="0" borderId="0" applyFont="0" applyFill="0" applyBorder="0" applyAlignment="0" applyProtection="0"/>
    <xf numFmtId="0" fontId="5" fillId="0" borderId="0"/>
    <xf numFmtId="0" fontId="4" fillId="0" borderId="0"/>
    <xf numFmtId="0" fontId="4" fillId="0" borderId="0"/>
    <xf numFmtId="0" fontId="3" fillId="0" borderId="0"/>
    <xf numFmtId="0" fontId="16" fillId="0" borderId="0"/>
  </cellStyleXfs>
  <cellXfs count="169">
    <xf numFmtId="0" fontId="0" fillId="0" borderId="0" xfId="0"/>
    <xf numFmtId="0" fontId="7" fillId="0" borderId="0" xfId="0" applyFont="1"/>
    <xf numFmtId="0" fontId="7" fillId="0" borderId="0" xfId="0" applyFont="1" applyAlignment="1">
      <alignment wrapText="1"/>
    </xf>
    <xf numFmtId="0" fontId="7" fillId="2" borderId="0" xfId="0" applyFont="1" applyFill="1"/>
    <xf numFmtId="0" fontId="7" fillId="2" borderId="0" xfId="0" applyFont="1" applyFill="1" applyAlignment="1">
      <alignment wrapText="1"/>
    </xf>
    <xf numFmtId="0" fontId="11" fillId="2" borderId="0" xfId="0" applyFont="1" applyFill="1" applyAlignment="1" applyProtection="1">
      <alignment vertical="center"/>
      <protection locked="0"/>
    </xf>
    <xf numFmtId="0" fontId="7" fillId="3" borderId="0" xfId="0" applyFont="1" applyFill="1"/>
    <xf numFmtId="0" fontId="7" fillId="3" borderId="0" xfId="0" applyFont="1" applyFill="1" applyAlignment="1">
      <alignment wrapText="1"/>
    </xf>
    <xf numFmtId="0" fontId="7" fillId="4" borderId="0" xfId="0" applyFont="1" applyFill="1"/>
    <xf numFmtId="0" fontId="7" fillId="4" borderId="0" xfId="0" applyFont="1" applyFill="1" applyAlignment="1">
      <alignment wrapText="1"/>
    </xf>
    <xf numFmtId="0" fontId="7" fillId="4" borderId="0" xfId="0" applyFont="1" applyFill="1" applyAlignment="1">
      <alignment horizontal="right"/>
    </xf>
    <xf numFmtId="0" fontId="11" fillId="4" borderId="0" xfId="0" applyFont="1" applyFill="1" applyAlignment="1" applyProtection="1">
      <alignment horizontal="right"/>
      <protection locked="0"/>
    </xf>
    <xf numFmtId="0" fontId="11" fillId="4" borderId="0" xfId="0" applyFont="1" applyFill="1" applyAlignment="1" applyProtection="1">
      <alignment vertical="center"/>
      <protection locked="0"/>
    </xf>
    <xf numFmtId="0" fontId="13" fillId="4" borderId="0" xfId="0" applyFont="1" applyFill="1" applyAlignment="1">
      <alignment vertical="center"/>
    </xf>
    <xf numFmtId="0" fontId="7"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0" xfId="0" applyFont="1" applyFill="1"/>
    <xf numFmtId="0" fontId="11" fillId="2" borderId="0" xfId="0" applyFont="1" applyFill="1"/>
    <xf numFmtId="0" fontId="7" fillId="2" borderId="0" xfId="0" applyFont="1" applyFill="1" applyAlignment="1">
      <alignment horizontal="right" wrapText="1"/>
    </xf>
    <xf numFmtId="0" fontId="7" fillId="5" borderId="3" xfId="0" applyFont="1" applyFill="1" applyBorder="1" applyAlignment="1">
      <alignment horizontal="center" vertical="center" wrapText="1"/>
    </xf>
    <xf numFmtId="0" fontId="7" fillId="5" borderId="0" xfId="0" applyFont="1" applyFill="1" applyAlignment="1">
      <alignment wrapText="1"/>
    </xf>
    <xf numFmtId="0" fontId="11" fillId="2" borderId="0" xfId="0" applyFont="1" applyFill="1" applyAlignment="1" applyProtection="1">
      <alignment vertical="center" wrapText="1"/>
      <protection locked="0"/>
    </xf>
    <xf numFmtId="0" fontId="11" fillId="2" borderId="0" xfId="0" applyFont="1" applyFill="1" applyAlignment="1">
      <alignment vertical="center" wrapText="1"/>
    </xf>
    <xf numFmtId="0" fontId="15" fillId="2" borderId="0" xfId="0" applyFont="1" applyFill="1" applyAlignment="1" applyProtection="1">
      <alignment wrapText="1"/>
      <protection locked="0"/>
    </xf>
    <xf numFmtId="0" fontId="11" fillId="2" borderId="0" xfId="0" applyFont="1" applyFill="1" applyAlignment="1" applyProtection="1">
      <alignment horizontal="right" wrapText="1"/>
      <protection locked="0"/>
    </xf>
    <xf numFmtId="0" fontId="13" fillId="2" borderId="0" xfId="0" applyFont="1" applyFill="1" applyAlignment="1">
      <alignment vertical="center" wrapText="1"/>
    </xf>
    <xf numFmtId="0" fontId="11" fillId="2" borderId="0" xfId="0" applyFont="1" applyFill="1" applyAlignment="1" applyProtection="1">
      <alignment wrapText="1"/>
      <protection locked="0"/>
    </xf>
    <xf numFmtId="0" fontId="7" fillId="4" borderId="0" xfId="0" applyFont="1" applyFill="1" applyAlignment="1">
      <alignment horizontal="right" wrapText="1"/>
    </xf>
    <xf numFmtId="0" fontId="11" fillId="4" borderId="0" xfId="0" applyFont="1" applyFill="1" applyAlignment="1" applyProtection="1">
      <alignment horizontal="right" wrapText="1"/>
      <protection locked="0"/>
    </xf>
    <xf numFmtId="0" fontId="11" fillId="4" borderId="0" xfId="0" applyFont="1" applyFill="1" applyAlignment="1" applyProtection="1">
      <alignment vertical="center" wrapText="1"/>
      <protection locked="0"/>
    </xf>
    <xf numFmtId="0" fontId="13" fillId="4" borderId="0" xfId="0" applyFont="1" applyFill="1" applyAlignment="1">
      <alignment vertical="center" wrapText="1"/>
    </xf>
    <xf numFmtId="0" fontId="7" fillId="0" borderId="0" xfId="0" applyFont="1" applyAlignment="1">
      <alignment horizontal="right" wrapText="1"/>
    </xf>
    <xf numFmtId="0" fontId="7" fillId="0" borderId="0" xfId="0" applyFont="1" applyAlignment="1">
      <alignment horizontal="right"/>
    </xf>
    <xf numFmtId="0" fontId="7" fillId="6" borderId="0" xfId="0" applyFont="1" applyFill="1"/>
    <xf numFmtId="0" fontId="8" fillId="6" borderId="0" xfId="0" applyFont="1" applyFill="1"/>
    <xf numFmtId="0" fontId="0" fillId="4" borderId="0" xfId="0" applyFill="1"/>
    <xf numFmtId="2" fontId="7" fillId="2" borderId="0" xfId="0" applyNumberFormat="1" applyFont="1" applyFill="1" applyAlignment="1">
      <alignment horizontal="right" wrapText="1"/>
    </xf>
    <xf numFmtId="0" fontId="8" fillId="4" borderId="0" xfId="0" applyFont="1" applyFill="1" applyAlignment="1">
      <alignment wrapText="1"/>
    </xf>
    <xf numFmtId="0" fontId="11" fillId="4" borderId="0" xfId="0" applyFont="1" applyFill="1" applyAlignment="1">
      <alignment vertical="center" wrapText="1"/>
    </xf>
    <xf numFmtId="0" fontId="11" fillId="5" borderId="1" xfId="0" applyFont="1" applyFill="1" applyBorder="1" applyAlignment="1">
      <alignment horizontal="center" vertical="center" wrapText="1"/>
    </xf>
    <xf numFmtId="0" fontId="7" fillId="2" borderId="0" xfId="0" applyFont="1" applyFill="1" applyAlignment="1">
      <alignment horizontal="left"/>
    </xf>
    <xf numFmtId="0" fontId="7" fillId="4" borderId="0" xfId="0" applyFont="1" applyFill="1" applyAlignment="1">
      <alignment horizontal="left"/>
    </xf>
    <xf numFmtId="0" fontId="11" fillId="4" borderId="0" xfId="0" applyFont="1" applyFill="1" applyAlignment="1">
      <alignment horizontal="left"/>
    </xf>
    <xf numFmtId="0" fontId="7" fillId="6" borderId="0" xfId="0" applyFont="1" applyFill="1" applyAlignment="1">
      <alignment horizontal="left"/>
    </xf>
    <xf numFmtId="0" fontId="11" fillId="6" borderId="0" xfId="0" applyFont="1" applyFill="1" applyAlignment="1">
      <alignment horizontal="left"/>
    </xf>
    <xf numFmtId="0" fontId="7" fillId="0" borderId="0" xfId="0" applyFont="1" applyAlignment="1">
      <alignment horizontal="left"/>
    </xf>
    <xf numFmtId="0" fontId="7" fillId="5" borderId="0" xfId="0" applyFont="1" applyFill="1" applyAlignment="1">
      <alignment horizontal="center"/>
    </xf>
    <xf numFmtId="0" fontId="11" fillId="2" borderId="0" xfId="0" applyFont="1" applyFill="1" applyAlignment="1">
      <alignment horizontal="left"/>
    </xf>
    <xf numFmtId="0" fontId="7" fillId="2" borderId="0" xfId="0" applyFont="1" applyFill="1" applyAlignment="1">
      <alignment horizontal="left" vertical="center"/>
    </xf>
    <xf numFmtId="2" fontId="7" fillId="4" borderId="0" xfId="0" applyNumberFormat="1" applyFont="1" applyFill="1" applyAlignment="1">
      <alignment horizontal="left"/>
    </xf>
    <xf numFmtId="0" fontId="7" fillId="4" borderId="0" xfId="0" applyFont="1" applyFill="1" applyAlignment="1">
      <alignment horizontal="left" wrapText="1"/>
    </xf>
    <xf numFmtId="0" fontId="0" fillId="4" borderId="0" xfId="0" applyFill="1" applyAlignment="1">
      <alignment horizontal="left"/>
    </xf>
    <xf numFmtId="0" fontId="11" fillId="4" borderId="0" xfId="0" applyFont="1" applyFill="1" applyAlignment="1" applyProtection="1">
      <alignment horizontal="left"/>
      <protection locked="0"/>
    </xf>
    <xf numFmtId="0" fontId="11" fillId="4" borderId="0" xfId="0" applyFont="1" applyFill="1" applyAlignment="1" applyProtection="1">
      <alignment horizontal="left" vertical="center"/>
      <protection locked="0"/>
    </xf>
    <xf numFmtId="0" fontId="8" fillId="6" borderId="0" xfId="0" applyFont="1" applyFill="1" applyAlignment="1">
      <alignment horizontal="left"/>
    </xf>
    <xf numFmtId="0" fontId="0" fillId="6" borderId="0" xfId="0" applyFill="1" applyAlignment="1">
      <alignment horizontal="left"/>
    </xf>
    <xf numFmtId="0" fontId="7" fillId="6" borderId="0" xfId="0" quotePrefix="1" applyFont="1" applyFill="1" applyAlignment="1">
      <alignment horizontal="left"/>
    </xf>
    <xf numFmtId="0" fontId="7" fillId="6" borderId="0" xfId="0" applyFont="1" applyFill="1" applyAlignment="1">
      <alignment horizontal="left" vertical="center"/>
    </xf>
    <xf numFmtId="0" fontId="7" fillId="6" borderId="0" xfId="0" applyFont="1" applyFill="1" applyAlignment="1">
      <alignment horizontal="left" wrapText="1"/>
    </xf>
    <xf numFmtId="0" fontId="11" fillId="6" borderId="0" xfId="0" applyFont="1" applyFill="1" applyAlignment="1" applyProtection="1">
      <alignment horizontal="left" vertical="center"/>
      <protection locked="0"/>
    </xf>
    <xf numFmtId="0" fontId="10" fillId="2" borderId="0" xfId="0" applyFont="1" applyFill="1" applyAlignment="1">
      <alignment horizontal="left"/>
    </xf>
    <xf numFmtId="0" fontId="10" fillId="4" borderId="0" xfId="0" applyFont="1" applyFill="1" applyAlignment="1">
      <alignment horizontal="left"/>
    </xf>
    <xf numFmtId="0" fontId="10" fillId="4" borderId="0" xfId="0" applyFont="1" applyFill="1" applyAlignment="1">
      <alignment horizontal="left" wrapText="1"/>
    </xf>
    <xf numFmtId="0" fontId="13" fillId="4" borderId="0" xfId="0" applyFont="1" applyFill="1" applyAlignment="1">
      <alignment horizontal="left" vertical="center"/>
    </xf>
    <xf numFmtId="0" fontId="10" fillId="6" borderId="0" xfId="0" applyFont="1" applyFill="1" applyAlignment="1">
      <alignment horizontal="left"/>
    </xf>
    <xf numFmtId="49" fontId="7" fillId="6" borderId="0" xfId="0" applyNumberFormat="1" applyFont="1" applyFill="1" applyAlignment="1">
      <alignment horizontal="left"/>
    </xf>
    <xf numFmtId="0" fontId="14" fillId="6" borderId="0" xfId="0" applyFont="1" applyFill="1" applyAlignment="1">
      <alignment horizontal="left"/>
    </xf>
    <xf numFmtId="0" fontId="12" fillId="6" borderId="0" xfId="0" applyFont="1" applyFill="1" applyAlignment="1">
      <alignment horizontal="left"/>
    </xf>
    <xf numFmtId="0" fontId="15" fillId="6" borderId="0" xfId="0" applyFont="1" applyFill="1" applyAlignment="1">
      <alignment horizontal="left"/>
    </xf>
    <xf numFmtId="49" fontId="11" fillId="6" borderId="0" xfId="0" applyNumberFormat="1" applyFont="1" applyFill="1" applyAlignment="1">
      <alignment horizontal="left"/>
    </xf>
    <xf numFmtId="0" fontId="7" fillId="3" borderId="0" xfId="0" applyFont="1" applyFill="1" applyAlignment="1">
      <alignment horizontal="left"/>
    </xf>
    <xf numFmtId="2" fontId="7" fillId="6" borderId="0" xfId="0" applyNumberFormat="1" applyFont="1" applyFill="1" applyAlignment="1">
      <alignment horizontal="left"/>
    </xf>
    <xf numFmtId="0" fontId="0" fillId="2" borderId="0" xfId="0" applyFill="1" applyAlignment="1">
      <alignment horizontal="left"/>
    </xf>
    <xf numFmtId="0" fontId="12" fillId="2" borderId="0" xfId="0" applyFont="1" applyFill="1" applyAlignment="1">
      <alignment horizontal="left"/>
    </xf>
    <xf numFmtId="0" fontId="7" fillId="3" borderId="0" xfId="0" applyFont="1" applyFill="1" applyAlignment="1">
      <alignment horizontal="right" wrapText="1"/>
    </xf>
    <xf numFmtId="0" fontId="15" fillId="3" borderId="0" xfId="0" applyFont="1" applyFill="1" applyAlignment="1" applyProtection="1">
      <alignment wrapText="1"/>
      <protection locked="0"/>
    </xf>
    <xf numFmtId="0" fontId="11" fillId="3" borderId="0" xfId="0" applyFont="1" applyFill="1" applyAlignment="1">
      <alignment vertical="center" wrapText="1"/>
    </xf>
    <xf numFmtId="0" fontId="11" fillId="3" borderId="0" xfId="0" applyFont="1" applyFill="1"/>
    <xf numFmtId="0" fontId="11" fillId="3" borderId="0" xfId="0" applyFont="1" applyFill="1" applyAlignment="1" applyProtection="1">
      <alignment vertical="center"/>
      <protection locked="0"/>
    </xf>
    <xf numFmtId="0" fontId="8" fillId="3" borderId="0" xfId="0" applyFont="1" applyFill="1" applyAlignment="1">
      <alignment wrapText="1"/>
    </xf>
    <xf numFmtId="0" fontId="11" fillId="3" borderId="0" xfId="0" applyFont="1" applyFill="1" applyAlignment="1" applyProtection="1">
      <alignment vertical="center" wrapText="1"/>
      <protection locked="0"/>
    </xf>
    <xf numFmtId="0" fontId="11" fillId="3" borderId="0" xfId="0" applyFont="1" applyFill="1" applyAlignment="1" applyProtection="1">
      <alignment horizontal="right" wrapText="1"/>
      <protection locked="0"/>
    </xf>
    <xf numFmtId="0" fontId="13" fillId="3" borderId="0" xfId="0" applyFont="1" applyFill="1" applyAlignment="1">
      <alignment vertical="center" wrapText="1"/>
    </xf>
    <xf numFmtId="0" fontId="0" fillId="2" borderId="0" xfId="0" applyFill="1"/>
    <xf numFmtId="49" fontId="7" fillId="3" borderId="0" xfId="0" applyNumberFormat="1" applyFont="1" applyFill="1"/>
    <xf numFmtId="0" fontId="11" fillId="3" borderId="0" xfId="0" applyFont="1" applyFill="1" applyAlignment="1">
      <alignment horizontal="right" wrapText="1"/>
    </xf>
    <xf numFmtId="0" fontId="8" fillId="3" borderId="0" xfId="0" applyFont="1" applyFill="1"/>
    <xf numFmtId="9" fontId="7" fillId="3" borderId="0" xfId="2" applyFont="1" applyFill="1" applyAlignment="1">
      <alignment wrapText="1"/>
    </xf>
    <xf numFmtId="0" fontId="11" fillId="3" borderId="0" xfId="0" applyFont="1" applyFill="1" applyAlignment="1">
      <alignment horizontal="right"/>
    </xf>
    <xf numFmtId="0" fontId="7" fillId="3" borderId="0" xfId="0" quotePrefix="1" applyFont="1" applyFill="1"/>
    <xf numFmtId="2" fontId="7" fillId="2" borderId="0" xfId="0" applyNumberFormat="1" applyFont="1" applyFill="1"/>
    <xf numFmtId="0" fontId="7" fillId="2" borderId="0" xfId="0" applyFont="1" applyFill="1" applyAlignment="1">
      <alignment horizontal="right"/>
    </xf>
    <xf numFmtId="2" fontId="11" fillId="2" borderId="0" xfId="0" applyNumberFormat="1" applyFont="1" applyFill="1" applyAlignment="1">
      <alignment horizontal="left"/>
    </xf>
    <xf numFmtId="0" fontId="12" fillId="4" borderId="0" xfId="0" applyFont="1" applyFill="1" applyAlignment="1">
      <alignment horizontal="left" wrapText="1"/>
    </xf>
    <xf numFmtId="0" fontId="7" fillId="6" borderId="0" xfId="0" applyFont="1" applyFill="1" applyAlignment="1">
      <alignment horizontal="right"/>
    </xf>
    <xf numFmtId="0" fontId="17" fillId="2" borderId="0" xfId="0" applyFont="1" applyFill="1" applyAlignment="1">
      <alignment horizontal="left"/>
    </xf>
    <xf numFmtId="0" fontId="17" fillId="6" borderId="0" xfId="0" applyFont="1" applyFill="1" applyAlignment="1">
      <alignment horizontal="left"/>
    </xf>
    <xf numFmtId="0" fontId="15" fillId="5" borderId="3" xfId="0" applyFont="1" applyFill="1" applyBorder="1" applyAlignment="1">
      <alignment horizontal="center" vertical="center" wrapText="1"/>
    </xf>
    <xf numFmtId="0" fontId="4" fillId="0" borderId="0" xfId="4"/>
    <xf numFmtId="0" fontId="0" fillId="0" borderId="0" xfId="4" applyFont="1"/>
    <xf numFmtId="0" fontId="18" fillId="0" borderId="0" xfId="4" applyFont="1"/>
    <xf numFmtId="0" fontId="18" fillId="0" borderId="0" xfId="4" applyFont="1" applyAlignment="1">
      <alignment vertical="top" wrapText="1"/>
    </xf>
    <xf numFmtId="0" fontId="18" fillId="7" borderId="0" xfId="4" applyFont="1" applyFill="1"/>
    <xf numFmtId="0" fontId="18" fillId="0" borderId="0" xfId="5" applyFont="1" applyAlignment="1">
      <alignment vertical="top" wrapText="1"/>
    </xf>
    <xf numFmtId="0" fontId="16" fillId="0" borderId="0" xfId="7"/>
    <xf numFmtId="0" fontId="20" fillId="0" borderId="4" xfId="7" applyFont="1" applyBorder="1" applyAlignment="1">
      <alignment horizontal="center"/>
    </xf>
    <xf numFmtId="0" fontId="20" fillId="0" borderId="0" xfId="7" applyFont="1"/>
    <xf numFmtId="0" fontId="21" fillId="9" borderId="4" xfId="7" applyFont="1" applyFill="1" applyBorder="1"/>
    <xf numFmtId="0" fontId="21" fillId="9" borderId="6" xfId="7" applyFont="1" applyFill="1" applyBorder="1" applyAlignment="1">
      <alignment horizontal="right"/>
    </xf>
    <xf numFmtId="0" fontId="21" fillId="9" borderId="0" xfId="7" applyFont="1" applyFill="1"/>
    <xf numFmtId="0" fontId="21" fillId="9" borderId="8" xfId="7" applyFont="1" applyFill="1" applyBorder="1"/>
    <xf numFmtId="0" fontId="22" fillId="0" borderId="0" xfId="7" applyFont="1"/>
    <xf numFmtId="0" fontId="21" fillId="10" borderId="0" xfId="7" applyFont="1" applyFill="1"/>
    <xf numFmtId="0" fontId="21" fillId="10" borderId="8" xfId="7" applyFont="1" applyFill="1" applyBorder="1"/>
    <xf numFmtId="0" fontId="23" fillId="10" borderId="0" xfId="7" applyFont="1" applyFill="1"/>
    <xf numFmtId="0" fontId="21" fillId="11" borderId="0" xfId="7" applyFont="1" applyFill="1"/>
    <xf numFmtId="2" fontId="21" fillId="11" borderId="8" xfId="7" applyNumberFormat="1" applyFont="1" applyFill="1" applyBorder="1"/>
    <xf numFmtId="0" fontId="16" fillId="2" borderId="0" xfId="7" applyFill="1"/>
    <xf numFmtId="0" fontId="16" fillId="2" borderId="10" xfId="7" applyFill="1" applyBorder="1"/>
    <xf numFmtId="2" fontId="16" fillId="2" borderId="8" xfId="7" applyNumberFormat="1" applyFill="1" applyBorder="1"/>
    <xf numFmtId="0" fontId="28" fillId="5" borderId="1" xfId="0" applyFont="1" applyFill="1" applyBorder="1" applyAlignment="1">
      <alignment horizontal="center" vertical="center" wrapText="1"/>
    </xf>
    <xf numFmtId="0" fontId="22" fillId="0" borderId="0" xfId="0" applyFont="1"/>
    <xf numFmtId="2" fontId="11" fillId="4" borderId="0" xfId="0" applyNumberFormat="1" applyFont="1" applyFill="1" applyAlignment="1">
      <alignment horizontal="left"/>
    </xf>
    <xf numFmtId="0" fontId="10" fillId="2" borderId="0" xfId="0" applyFont="1" applyFill="1" applyAlignment="1">
      <alignment horizontal="left" wrapText="1"/>
    </xf>
    <xf numFmtId="0" fontId="12" fillId="4" borderId="0" xfId="0" applyFont="1" applyFill="1" applyAlignment="1">
      <alignment horizontal="left"/>
    </xf>
    <xf numFmtId="0" fontId="10" fillId="6" borderId="0" xfId="0" applyFont="1" applyFill="1" applyAlignment="1">
      <alignment horizontal="left" wrapText="1"/>
    </xf>
    <xf numFmtId="2" fontId="21" fillId="13" borderId="8" xfId="7" applyNumberFormat="1" applyFont="1" applyFill="1" applyBorder="1"/>
    <xf numFmtId="2" fontId="16" fillId="14" borderId="11" xfId="7" applyNumberFormat="1" applyFill="1" applyBorder="1"/>
    <xf numFmtId="0" fontId="4" fillId="8" borderId="0" xfId="4" applyFill="1" applyAlignment="1">
      <alignment vertical="top" wrapText="1"/>
    </xf>
    <xf numFmtId="0" fontId="4" fillId="0" borderId="0" xfId="4" applyAlignment="1">
      <alignment vertical="top" wrapText="1"/>
    </xf>
    <xf numFmtId="0" fontId="10" fillId="2" borderId="0" xfId="0" applyFont="1" applyFill="1"/>
    <xf numFmtId="0" fontId="10" fillId="2" borderId="0" xfId="0" applyFont="1" applyFill="1" applyAlignment="1">
      <alignment wrapText="1"/>
    </xf>
    <xf numFmtId="0" fontId="10" fillId="4" borderId="0" xfId="0" applyFont="1" applyFill="1"/>
    <xf numFmtId="0" fontId="10" fillId="4" borderId="0" xfId="0" applyFont="1" applyFill="1" applyAlignment="1">
      <alignment wrapText="1"/>
    </xf>
    <xf numFmtId="0" fontId="10" fillId="6" borderId="0" xfId="0" applyFont="1" applyFill="1"/>
    <xf numFmtId="0" fontId="10" fillId="3" borderId="0" xfId="0" applyFont="1" applyFill="1" applyAlignment="1">
      <alignment wrapText="1"/>
    </xf>
    <xf numFmtId="0" fontId="10" fillId="3" borderId="0" xfId="0" applyFont="1" applyFill="1"/>
    <xf numFmtId="0" fontId="2" fillId="0" borderId="0" xfId="4" applyFont="1" applyAlignment="1">
      <alignment vertical="top" wrapText="1"/>
    </xf>
    <xf numFmtId="2" fontId="11" fillId="4" borderId="0" xfId="0" applyNumberFormat="1" applyFont="1" applyFill="1" applyAlignment="1">
      <alignment horizontal="right" wrapText="1"/>
    </xf>
    <xf numFmtId="2" fontId="7" fillId="4" borderId="0" xfId="0" applyNumberFormat="1" applyFont="1" applyFill="1"/>
    <xf numFmtId="164" fontId="7" fillId="4" borderId="0" xfId="0" applyNumberFormat="1" applyFont="1" applyFill="1"/>
    <xf numFmtId="2" fontId="7" fillId="4" borderId="0" xfId="0" applyNumberFormat="1" applyFont="1" applyFill="1" applyAlignment="1">
      <alignment horizontal="right" wrapText="1"/>
    </xf>
    <xf numFmtId="2" fontId="11" fillId="2" borderId="0" xfId="0" applyNumberFormat="1" applyFont="1" applyFill="1"/>
    <xf numFmtId="0" fontId="1" fillId="8" borderId="0" xfId="4" applyFont="1" applyFill="1" applyAlignment="1">
      <alignment vertical="top" wrapText="1"/>
    </xf>
    <xf numFmtId="0" fontId="16" fillId="2" borderId="0" xfId="6" applyFont="1" applyFill="1"/>
    <xf numFmtId="0" fontId="16" fillId="0" borderId="0" xfId="6" applyFont="1"/>
    <xf numFmtId="0" fontId="16" fillId="0" borderId="0" xfId="0" applyFont="1"/>
    <xf numFmtId="0" fontId="16" fillId="12" borderId="0" xfId="0" applyFont="1" applyFill="1"/>
    <xf numFmtId="0" fontId="16" fillId="15" borderId="0" xfId="0" applyFont="1" applyFill="1"/>
    <xf numFmtId="11" fontId="16" fillId="0" borderId="0" xfId="0" applyNumberFormat="1" applyFont="1"/>
    <xf numFmtId="0" fontId="16" fillId="12" borderId="0" xfId="6" applyFont="1" applyFill="1"/>
    <xf numFmtId="0" fontId="11" fillId="3" borderId="0" xfId="0" applyFont="1" applyFill="1" applyAlignment="1" applyProtection="1">
      <alignment wrapText="1"/>
      <protection locked="0"/>
    </xf>
    <xf numFmtId="0" fontId="0" fillId="12" borderId="0" xfId="0" applyFill="1"/>
    <xf numFmtId="2" fontId="16" fillId="0" borderId="0" xfId="7" applyNumberFormat="1"/>
    <xf numFmtId="0" fontId="16" fillId="9" borderId="0" xfId="7" applyFill="1"/>
    <xf numFmtId="2" fontId="16" fillId="9" borderId="0" xfId="7" applyNumberFormat="1" applyFill="1"/>
    <xf numFmtId="2" fontId="0" fillId="9" borderId="0" xfId="0" applyNumberFormat="1" applyFill="1"/>
    <xf numFmtId="0" fontId="0" fillId="0" borderId="0" xfId="7" applyFont="1"/>
    <xf numFmtId="0" fontId="1" fillId="0" borderId="0" xfId="4" applyFont="1" applyAlignment="1">
      <alignment vertical="top" wrapText="1"/>
    </xf>
    <xf numFmtId="0" fontId="21" fillId="9" borderId="5" xfId="7" applyFont="1" applyFill="1" applyBorder="1" applyAlignment="1">
      <alignment horizontal="center" vertical="center" textRotation="90"/>
    </xf>
    <xf numFmtId="0" fontId="21" fillId="9" borderId="7" xfId="7" applyFont="1" applyFill="1" applyBorder="1" applyAlignment="1">
      <alignment horizontal="center" vertical="center" textRotation="90"/>
    </xf>
    <xf numFmtId="0" fontId="21" fillId="10" borderId="7" xfId="7" applyFont="1" applyFill="1" applyBorder="1" applyAlignment="1">
      <alignment horizontal="center" vertical="center" textRotation="90" wrapText="1"/>
    </xf>
    <xf numFmtId="0" fontId="25" fillId="11" borderId="7" xfId="7" applyFont="1" applyFill="1" applyBorder="1" applyAlignment="1">
      <alignment horizontal="center" vertical="center" textRotation="90" wrapText="1"/>
    </xf>
    <xf numFmtId="0" fontId="25" fillId="11" borderId="7" xfId="7" applyFont="1" applyFill="1" applyBorder="1" applyAlignment="1">
      <alignment horizontal="center" vertical="center" textRotation="90"/>
    </xf>
    <xf numFmtId="0" fontId="21" fillId="2" borderId="7" xfId="7" applyFont="1" applyFill="1" applyBorder="1" applyAlignment="1">
      <alignment horizontal="center" vertical="center" textRotation="90" wrapText="1"/>
    </xf>
    <xf numFmtId="0" fontId="21" fillId="2" borderId="9" xfId="7" applyFont="1" applyFill="1" applyBorder="1" applyAlignment="1">
      <alignment horizontal="center" vertical="center" textRotation="90" wrapText="1"/>
    </xf>
    <xf numFmtId="0" fontId="30" fillId="0" borderId="0" xfId="0" applyFont="1" applyAlignment="1">
      <alignment vertical="top" wrapText="1"/>
    </xf>
    <xf numFmtId="0" fontId="31" fillId="0" borderId="0" xfId="0" applyFont="1" applyBorder="1" applyAlignment="1">
      <alignment horizontal="left" vertical="top" wrapText="1"/>
    </xf>
  </cellXfs>
  <cellStyles count="8">
    <cellStyle name="Normal" xfId="0" builtinId="0"/>
    <cellStyle name="Normal 2" xfId="1" xr:uid="{00000000-0005-0000-0000-000001000000}"/>
    <cellStyle name="Normal 2 2" xfId="4" xr:uid="{00000000-0005-0000-0000-000002000000}"/>
    <cellStyle name="Normal 3" xfId="3" xr:uid="{00000000-0005-0000-0000-000003000000}"/>
    <cellStyle name="Normal 3 2" xfId="5" xr:uid="{00000000-0005-0000-0000-000004000000}"/>
    <cellStyle name="Normal 3 3" xfId="7" xr:uid="{00000000-0005-0000-0000-000005000000}"/>
    <cellStyle name="Normal 4" xfId="6" xr:uid="{00000000-0005-0000-0000-000006000000}"/>
    <cellStyle name="Percent" xfId="2" builtinId="5"/>
  </cellStyles>
  <dxfs count="8">
    <dxf>
      <fill>
        <patternFill patternType="solid">
          <fgColor rgb="FFEDEDED"/>
          <bgColor rgb="FF000000"/>
        </patternFill>
      </fill>
    </dxf>
    <dxf>
      <fill>
        <patternFill patternType="solid">
          <fgColor rgb="FFFFF2CC"/>
          <bgColor rgb="FF000000"/>
        </patternFill>
      </fill>
    </dxf>
    <dxf>
      <fill>
        <patternFill patternType="solid">
          <fgColor rgb="FFF2F2F2"/>
          <bgColor rgb="FF000000"/>
        </patternFill>
      </fill>
    </dxf>
    <dxf>
      <fill>
        <patternFill patternType="solid">
          <fgColor rgb="FFFFF2CC"/>
          <bgColor rgb="FF000000"/>
        </patternFill>
      </fill>
    </dxf>
    <dxf>
      <fill>
        <patternFill patternType="solid">
          <fgColor rgb="FFF2F2F2"/>
          <bgColor rgb="FF000000"/>
        </patternFill>
      </fill>
    </dxf>
    <dxf>
      <fill>
        <patternFill patternType="solid">
          <fgColor rgb="FFFFF2CC"/>
          <bgColor rgb="FF000000"/>
        </patternFill>
      </fill>
    </dxf>
    <dxf>
      <fill>
        <patternFill patternType="solid">
          <fgColor rgb="FFFFF2CC"/>
          <bgColor rgb="FF000000"/>
        </patternFill>
      </fill>
    </dxf>
    <dxf>
      <fill>
        <patternFill patternType="solid">
          <fgColor rgb="FFF2F2F2"/>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8"/>
  <sheetViews>
    <sheetView topLeftCell="E1" zoomScale="80" zoomScaleNormal="80" workbookViewId="0">
      <pane ySplit="2" topLeftCell="A3" activePane="bottomLeft" state="frozen"/>
      <selection pane="bottomLeft" activeCell="K6" sqref="K6"/>
    </sheetView>
  </sheetViews>
  <sheetFormatPr defaultColWidth="8.81640625" defaultRowHeight="14" x14ac:dyDescent="0.3"/>
  <cols>
    <col min="1" max="1" width="12.6328125" style="1" customWidth="1"/>
    <col min="2" max="2" width="16.54296875" style="1" customWidth="1"/>
    <col min="3" max="3" width="17.54296875" style="1" customWidth="1"/>
    <col min="4" max="4" width="22.81640625" style="1" bestFit="1" customWidth="1"/>
    <col min="5" max="5" width="12.54296875" style="1" customWidth="1"/>
    <col min="6" max="6" width="14.81640625" style="46" customWidth="1"/>
    <col min="7" max="7" width="11.81640625" style="1" customWidth="1"/>
    <col min="8" max="8" width="8.81640625" style="1" customWidth="1"/>
    <col min="9" max="9" width="9.453125" style="33" customWidth="1"/>
    <col min="10" max="10" width="10.1796875" style="1" customWidth="1"/>
    <col min="11" max="11" width="11.1796875" style="1" customWidth="1"/>
    <col min="12" max="12" width="14.453125" style="1" customWidth="1"/>
    <col min="13" max="13" width="11.453125" style="1" customWidth="1"/>
    <col min="14" max="14" width="12.6328125" style="33" customWidth="1"/>
    <col min="15" max="15" width="14.1796875" style="33" customWidth="1"/>
    <col min="16" max="17" width="9.453125" style="1" customWidth="1"/>
    <col min="18" max="18" width="15" style="1" customWidth="1"/>
    <col min="19" max="19" width="36.81640625" style="1" customWidth="1"/>
    <col min="20" max="21" width="21.54296875" style="1" customWidth="1"/>
    <col min="22" max="22" width="68.54296875" style="1" customWidth="1"/>
    <col min="23" max="23" width="8.81640625" style="1"/>
    <col min="24" max="24" width="15.81640625" style="1" customWidth="1"/>
    <col min="25" max="16384" width="8.81640625" style="1"/>
  </cols>
  <sheetData>
    <row r="1" spans="1:29" x14ac:dyDescent="0.3">
      <c r="A1" s="3" t="s">
        <v>739</v>
      </c>
      <c r="B1" s="8" t="s">
        <v>740</v>
      </c>
      <c r="C1" s="34" t="s">
        <v>565</v>
      </c>
      <c r="O1" s="33" t="s">
        <v>790</v>
      </c>
    </row>
    <row r="2" spans="1:29" s="47" customFormat="1" ht="70" customHeight="1" x14ac:dyDescent="0.3">
      <c r="A2" s="14" t="s">
        <v>4</v>
      </c>
      <c r="B2" s="14" t="s">
        <v>0</v>
      </c>
      <c r="C2" s="14" t="s">
        <v>1</v>
      </c>
      <c r="D2" s="14" t="s">
        <v>2</v>
      </c>
      <c r="E2" s="14" t="s">
        <v>3</v>
      </c>
      <c r="F2" s="14" t="s">
        <v>7</v>
      </c>
      <c r="G2" s="14" t="s">
        <v>5</v>
      </c>
      <c r="H2" s="14" t="s">
        <v>6</v>
      </c>
      <c r="I2" s="14" t="s">
        <v>8</v>
      </c>
      <c r="J2" s="14" t="s">
        <v>9</v>
      </c>
      <c r="K2" s="14" t="s">
        <v>10</v>
      </c>
      <c r="L2" s="14" t="s">
        <v>113</v>
      </c>
      <c r="M2" s="14" t="s">
        <v>114</v>
      </c>
      <c r="N2" s="15" t="s">
        <v>11</v>
      </c>
      <c r="O2" s="121" t="s">
        <v>741</v>
      </c>
      <c r="P2" s="14" t="s">
        <v>429</v>
      </c>
      <c r="Q2" s="14" t="s">
        <v>430</v>
      </c>
      <c r="R2" s="14" t="s">
        <v>308</v>
      </c>
      <c r="S2" s="14" t="s">
        <v>96</v>
      </c>
      <c r="T2" s="14" t="s">
        <v>70</v>
      </c>
      <c r="U2" s="14" t="s">
        <v>363</v>
      </c>
      <c r="V2" s="40" t="s">
        <v>375</v>
      </c>
      <c r="W2" s="14"/>
      <c r="X2" s="14"/>
      <c r="Y2" s="14"/>
      <c r="Z2" s="16"/>
    </row>
    <row r="3" spans="1:29" s="44" customFormat="1" ht="14" customHeight="1" x14ac:dyDescent="0.3">
      <c r="A3" s="41" t="s">
        <v>118</v>
      </c>
      <c r="B3" s="41" t="s">
        <v>32</v>
      </c>
      <c r="C3" s="41" t="s">
        <v>75</v>
      </c>
      <c r="D3" s="61" t="s">
        <v>76</v>
      </c>
      <c r="E3" s="48" t="s">
        <v>15</v>
      </c>
      <c r="F3" s="41" t="s">
        <v>28</v>
      </c>
      <c r="G3" s="41" t="s">
        <v>77</v>
      </c>
      <c r="H3" s="41"/>
      <c r="I3" s="41"/>
      <c r="J3" s="41" t="s">
        <v>18</v>
      </c>
      <c r="K3" s="41" t="s">
        <v>43</v>
      </c>
      <c r="L3" s="41" t="s">
        <v>44</v>
      </c>
      <c r="M3" s="41" t="s">
        <v>21</v>
      </c>
      <c r="N3" s="48">
        <v>127.32</v>
      </c>
      <c r="O3" s="93">
        <f>N3/2.5</f>
        <v>50.927999999999997</v>
      </c>
      <c r="P3" s="41" t="s">
        <v>111</v>
      </c>
      <c r="Q3" s="41" t="s">
        <v>111</v>
      </c>
      <c r="R3" s="41" t="s">
        <v>22</v>
      </c>
      <c r="S3" s="41" t="s">
        <v>491</v>
      </c>
      <c r="T3" s="41" t="s">
        <v>310</v>
      </c>
      <c r="U3" s="41" t="s">
        <v>369</v>
      </c>
      <c r="V3" s="41" t="s">
        <v>74</v>
      </c>
      <c r="W3" s="41"/>
      <c r="X3" s="41"/>
      <c r="Y3" s="41"/>
      <c r="Z3" s="41"/>
      <c r="AA3" s="41"/>
      <c r="AB3" s="41"/>
    </row>
    <row r="4" spans="1:29" s="41" customFormat="1" ht="14" customHeight="1" x14ac:dyDescent="0.3">
      <c r="A4" s="41" t="s">
        <v>118</v>
      </c>
      <c r="B4" s="41" t="s">
        <v>32</v>
      </c>
      <c r="C4" s="41" t="s">
        <v>72</v>
      </c>
      <c r="D4" s="61" t="s">
        <v>81</v>
      </c>
      <c r="E4" s="48" t="s">
        <v>27</v>
      </c>
      <c r="F4" s="41" t="s">
        <v>42</v>
      </c>
      <c r="H4" s="41">
        <v>7.6</v>
      </c>
      <c r="I4" s="41">
        <v>68.3</v>
      </c>
      <c r="J4" s="41" t="s">
        <v>18</v>
      </c>
      <c r="K4" s="41" t="s">
        <v>35</v>
      </c>
      <c r="L4" s="41" t="s">
        <v>44</v>
      </c>
      <c r="M4" s="41" t="s">
        <v>21</v>
      </c>
      <c r="N4" s="41">
        <v>17.260000000000002</v>
      </c>
      <c r="O4" s="93">
        <f t="shared" ref="O4:O19" si="0">N4/2.5</f>
        <v>6.9040000000000008</v>
      </c>
      <c r="R4" s="41" t="s">
        <v>22</v>
      </c>
      <c r="S4" s="41" t="s">
        <v>436</v>
      </c>
      <c r="U4" s="41" t="s">
        <v>381</v>
      </c>
      <c r="V4" s="41" t="s">
        <v>82</v>
      </c>
      <c r="AC4" s="71"/>
    </row>
    <row r="5" spans="1:29" s="71" customFormat="1" ht="14" customHeight="1" x14ac:dyDescent="0.3">
      <c r="A5" s="41" t="s">
        <v>118</v>
      </c>
      <c r="B5" s="41" t="s">
        <v>32</v>
      </c>
      <c r="C5" s="41" t="s">
        <v>72</v>
      </c>
      <c r="D5" s="61" t="s">
        <v>81</v>
      </c>
      <c r="E5" s="48" t="s">
        <v>27</v>
      </c>
      <c r="F5" s="41" t="s">
        <v>28</v>
      </c>
      <c r="G5" s="41"/>
      <c r="H5" s="41">
        <v>7.7</v>
      </c>
      <c r="I5" s="41">
        <v>65.2</v>
      </c>
      <c r="J5" s="41" t="s">
        <v>18</v>
      </c>
      <c r="K5" s="41" t="s">
        <v>35</v>
      </c>
      <c r="L5" s="41" t="s">
        <v>44</v>
      </c>
      <c r="M5" s="41" t="s">
        <v>21</v>
      </c>
      <c r="N5" s="41">
        <v>10.15</v>
      </c>
      <c r="O5" s="93">
        <f t="shared" si="0"/>
        <v>4.0600000000000005</v>
      </c>
      <c r="P5" s="41" t="s">
        <v>111</v>
      </c>
      <c r="Q5" s="41" t="s">
        <v>431</v>
      </c>
      <c r="R5" s="41" t="s">
        <v>22</v>
      </c>
      <c r="S5" s="41" t="s">
        <v>492</v>
      </c>
      <c r="T5" s="41"/>
      <c r="U5" s="41" t="s">
        <v>367</v>
      </c>
      <c r="V5" s="41" t="s">
        <v>156</v>
      </c>
      <c r="W5" s="41"/>
      <c r="X5" s="41"/>
      <c r="Y5" s="41"/>
      <c r="Z5" s="41"/>
      <c r="AA5" s="41"/>
      <c r="AB5" s="41"/>
      <c r="AC5" s="41"/>
    </row>
    <row r="6" spans="1:29" s="41" customFormat="1" ht="14" customHeight="1" x14ac:dyDescent="0.3">
      <c r="A6" s="41" t="s">
        <v>118</v>
      </c>
      <c r="B6" s="41" t="s">
        <v>32</v>
      </c>
      <c r="C6" s="41" t="s">
        <v>72</v>
      </c>
      <c r="D6" s="61" t="s">
        <v>34</v>
      </c>
      <c r="E6" s="48" t="s">
        <v>27</v>
      </c>
      <c r="F6" s="41" t="s">
        <v>28</v>
      </c>
      <c r="G6" s="41">
        <v>23</v>
      </c>
      <c r="H6" s="41" t="s">
        <v>64</v>
      </c>
      <c r="J6" s="41" t="s">
        <v>18</v>
      </c>
      <c r="K6" s="41" t="s">
        <v>35</v>
      </c>
      <c r="L6" s="41" t="s">
        <v>48</v>
      </c>
      <c r="M6" s="41" t="s">
        <v>21</v>
      </c>
      <c r="N6" s="41">
        <v>31.24</v>
      </c>
      <c r="O6" s="93">
        <f t="shared" si="0"/>
        <v>12.495999999999999</v>
      </c>
      <c r="R6" s="41" t="s">
        <v>22</v>
      </c>
      <c r="S6" s="41" t="s">
        <v>491</v>
      </c>
      <c r="T6" s="41" t="s">
        <v>310</v>
      </c>
      <c r="U6" s="41" t="s">
        <v>369</v>
      </c>
      <c r="V6" s="41" t="s">
        <v>74</v>
      </c>
    </row>
    <row r="7" spans="1:29" s="41" customFormat="1" ht="14" customHeight="1" x14ac:dyDescent="0.3">
      <c r="A7" s="41" t="s">
        <v>118</v>
      </c>
      <c r="B7" s="41" t="s">
        <v>32</v>
      </c>
      <c r="C7" s="41" t="s">
        <v>72</v>
      </c>
      <c r="D7" s="61" t="s">
        <v>34</v>
      </c>
      <c r="E7" s="48" t="s">
        <v>27</v>
      </c>
      <c r="F7" s="41" t="s">
        <v>42</v>
      </c>
      <c r="J7" s="41" t="s">
        <v>18</v>
      </c>
      <c r="K7" s="41" t="s">
        <v>43</v>
      </c>
      <c r="L7" s="41" t="s">
        <v>44</v>
      </c>
      <c r="M7" s="41" t="s">
        <v>21</v>
      </c>
      <c r="N7" s="41">
        <v>18</v>
      </c>
      <c r="O7" s="93">
        <f t="shared" si="0"/>
        <v>7.2</v>
      </c>
      <c r="P7" s="41" t="s">
        <v>111</v>
      </c>
      <c r="Q7" s="41" t="s">
        <v>111</v>
      </c>
      <c r="R7" s="41" t="s">
        <v>22</v>
      </c>
      <c r="S7" s="41" t="s">
        <v>434</v>
      </c>
      <c r="U7" s="41" t="s">
        <v>364</v>
      </c>
      <c r="V7" s="41" t="s">
        <v>50</v>
      </c>
    </row>
    <row r="8" spans="1:29" s="44" customFormat="1" ht="14" customHeight="1" x14ac:dyDescent="0.3">
      <c r="A8" s="48" t="s">
        <v>118</v>
      </c>
      <c r="B8" s="48" t="s">
        <v>32</v>
      </c>
      <c r="C8" s="48" t="s">
        <v>72</v>
      </c>
      <c r="D8" s="74" t="s">
        <v>803</v>
      </c>
      <c r="E8" s="48" t="s">
        <v>27</v>
      </c>
      <c r="F8" s="48" t="s">
        <v>28</v>
      </c>
      <c r="G8" s="48" t="s">
        <v>164</v>
      </c>
      <c r="H8" s="48">
        <v>7.5</v>
      </c>
      <c r="I8" s="48"/>
      <c r="J8" s="48" t="s">
        <v>18</v>
      </c>
      <c r="K8" s="48" t="s">
        <v>19</v>
      </c>
      <c r="L8" s="48" t="s">
        <v>44</v>
      </c>
      <c r="M8" s="48" t="s">
        <v>21</v>
      </c>
      <c r="N8" s="48">
        <v>15</v>
      </c>
      <c r="O8" s="93">
        <f t="shared" si="0"/>
        <v>6</v>
      </c>
      <c r="P8" s="48" t="s">
        <v>111</v>
      </c>
      <c r="Q8" s="48" t="s">
        <v>111</v>
      </c>
      <c r="R8" s="48" t="s">
        <v>22</v>
      </c>
      <c r="S8" s="48" t="s">
        <v>493</v>
      </c>
      <c r="T8" s="48"/>
      <c r="U8" s="48" t="s">
        <v>394</v>
      </c>
      <c r="V8" s="48" t="s">
        <v>165</v>
      </c>
      <c r="W8" s="48"/>
      <c r="X8" s="48"/>
      <c r="Y8" s="48"/>
      <c r="Z8" s="48"/>
      <c r="AA8" s="41"/>
      <c r="AB8" s="41"/>
      <c r="AC8" s="41"/>
    </row>
    <row r="9" spans="1:29" s="44" customFormat="1" ht="14" customHeight="1" x14ac:dyDescent="0.3">
      <c r="A9" s="41" t="s">
        <v>118</v>
      </c>
      <c r="B9" s="41" t="s">
        <v>32</v>
      </c>
      <c r="C9" s="41" t="s">
        <v>72</v>
      </c>
      <c r="D9" s="61" t="s">
        <v>85</v>
      </c>
      <c r="E9" s="48" t="s">
        <v>27</v>
      </c>
      <c r="F9" s="41" t="s">
        <v>28</v>
      </c>
      <c r="G9" s="41" t="s">
        <v>77</v>
      </c>
      <c r="H9" s="41" t="s">
        <v>86</v>
      </c>
      <c r="I9" s="41" t="s">
        <v>87</v>
      </c>
      <c r="J9" s="41" t="s">
        <v>18</v>
      </c>
      <c r="K9" s="41" t="s">
        <v>35</v>
      </c>
      <c r="L9" s="41" t="s">
        <v>44</v>
      </c>
      <c r="M9" s="41" t="s">
        <v>21</v>
      </c>
      <c r="N9" s="41">
        <v>13.28</v>
      </c>
      <c r="O9" s="93">
        <f t="shared" si="0"/>
        <v>5.3119999999999994</v>
      </c>
      <c r="P9" s="41" t="s">
        <v>111</v>
      </c>
      <c r="Q9" s="41" t="s">
        <v>111</v>
      </c>
      <c r="R9" s="41" t="s">
        <v>22</v>
      </c>
      <c r="S9" s="41" t="s">
        <v>354</v>
      </c>
      <c r="T9" s="41"/>
      <c r="U9" s="41" t="s">
        <v>368</v>
      </c>
      <c r="V9" s="41" t="s">
        <v>88</v>
      </c>
      <c r="W9" s="41"/>
      <c r="X9" s="41"/>
      <c r="Y9" s="41"/>
      <c r="Z9" s="41"/>
      <c r="AA9" s="41"/>
      <c r="AB9" s="41"/>
    </row>
    <row r="10" spans="1:29" s="41" customFormat="1" ht="14" customHeight="1" x14ac:dyDescent="0.3">
      <c r="A10" s="41" t="s">
        <v>118</v>
      </c>
      <c r="B10" s="41" t="s">
        <v>32</v>
      </c>
      <c r="C10" s="41" t="s">
        <v>89</v>
      </c>
      <c r="D10" s="61" t="s">
        <v>90</v>
      </c>
      <c r="E10" s="48" t="s">
        <v>27</v>
      </c>
      <c r="F10" s="41" t="s">
        <v>17</v>
      </c>
      <c r="G10" s="41" t="s">
        <v>91</v>
      </c>
      <c r="H10" s="41">
        <v>8.3000000000000007</v>
      </c>
      <c r="I10" s="41">
        <v>82</v>
      </c>
      <c r="J10" s="41" t="s">
        <v>18</v>
      </c>
      <c r="K10" s="41" t="s">
        <v>19</v>
      </c>
      <c r="L10" s="41" t="s">
        <v>44</v>
      </c>
      <c r="M10" s="41" t="s">
        <v>21</v>
      </c>
      <c r="N10" s="41">
        <v>12.5</v>
      </c>
      <c r="O10" s="93">
        <f t="shared" si="0"/>
        <v>5</v>
      </c>
      <c r="P10" s="41" t="s">
        <v>111</v>
      </c>
      <c r="Q10" s="41" t="s">
        <v>111</v>
      </c>
      <c r="R10" s="41" t="s">
        <v>22</v>
      </c>
      <c r="S10" s="41" t="s">
        <v>354</v>
      </c>
      <c r="U10" s="41" t="s">
        <v>368</v>
      </c>
      <c r="V10" s="41" t="s">
        <v>88</v>
      </c>
      <c r="AC10" s="44"/>
    </row>
    <row r="11" spans="1:29" s="41" customFormat="1" x14ac:dyDescent="0.3">
      <c r="A11" s="41" t="s">
        <v>118</v>
      </c>
      <c r="B11" s="41" t="s">
        <v>12</v>
      </c>
      <c r="C11" s="41" t="s">
        <v>53</v>
      </c>
      <c r="D11" s="61" t="s">
        <v>129</v>
      </c>
      <c r="E11" s="48" t="s">
        <v>27</v>
      </c>
      <c r="F11" s="41" t="s">
        <v>42</v>
      </c>
      <c r="G11" s="41">
        <v>12</v>
      </c>
      <c r="J11" s="41" t="s">
        <v>18</v>
      </c>
      <c r="K11" s="41" t="s">
        <v>19</v>
      </c>
      <c r="L11" s="41" t="s">
        <v>44</v>
      </c>
      <c r="M11" s="41" t="s">
        <v>21</v>
      </c>
      <c r="N11" s="41">
        <v>5.9</v>
      </c>
      <c r="O11" s="93">
        <f t="shared" si="0"/>
        <v>2.3600000000000003</v>
      </c>
      <c r="P11" s="41" t="s">
        <v>111</v>
      </c>
      <c r="Q11" s="41" t="s">
        <v>111</v>
      </c>
      <c r="R11" s="41" t="s">
        <v>22</v>
      </c>
      <c r="S11" s="41" t="s">
        <v>434</v>
      </c>
      <c r="U11" s="41" t="s">
        <v>364</v>
      </c>
      <c r="V11" s="41" t="s">
        <v>50</v>
      </c>
    </row>
    <row r="12" spans="1:29" s="41" customFormat="1" x14ac:dyDescent="0.3">
      <c r="A12" s="41" t="s">
        <v>118</v>
      </c>
      <c r="B12" s="41" t="s">
        <v>12</v>
      </c>
      <c r="C12" s="41" t="s">
        <v>78</v>
      </c>
      <c r="D12" s="61" t="s">
        <v>79</v>
      </c>
      <c r="E12" s="48" t="s">
        <v>27</v>
      </c>
      <c r="F12" s="41" t="s">
        <v>17</v>
      </c>
      <c r="G12" s="41">
        <v>25</v>
      </c>
      <c r="I12" s="41" t="s">
        <v>748</v>
      </c>
      <c r="J12" s="41" t="s">
        <v>18</v>
      </c>
      <c r="K12" s="41" t="s">
        <v>19</v>
      </c>
      <c r="L12" s="41" t="s">
        <v>44</v>
      </c>
      <c r="M12" s="41" t="s">
        <v>21</v>
      </c>
      <c r="N12" s="41">
        <v>31.1</v>
      </c>
      <c r="O12" s="93">
        <f t="shared" si="0"/>
        <v>12.440000000000001</v>
      </c>
      <c r="R12" s="41" t="s">
        <v>22</v>
      </c>
      <c r="S12" s="41" t="s">
        <v>749</v>
      </c>
      <c r="U12" s="41" t="s">
        <v>746</v>
      </c>
      <c r="V12" s="41" t="s">
        <v>747</v>
      </c>
    </row>
    <row r="13" spans="1:29" s="41" customFormat="1" ht="14" customHeight="1" x14ac:dyDescent="0.3">
      <c r="A13" s="41" t="s">
        <v>118</v>
      </c>
      <c r="B13" s="41" t="s">
        <v>12</v>
      </c>
      <c r="C13" s="41" t="s">
        <v>78</v>
      </c>
      <c r="D13" s="61" t="s">
        <v>79</v>
      </c>
      <c r="E13" s="48" t="s">
        <v>27</v>
      </c>
      <c r="F13" s="41" t="s">
        <v>17</v>
      </c>
      <c r="G13" s="41">
        <v>25</v>
      </c>
      <c r="H13" s="41">
        <v>7.65</v>
      </c>
      <c r="I13" s="41">
        <v>45.5</v>
      </c>
      <c r="J13" s="41" t="s">
        <v>18</v>
      </c>
      <c r="K13" s="41" t="s">
        <v>19</v>
      </c>
      <c r="L13" s="41" t="s">
        <v>44</v>
      </c>
      <c r="M13" s="41" t="s">
        <v>21</v>
      </c>
      <c r="N13" s="41">
        <v>15.59</v>
      </c>
      <c r="O13" s="93">
        <f t="shared" si="0"/>
        <v>6.2359999999999998</v>
      </c>
      <c r="P13" s="41" t="s">
        <v>111</v>
      </c>
      <c r="Q13" s="41" t="s">
        <v>431</v>
      </c>
      <c r="R13" s="41" t="s">
        <v>22</v>
      </c>
      <c r="S13" s="41" t="s">
        <v>331</v>
      </c>
      <c r="U13" s="41" t="s">
        <v>370</v>
      </c>
      <c r="V13" s="41" t="s">
        <v>135</v>
      </c>
    </row>
    <row r="14" spans="1:29" s="41" customFormat="1" ht="14" customHeight="1" x14ac:dyDescent="0.3">
      <c r="A14" s="41" t="s">
        <v>118</v>
      </c>
      <c r="B14" s="41" t="s">
        <v>12</v>
      </c>
      <c r="C14" s="41" t="s">
        <v>136</v>
      </c>
      <c r="D14" s="61" t="s">
        <v>804</v>
      </c>
      <c r="E14" s="48" t="s">
        <v>15</v>
      </c>
      <c r="F14" s="41" t="s">
        <v>42</v>
      </c>
      <c r="G14" s="41">
        <v>6</v>
      </c>
      <c r="J14" s="41" t="s">
        <v>18</v>
      </c>
      <c r="K14" s="41" t="s">
        <v>19</v>
      </c>
      <c r="L14" s="41" t="s">
        <v>44</v>
      </c>
      <c r="M14" s="41" t="s">
        <v>21</v>
      </c>
      <c r="N14" s="41">
        <v>10.69</v>
      </c>
      <c r="O14" s="93">
        <f t="shared" si="0"/>
        <v>4.2759999999999998</v>
      </c>
      <c r="P14" s="41" t="s">
        <v>111</v>
      </c>
      <c r="Q14" s="41" t="s">
        <v>111</v>
      </c>
      <c r="R14" s="41" t="s">
        <v>22</v>
      </c>
      <c r="S14" s="41" t="s">
        <v>360</v>
      </c>
      <c r="U14" s="41" t="s">
        <v>365</v>
      </c>
      <c r="V14" s="41" t="s">
        <v>137</v>
      </c>
    </row>
    <row r="15" spans="1:29" s="41" customFormat="1" ht="14" customHeight="1" x14ac:dyDescent="0.3">
      <c r="A15" s="41" t="s">
        <v>118</v>
      </c>
      <c r="B15" s="41" t="s">
        <v>12</v>
      </c>
      <c r="C15" s="41" t="s">
        <v>51</v>
      </c>
      <c r="D15" s="61" t="s">
        <v>52</v>
      </c>
      <c r="E15" s="48" t="s">
        <v>27</v>
      </c>
      <c r="F15" s="41" t="s">
        <v>42</v>
      </c>
      <c r="G15" s="41">
        <v>21</v>
      </c>
      <c r="J15" s="41" t="s">
        <v>18</v>
      </c>
      <c r="K15" s="41" t="s">
        <v>19</v>
      </c>
      <c r="L15" s="41" t="s">
        <v>44</v>
      </c>
      <c r="M15" s="41" t="s">
        <v>21</v>
      </c>
      <c r="N15" s="41">
        <v>28.6</v>
      </c>
      <c r="O15" s="93">
        <f t="shared" si="0"/>
        <v>11.440000000000001</v>
      </c>
      <c r="P15" s="41" t="s">
        <v>111</v>
      </c>
      <c r="Q15" s="41" t="s">
        <v>111</v>
      </c>
      <c r="R15" s="41" t="s">
        <v>22</v>
      </c>
      <c r="S15" s="41" t="s">
        <v>434</v>
      </c>
      <c r="U15" s="41" t="s">
        <v>364</v>
      </c>
      <c r="V15" s="41" t="s">
        <v>50</v>
      </c>
    </row>
    <row r="16" spans="1:29" s="48" customFormat="1" ht="14" customHeight="1" x14ac:dyDescent="0.3">
      <c r="A16" s="48" t="s">
        <v>118</v>
      </c>
      <c r="B16" s="48" t="s">
        <v>24</v>
      </c>
      <c r="C16" s="48" t="s">
        <v>31</v>
      </c>
      <c r="D16" s="74" t="s">
        <v>805</v>
      </c>
      <c r="E16" s="48" t="s">
        <v>27</v>
      </c>
      <c r="F16" s="48" t="s">
        <v>28</v>
      </c>
      <c r="J16" s="48" t="s">
        <v>18</v>
      </c>
      <c r="K16" s="48" t="s">
        <v>779</v>
      </c>
      <c r="L16" s="48" t="s">
        <v>780</v>
      </c>
      <c r="M16" s="48" t="s">
        <v>29</v>
      </c>
      <c r="N16" s="48">
        <v>310</v>
      </c>
      <c r="O16" s="93">
        <f t="shared" si="0"/>
        <v>124</v>
      </c>
      <c r="P16" s="48" t="s">
        <v>111</v>
      </c>
      <c r="Q16" s="48" t="s">
        <v>111</v>
      </c>
      <c r="R16" s="48" t="s">
        <v>22</v>
      </c>
      <c r="S16" s="48" t="s">
        <v>807</v>
      </c>
      <c r="U16" s="48" t="s">
        <v>539</v>
      </c>
      <c r="V16" s="48" t="s">
        <v>776</v>
      </c>
    </row>
    <row r="17" spans="1:29" s="41" customFormat="1" ht="14" customHeight="1" x14ac:dyDescent="0.3">
      <c r="A17" s="41" t="s">
        <v>118</v>
      </c>
      <c r="B17" s="41" t="s">
        <v>24</v>
      </c>
      <c r="C17" s="41" t="s">
        <v>31</v>
      </c>
      <c r="D17" s="61" t="s">
        <v>380</v>
      </c>
      <c r="E17" s="48" t="s">
        <v>27</v>
      </c>
      <c r="F17" s="41" t="s">
        <v>28</v>
      </c>
      <c r="G17" s="41" t="s">
        <v>93</v>
      </c>
      <c r="H17" s="41">
        <v>7.5</v>
      </c>
      <c r="I17" s="48"/>
      <c r="J17" s="41" t="s">
        <v>371</v>
      </c>
      <c r="K17" s="41" t="s">
        <v>35</v>
      </c>
      <c r="L17" s="41" t="s">
        <v>54</v>
      </c>
      <c r="M17" s="41" t="s">
        <v>29</v>
      </c>
      <c r="N17" s="41">
        <v>15.77</v>
      </c>
      <c r="O17" s="93">
        <f t="shared" si="0"/>
        <v>6.3079999999999998</v>
      </c>
      <c r="P17" s="41" t="s">
        <v>814</v>
      </c>
      <c r="Q17" s="41" t="s">
        <v>431</v>
      </c>
      <c r="R17" s="41" t="s">
        <v>22</v>
      </c>
      <c r="S17" s="41" t="s">
        <v>106</v>
      </c>
      <c r="T17" s="41" t="s">
        <v>378</v>
      </c>
      <c r="U17" s="41" t="s">
        <v>382</v>
      </c>
      <c r="V17" s="41" t="s">
        <v>94</v>
      </c>
      <c r="AA17" s="48"/>
      <c r="AB17" s="48"/>
    </row>
    <row r="18" spans="1:29" s="41" customFormat="1" ht="14" customHeight="1" x14ac:dyDescent="0.3">
      <c r="A18" s="41" t="s">
        <v>118</v>
      </c>
      <c r="B18" s="41" t="s">
        <v>24</v>
      </c>
      <c r="C18" s="41" t="s">
        <v>31</v>
      </c>
      <c r="D18" s="61" t="s">
        <v>380</v>
      </c>
      <c r="E18" s="48" t="s">
        <v>27</v>
      </c>
      <c r="F18" s="41" t="s">
        <v>28</v>
      </c>
      <c r="G18" s="41" t="s">
        <v>93</v>
      </c>
      <c r="I18" s="48"/>
      <c r="J18" s="41" t="s">
        <v>371</v>
      </c>
      <c r="K18" s="41" t="s">
        <v>35</v>
      </c>
      <c r="L18" s="41" t="s">
        <v>54</v>
      </c>
      <c r="M18" s="41" t="s">
        <v>29</v>
      </c>
      <c r="N18" s="41">
        <v>28.7</v>
      </c>
      <c r="O18" s="93">
        <f t="shared" si="0"/>
        <v>11.48</v>
      </c>
      <c r="R18" s="41" t="s">
        <v>22</v>
      </c>
      <c r="S18" s="41" t="s">
        <v>495</v>
      </c>
      <c r="T18" s="41" t="s">
        <v>378</v>
      </c>
      <c r="U18" s="41" t="s">
        <v>383</v>
      </c>
      <c r="V18" s="41" t="s">
        <v>185</v>
      </c>
      <c r="AA18" s="48"/>
      <c r="AB18" s="48"/>
    </row>
    <row r="19" spans="1:29" s="42" customFormat="1" ht="14" customHeight="1" x14ac:dyDescent="0.3">
      <c r="A19" s="41" t="s">
        <v>118</v>
      </c>
      <c r="B19" s="41" t="s">
        <v>12</v>
      </c>
      <c r="C19" s="41" t="s">
        <v>138</v>
      </c>
      <c r="D19" s="61" t="s">
        <v>806</v>
      </c>
      <c r="E19" s="48" t="s">
        <v>15</v>
      </c>
      <c r="F19" s="41" t="s">
        <v>42</v>
      </c>
      <c r="G19" s="41">
        <v>6</v>
      </c>
      <c r="H19" s="41"/>
      <c r="I19" s="41"/>
      <c r="J19" s="41" t="s">
        <v>18</v>
      </c>
      <c r="K19" s="41" t="s">
        <v>19</v>
      </c>
      <c r="L19" s="41" t="s">
        <v>44</v>
      </c>
      <c r="M19" s="41" t="s">
        <v>21</v>
      </c>
      <c r="N19" s="41">
        <v>9.0299999999999994</v>
      </c>
      <c r="O19" s="93">
        <f t="shared" si="0"/>
        <v>3.6119999999999997</v>
      </c>
      <c r="P19" s="41" t="s">
        <v>111</v>
      </c>
      <c r="Q19" s="41" t="s">
        <v>111</v>
      </c>
      <c r="R19" s="41" t="s">
        <v>22</v>
      </c>
      <c r="S19" s="41" t="s">
        <v>360</v>
      </c>
      <c r="T19" s="41"/>
      <c r="U19" s="41" t="s">
        <v>365</v>
      </c>
      <c r="V19" s="41" t="s">
        <v>137</v>
      </c>
      <c r="W19" s="41"/>
      <c r="X19" s="41"/>
      <c r="Y19" s="41"/>
      <c r="Z19" s="41"/>
      <c r="AA19" s="41"/>
      <c r="AB19" s="41"/>
    </row>
    <row r="20" spans="1:29" s="52" customFormat="1" ht="14" customHeight="1" x14ac:dyDescent="0.35">
      <c r="A20" s="42" t="s">
        <v>118</v>
      </c>
      <c r="B20" s="42" t="s">
        <v>115</v>
      </c>
      <c r="C20" s="42" t="s">
        <v>116</v>
      </c>
      <c r="D20" s="62" t="s">
        <v>117</v>
      </c>
      <c r="E20" s="42" t="s">
        <v>27</v>
      </c>
      <c r="F20" s="42" t="s">
        <v>17</v>
      </c>
      <c r="G20" s="42">
        <v>20.2</v>
      </c>
      <c r="H20" s="42">
        <v>7.7</v>
      </c>
      <c r="I20" s="42">
        <v>96.6</v>
      </c>
      <c r="J20" s="42" t="s">
        <v>38</v>
      </c>
      <c r="K20" s="42" t="s">
        <v>362</v>
      </c>
      <c r="L20" s="42" t="s">
        <v>373</v>
      </c>
      <c r="M20" s="42" t="s">
        <v>295</v>
      </c>
      <c r="N20" s="42">
        <v>0.56000000000000005</v>
      </c>
      <c r="O20" s="42">
        <v>0.56000000000000005</v>
      </c>
      <c r="P20" s="42"/>
      <c r="Q20" s="42" t="s">
        <v>111</v>
      </c>
      <c r="R20" s="42" t="s">
        <v>22</v>
      </c>
      <c r="S20" s="42" t="s">
        <v>119</v>
      </c>
      <c r="T20" s="42" t="s">
        <v>422</v>
      </c>
      <c r="U20" s="42" t="s">
        <v>384</v>
      </c>
      <c r="V20" s="42" t="s">
        <v>120</v>
      </c>
      <c r="W20" s="42"/>
      <c r="X20" s="42"/>
      <c r="Y20" s="42"/>
      <c r="Z20" s="42"/>
      <c r="AA20" s="42"/>
      <c r="AB20" s="42"/>
      <c r="AC20" s="41"/>
    </row>
    <row r="21" spans="1:29" s="42" customFormat="1" ht="14" customHeight="1" x14ac:dyDescent="0.35">
      <c r="A21" s="42" t="s">
        <v>118</v>
      </c>
      <c r="B21" s="42" t="s">
        <v>115</v>
      </c>
      <c r="C21" s="42" t="s">
        <v>116</v>
      </c>
      <c r="D21" s="62" t="s">
        <v>117</v>
      </c>
      <c r="E21" s="42" t="s">
        <v>27</v>
      </c>
      <c r="F21" s="42" t="s">
        <v>17</v>
      </c>
      <c r="G21" s="42">
        <v>20.2</v>
      </c>
      <c r="H21" s="42">
        <v>7.7</v>
      </c>
      <c r="I21" s="42">
        <v>96.6</v>
      </c>
      <c r="J21" s="42" t="s">
        <v>38</v>
      </c>
      <c r="K21" s="42" t="s">
        <v>362</v>
      </c>
      <c r="L21" s="42" t="s">
        <v>373</v>
      </c>
      <c r="M21" s="42" t="s">
        <v>21</v>
      </c>
      <c r="N21" s="42">
        <v>5.21</v>
      </c>
      <c r="R21" s="42" t="s">
        <v>22</v>
      </c>
      <c r="S21" s="42" t="s">
        <v>119</v>
      </c>
      <c r="T21" s="42" t="s">
        <v>372</v>
      </c>
      <c r="U21" s="42" t="s">
        <v>384</v>
      </c>
      <c r="V21" s="42" t="s">
        <v>120</v>
      </c>
      <c r="AA21" s="52"/>
      <c r="AB21" s="52"/>
      <c r="AC21" s="41"/>
    </row>
    <row r="22" spans="1:29" s="42" customFormat="1" ht="14" customHeight="1" x14ac:dyDescent="0.35">
      <c r="A22" s="42" t="s">
        <v>118</v>
      </c>
      <c r="B22" s="42" t="s">
        <v>32</v>
      </c>
      <c r="C22" s="42" t="s">
        <v>72</v>
      </c>
      <c r="D22" s="62" t="s">
        <v>81</v>
      </c>
      <c r="E22" s="42" t="s">
        <v>27</v>
      </c>
      <c r="F22" s="42" t="s">
        <v>42</v>
      </c>
      <c r="H22" s="42">
        <v>7.6</v>
      </c>
      <c r="I22" s="42">
        <v>68.3</v>
      </c>
      <c r="J22" s="42" t="s">
        <v>38</v>
      </c>
      <c r="K22" s="42" t="s">
        <v>84</v>
      </c>
      <c r="L22" s="42" t="s">
        <v>193</v>
      </c>
      <c r="M22" s="42" t="s">
        <v>191</v>
      </c>
      <c r="N22" s="50">
        <v>5.1413033367036416</v>
      </c>
      <c r="O22" s="50">
        <v>5.1413033367036416</v>
      </c>
      <c r="Q22" s="42" t="s">
        <v>111</v>
      </c>
      <c r="R22" s="42" t="s">
        <v>22</v>
      </c>
      <c r="S22" s="42" t="s">
        <v>376</v>
      </c>
      <c r="T22" s="42" t="s">
        <v>194</v>
      </c>
      <c r="U22" s="42" t="s">
        <v>381</v>
      </c>
      <c r="V22" s="42" t="s">
        <v>82</v>
      </c>
      <c r="AC22" s="52"/>
    </row>
    <row r="23" spans="1:29" s="42" customFormat="1" ht="14" customHeight="1" x14ac:dyDescent="0.3">
      <c r="A23" s="42" t="s">
        <v>118</v>
      </c>
      <c r="B23" s="42" t="s">
        <v>32</v>
      </c>
      <c r="C23" s="42" t="s">
        <v>72</v>
      </c>
      <c r="D23" s="62" t="s">
        <v>81</v>
      </c>
      <c r="E23" s="42" t="s">
        <v>27</v>
      </c>
      <c r="F23" s="42" t="s">
        <v>42</v>
      </c>
      <c r="H23" s="42">
        <v>7.6</v>
      </c>
      <c r="I23" s="42">
        <v>68.3</v>
      </c>
      <c r="J23" s="42" t="s">
        <v>38</v>
      </c>
      <c r="K23" s="42" t="s">
        <v>84</v>
      </c>
      <c r="L23" s="42" t="s">
        <v>193</v>
      </c>
      <c r="M23" s="42" t="s">
        <v>57</v>
      </c>
      <c r="N23" s="42">
        <v>2.97</v>
      </c>
      <c r="R23" s="42" t="s">
        <v>22</v>
      </c>
      <c r="S23" s="42" t="s">
        <v>376</v>
      </c>
      <c r="T23" s="42" t="s">
        <v>195</v>
      </c>
      <c r="U23" s="42" t="s">
        <v>381</v>
      </c>
      <c r="V23" s="42" t="s">
        <v>82</v>
      </c>
    </row>
    <row r="24" spans="1:29" s="44" customFormat="1" ht="14" customHeight="1" x14ac:dyDescent="0.3">
      <c r="A24" s="42" t="s">
        <v>118</v>
      </c>
      <c r="B24" s="42" t="s">
        <v>32</v>
      </c>
      <c r="C24" s="42" t="s">
        <v>72</v>
      </c>
      <c r="D24" s="62" t="s">
        <v>81</v>
      </c>
      <c r="E24" s="42" t="s">
        <v>27</v>
      </c>
      <c r="F24" s="42" t="s">
        <v>42</v>
      </c>
      <c r="G24" s="42"/>
      <c r="H24" s="42">
        <v>7.6</v>
      </c>
      <c r="I24" s="42">
        <v>68.3</v>
      </c>
      <c r="J24" s="42" t="s">
        <v>38</v>
      </c>
      <c r="K24" s="42" t="s">
        <v>84</v>
      </c>
      <c r="L24" s="42" t="s">
        <v>193</v>
      </c>
      <c r="M24" s="42" t="s">
        <v>110</v>
      </c>
      <c r="N24" s="42">
        <v>8.9</v>
      </c>
      <c r="O24" s="42"/>
      <c r="P24" s="42"/>
      <c r="Q24" s="42"/>
      <c r="R24" s="42" t="s">
        <v>22</v>
      </c>
      <c r="S24" s="42" t="s">
        <v>376</v>
      </c>
      <c r="T24" s="42" t="s">
        <v>196</v>
      </c>
      <c r="U24" s="42" t="s">
        <v>381</v>
      </c>
      <c r="V24" s="42" t="s">
        <v>82</v>
      </c>
      <c r="W24" s="42"/>
      <c r="X24" s="42"/>
      <c r="Y24" s="42"/>
      <c r="Z24" s="42"/>
      <c r="AA24" s="42"/>
      <c r="AB24" s="42"/>
      <c r="AC24" s="42"/>
    </row>
    <row r="25" spans="1:29" s="42" customFormat="1" ht="14" customHeight="1" x14ac:dyDescent="0.3">
      <c r="A25" s="42" t="s">
        <v>118</v>
      </c>
      <c r="B25" s="42" t="s">
        <v>12</v>
      </c>
      <c r="C25" s="42" t="s">
        <v>78</v>
      </c>
      <c r="D25" s="62" t="s">
        <v>79</v>
      </c>
      <c r="E25" s="42" t="s">
        <v>27</v>
      </c>
      <c r="F25" s="42" t="s">
        <v>17</v>
      </c>
      <c r="G25" s="42">
        <v>25</v>
      </c>
      <c r="H25" s="42">
        <v>7.65</v>
      </c>
      <c r="I25" s="42">
        <v>45.5</v>
      </c>
      <c r="J25" s="42" t="s">
        <v>38</v>
      </c>
      <c r="K25" s="42" t="s">
        <v>84</v>
      </c>
      <c r="L25" s="42" t="s">
        <v>186</v>
      </c>
      <c r="M25" s="42" t="s">
        <v>187</v>
      </c>
      <c r="N25" s="42">
        <v>10.57</v>
      </c>
      <c r="O25" s="42">
        <v>10.57</v>
      </c>
      <c r="Q25" s="42" t="s">
        <v>111</v>
      </c>
      <c r="R25" s="42" t="s">
        <v>22</v>
      </c>
      <c r="S25" s="42" t="s">
        <v>311</v>
      </c>
      <c r="T25" s="42" t="s">
        <v>188</v>
      </c>
      <c r="U25" s="42" t="s">
        <v>370</v>
      </c>
      <c r="V25" s="42" t="s">
        <v>135</v>
      </c>
    </row>
    <row r="26" spans="1:29" s="42" customFormat="1" ht="14" customHeight="1" x14ac:dyDescent="0.3">
      <c r="A26" s="42" t="s">
        <v>118</v>
      </c>
      <c r="B26" s="42" t="s">
        <v>12</v>
      </c>
      <c r="C26" s="42" t="s">
        <v>78</v>
      </c>
      <c r="D26" s="62" t="s">
        <v>79</v>
      </c>
      <c r="E26" s="42" t="s">
        <v>27</v>
      </c>
      <c r="F26" s="42" t="s">
        <v>17</v>
      </c>
      <c r="G26" s="42">
        <v>25</v>
      </c>
      <c r="H26" s="42">
        <v>7.65</v>
      </c>
      <c r="I26" s="42">
        <v>45.5</v>
      </c>
      <c r="J26" s="42" t="s">
        <v>38</v>
      </c>
      <c r="K26" s="42" t="s">
        <v>84</v>
      </c>
      <c r="L26" s="42" t="s">
        <v>20</v>
      </c>
      <c r="M26" s="42" t="s">
        <v>57</v>
      </c>
      <c r="N26" s="42">
        <v>10.199999999999999</v>
      </c>
      <c r="R26" s="42" t="s">
        <v>22</v>
      </c>
      <c r="S26" s="42" t="s">
        <v>311</v>
      </c>
      <c r="U26" s="42" t="s">
        <v>370</v>
      </c>
      <c r="V26" s="42" t="s">
        <v>135</v>
      </c>
    </row>
    <row r="27" spans="1:29" s="42" customFormat="1" ht="14" customHeight="1" x14ac:dyDescent="0.3">
      <c r="A27" s="42" t="s">
        <v>118</v>
      </c>
      <c r="B27" s="42" t="s">
        <v>12</v>
      </c>
      <c r="C27" s="42" t="s">
        <v>78</v>
      </c>
      <c r="D27" s="62" t="s">
        <v>79</v>
      </c>
      <c r="E27" s="42" t="s">
        <v>27</v>
      </c>
      <c r="F27" s="42" t="s">
        <v>17</v>
      </c>
      <c r="G27" s="42">
        <v>25</v>
      </c>
      <c r="H27" s="42">
        <v>7.65</v>
      </c>
      <c r="I27" s="42">
        <v>45.5</v>
      </c>
      <c r="J27" s="42" t="s">
        <v>38</v>
      </c>
      <c r="K27" s="42" t="s">
        <v>84</v>
      </c>
      <c r="L27" s="42" t="s">
        <v>54</v>
      </c>
      <c r="M27" s="42" t="s">
        <v>57</v>
      </c>
      <c r="N27" s="42">
        <v>10.199999999999999</v>
      </c>
      <c r="R27" s="42" t="s">
        <v>22</v>
      </c>
      <c r="S27" s="42" t="s">
        <v>311</v>
      </c>
      <c r="U27" s="42" t="s">
        <v>370</v>
      </c>
      <c r="V27" s="42" t="s">
        <v>135</v>
      </c>
    </row>
    <row r="28" spans="1:29" s="42" customFormat="1" ht="14" customHeight="1" x14ac:dyDescent="0.3">
      <c r="A28" s="42" t="s">
        <v>118</v>
      </c>
      <c r="B28" s="42" t="s">
        <v>12</v>
      </c>
      <c r="C28" s="42" t="s">
        <v>78</v>
      </c>
      <c r="D28" s="62" t="s">
        <v>79</v>
      </c>
      <c r="E28" s="42" t="s">
        <v>27</v>
      </c>
      <c r="F28" s="42" t="s">
        <v>17</v>
      </c>
      <c r="G28" s="42">
        <v>25</v>
      </c>
      <c r="H28" s="42">
        <v>7.65</v>
      </c>
      <c r="I28" s="42">
        <v>45.5</v>
      </c>
      <c r="J28" s="42" t="s">
        <v>38</v>
      </c>
      <c r="K28" s="42" t="s">
        <v>84</v>
      </c>
      <c r="L28" s="42" t="s">
        <v>20</v>
      </c>
      <c r="M28" s="42" t="s">
        <v>191</v>
      </c>
      <c r="N28" s="50">
        <v>13.2</v>
      </c>
      <c r="O28" s="50"/>
      <c r="P28" s="50"/>
      <c r="Q28" s="50"/>
      <c r="R28" s="42" t="s">
        <v>22</v>
      </c>
      <c r="S28" s="42" t="s">
        <v>311</v>
      </c>
      <c r="T28" s="42" t="s">
        <v>192</v>
      </c>
      <c r="U28" s="42" t="s">
        <v>370</v>
      </c>
      <c r="V28" s="42" t="s">
        <v>135</v>
      </c>
    </row>
    <row r="29" spans="1:29" s="42" customFormat="1" ht="14" customHeight="1" x14ac:dyDescent="0.3">
      <c r="A29" s="42" t="s">
        <v>118</v>
      </c>
      <c r="B29" s="42" t="s">
        <v>12</v>
      </c>
      <c r="C29" s="42" t="s">
        <v>78</v>
      </c>
      <c r="D29" s="62" t="s">
        <v>79</v>
      </c>
      <c r="E29" s="42" t="s">
        <v>27</v>
      </c>
      <c r="F29" s="42" t="s">
        <v>17</v>
      </c>
      <c r="G29" s="42">
        <v>25</v>
      </c>
      <c r="H29" s="42">
        <v>7.65</v>
      </c>
      <c r="I29" s="42">
        <v>45.5</v>
      </c>
      <c r="J29" s="42" t="s">
        <v>38</v>
      </c>
      <c r="K29" s="42" t="s">
        <v>84</v>
      </c>
      <c r="L29" s="42" t="s">
        <v>54</v>
      </c>
      <c r="M29" s="42" t="s">
        <v>191</v>
      </c>
      <c r="N29" s="42">
        <v>13.2</v>
      </c>
      <c r="R29" s="42" t="s">
        <v>22</v>
      </c>
      <c r="S29" s="42" t="s">
        <v>311</v>
      </c>
      <c r="T29" s="42" t="s">
        <v>192</v>
      </c>
      <c r="U29" s="42" t="s">
        <v>370</v>
      </c>
      <c r="V29" s="42" t="s">
        <v>135</v>
      </c>
    </row>
    <row r="30" spans="1:29" s="42" customFormat="1" ht="14" customHeight="1" x14ac:dyDescent="0.3">
      <c r="A30" s="42" t="s">
        <v>118</v>
      </c>
      <c r="B30" s="42" t="s">
        <v>12</v>
      </c>
      <c r="C30" s="42" t="s">
        <v>78</v>
      </c>
      <c r="D30" s="62" t="s">
        <v>79</v>
      </c>
      <c r="E30" s="42" t="s">
        <v>27</v>
      </c>
      <c r="F30" s="42" t="s">
        <v>17</v>
      </c>
      <c r="G30" s="42">
        <v>25</v>
      </c>
      <c r="H30" s="42">
        <v>7.65</v>
      </c>
      <c r="I30" s="42">
        <v>45.5</v>
      </c>
      <c r="J30" s="42" t="s">
        <v>38</v>
      </c>
      <c r="K30" s="42" t="s">
        <v>84</v>
      </c>
      <c r="L30" s="42" t="s">
        <v>54</v>
      </c>
      <c r="M30" s="42" t="s">
        <v>187</v>
      </c>
      <c r="N30" s="42">
        <v>13.5</v>
      </c>
      <c r="R30" s="42" t="s">
        <v>22</v>
      </c>
      <c r="S30" s="42" t="s">
        <v>311</v>
      </c>
      <c r="T30" s="42" t="s">
        <v>189</v>
      </c>
      <c r="U30" s="42" t="s">
        <v>370</v>
      </c>
      <c r="V30" s="42" t="s">
        <v>135</v>
      </c>
    </row>
    <row r="31" spans="1:29" s="42" customFormat="1" ht="14" customHeight="1" x14ac:dyDescent="0.3">
      <c r="A31" s="42" t="s">
        <v>118</v>
      </c>
      <c r="B31" s="42" t="s">
        <v>12</v>
      </c>
      <c r="C31" s="42" t="s">
        <v>78</v>
      </c>
      <c r="D31" s="62" t="s">
        <v>79</v>
      </c>
      <c r="E31" s="42" t="s">
        <v>27</v>
      </c>
      <c r="F31" s="42" t="s">
        <v>17</v>
      </c>
      <c r="G31" s="42">
        <v>25</v>
      </c>
      <c r="H31" s="42">
        <v>7.65</v>
      </c>
      <c r="I31" s="42">
        <v>45.5</v>
      </c>
      <c r="J31" s="42" t="s">
        <v>38</v>
      </c>
      <c r="K31" s="42" t="s">
        <v>84</v>
      </c>
      <c r="L31" s="42" t="s">
        <v>20</v>
      </c>
      <c r="M31" s="42" t="s">
        <v>21</v>
      </c>
      <c r="N31" s="42">
        <v>14.01</v>
      </c>
      <c r="R31" s="42" t="s">
        <v>22</v>
      </c>
      <c r="S31" s="42" t="s">
        <v>311</v>
      </c>
      <c r="U31" s="42" t="s">
        <v>370</v>
      </c>
      <c r="V31" s="42" t="s">
        <v>135</v>
      </c>
    </row>
    <row r="32" spans="1:29" s="42" customFormat="1" ht="14" customHeight="1" x14ac:dyDescent="0.3">
      <c r="A32" s="42" t="s">
        <v>118</v>
      </c>
      <c r="B32" s="42" t="s">
        <v>12</v>
      </c>
      <c r="C32" s="42" t="s">
        <v>78</v>
      </c>
      <c r="D32" s="62" t="s">
        <v>79</v>
      </c>
      <c r="E32" s="42" t="s">
        <v>27</v>
      </c>
      <c r="F32" s="42" t="s">
        <v>17</v>
      </c>
      <c r="G32" s="42">
        <v>25</v>
      </c>
      <c r="H32" s="42">
        <v>7.65</v>
      </c>
      <c r="I32" s="42">
        <v>45.5</v>
      </c>
      <c r="J32" s="42" t="s">
        <v>38</v>
      </c>
      <c r="K32" s="42" t="s">
        <v>84</v>
      </c>
      <c r="L32" s="42" t="s">
        <v>20</v>
      </c>
      <c r="M32" s="42" t="s">
        <v>110</v>
      </c>
      <c r="N32" s="42">
        <v>17.2</v>
      </c>
      <c r="R32" s="42" t="s">
        <v>22</v>
      </c>
      <c r="S32" s="42" t="s">
        <v>311</v>
      </c>
      <c r="U32" s="42" t="s">
        <v>370</v>
      </c>
      <c r="V32" s="42" t="s">
        <v>135</v>
      </c>
    </row>
    <row r="33" spans="1:29" s="48" customFormat="1" ht="14" customHeight="1" x14ac:dyDescent="0.3">
      <c r="A33" s="42" t="s">
        <v>118</v>
      </c>
      <c r="B33" s="42" t="s">
        <v>12</v>
      </c>
      <c r="C33" s="42" t="s">
        <v>78</v>
      </c>
      <c r="D33" s="62" t="s">
        <v>79</v>
      </c>
      <c r="E33" s="42" t="s">
        <v>27</v>
      </c>
      <c r="F33" s="42" t="s">
        <v>17</v>
      </c>
      <c r="G33" s="42">
        <v>25</v>
      </c>
      <c r="H33" s="42">
        <v>7.65</v>
      </c>
      <c r="I33" s="42">
        <v>45.5</v>
      </c>
      <c r="J33" s="42" t="s">
        <v>38</v>
      </c>
      <c r="K33" s="42" t="s">
        <v>84</v>
      </c>
      <c r="L33" s="42" t="s">
        <v>54</v>
      </c>
      <c r="M33" s="42" t="s">
        <v>110</v>
      </c>
      <c r="N33" s="42">
        <v>17.2</v>
      </c>
      <c r="O33" s="42"/>
      <c r="P33" s="42"/>
      <c r="Q33" s="42"/>
      <c r="R33" s="42" t="s">
        <v>22</v>
      </c>
      <c r="S33" s="42" t="s">
        <v>311</v>
      </c>
      <c r="T33" s="42"/>
      <c r="U33" s="42" t="s">
        <v>370</v>
      </c>
      <c r="V33" s="42" t="s">
        <v>135</v>
      </c>
      <c r="W33" s="42"/>
      <c r="X33" s="42"/>
      <c r="Y33" s="42"/>
      <c r="Z33" s="42"/>
      <c r="AA33" s="42"/>
      <c r="AB33" s="42"/>
      <c r="AC33" s="42"/>
    </row>
    <row r="34" spans="1:29" s="48" customFormat="1" ht="14" customHeight="1" x14ac:dyDescent="0.3">
      <c r="A34" s="42" t="s">
        <v>118</v>
      </c>
      <c r="B34" s="42" t="s">
        <v>115</v>
      </c>
      <c r="C34" s="42" t="s">
        <v>121</v>
      </c>
      <c r="D34" s="62" t="s">
        <v>767</v>
      </c>
      <c r="E34" s="42" t="s">
        <v>27</v>
      </c>
      <c r="F34" s="42" t="s">
        <v>17</v>
      </c>
      <c r="G34" s="42">
        <v>20.2</v>
      </c>
      <c r="H34" s="42">
        <v>7.7</v>
      </c>
      <c r="I34" s="42"/>
      <c r="J34" s="42" t="s">
        <v>38</v>
      </c>
      <c r="K34" s="42" t="s">
        <v>362</v>
      </c>
      <c r="L34" s="42" t="s">
        <v>20</v>
      </c>
      <c r="M34" s="42" t="s">
        <v>295</v>
      </c>
      <c r="N34" s="42">
        <v>0.55000000000000004</v>
      </c>
      <c r="O34" s="42">
        <v>0.55000000000000004</v>
      </c>
      <c r="P34" s="42"/>
      <c r="Q34" s="42" t="s">
        <v>111</v>
      </c>
      <c r="R34" s="42" t="s">
        <v>22</v>
      </c>
      <c r="S34" s="42" t="s">
        <v>119</v>
      </c>
      <c r="T34" s="42" t="s">
        <v>768</v>
      </c>
      <c r="U34" s="42" t="s">
        <v>384</v>
      </c>
      <c r="V34" s="42" t="s">
        <v>120</v>
      </c>
      <c r="W34" s="42"/>
      <c r="X34" s="42"/>
      <c r="Y34" s="42"/>
      <c r="Z34" s="42"/>
      <c r="AA34" s="42"/>
      <c r="AB34" s="42"/>
      <c r="AC34" s="42"/>
    </row>
    <row r="35" spans="1:29" s="42" customFormat="1" ht="14" customHeight="1" x14ac:dyDescent="0.35">
      <c r="A35" s="42" t="s">
        <v>118</v>
      </c>
      <c r="B35" s="42" t="s">
        <v>115</v>
      </c>
      <c r="C35" s="42" t="s">
        <v>121</v>
      </c>
      <c r="D35" s="62" t="s">
        <v>767</v>
      </c>
      <c r="E35" s="42" t="s">
        <v>27</v>
      </c>
      <c r="F35" s="42" t="s">
        <v>17</v>
      </c>
      <c r="G35" s="42">
        <v>20</v>
      </c>
      <c r="H35" s="42">
        <v>7.7</v>
      </c>
      <c r="I35" s="42">
        <v>103</v>
      </c>
      <c r="J35" s="42" t="s">
        <v>371</v>
      </c>
      <c r="K35" s="42" t="s">
        <v>122</v>
      </c>
      <c r="L35" s="42" t="s">
        <v>20</v>
      </c>
      <c r="M35" s="42" t="s">
        <v>296</v>
      </c>
      <c r="N35" s="42">
        <v>0.4</v>
      </c>
      <c r="R35" s="42" t="s">
        <v>22</v>
      </c>
      <c r="S35" s="42" t="s">
        <v>98</v>
      </c>
      <c r="T35" s="42" t="s">
        <v>769</v>
      </c>
      <c r="U35" s="42" t="s">
        <v>385</v>
      </c>
      <c r="V35" s="42" t="s">
        <v>36</v>
      </c>
      <c r="W35" s="52"/>
      <c r="X35" s="52"/>
      <c r="Y35" s="52"/>
      <c r="Z35" s="52"/>
    </row>
    <row r="36" spans="1:29" s="42" customFormat="1" ht="14" customHeight="1" x14ac:dyDescent="0.35">
      <c r="A36" s="42" t="s">
        <v>118</v>
      </c>
      <c r="B36" s="42" t="s">
        <v>115</v>
      </c>
      <c r="C36" s="42" t="s">
        <v>121</v>
      </c>
      <c r="D36" s="62" t="s">
        <v>767</v>
      </c>
      <c r="E36" s="42" t="s">
        <v>27</v>
      </c>
      <c r="F36" s="42" t="s">
        <v>17</v>
      </c>
      <c r="G36" s="42">
        <v>20</v>
      </c>
      <c r="H36" s="42">
        <v>7.7</v>
      </c>
      <c r="J36" s="42" t="s">
        <v>371</v>
      </c>
      <c r="K36" s="42" t="s">
        <v>122</v>
      </c>
      <c r="L36" s="42" t="s">
        <v>44</v>
      </c>
      <c r="M36" s="42" t="s">
        <v>21</v>
      </c>
      <c r="N36" s="42">
        <v>2.4700000000000002</v>
      </c>
      <c r="R36" s="42" t="s">
        <v>22</v>
      </c>
      <c r="S36" s="42" t="s">
        <v>98</v>
      </c>
      <c r="T36" s="42" t="s">
        <v>769</v>
      </c>
      <c r="U36" s="42" t="s">
        <v>385</v>
      </c>
      <c r="V36" s="42" t="s">
        <v>36</v>
      </c>
      <c r="W36" s="52"/>
      <c r="X36" s="52"/>
      <c r="Y36" s="52"/>
      <c r="Z36" s="52"/>
      <c r="AC36" s="48"/>
    </row>
    <row r="37" spans="1:29" s="42" customFormat="1" ht="14" customHeight="1" x14ac:dyDescent="0.3">
      <c r="A37" s="42" t="s">
        <v>118</v>
      </c>
      <c r="B37" s="42" t="s">
        <v>115</v>
      </c>
      <c r="C37" s="42" t="s">
        <v>121</v>
      </c>
      <c r="D37" s="62" t="s">
        <v>767</v>
      </c>
      <c r="E37" s="42" t="s">
        <v>27</v>
      </c>
      <c r="F37" s="42" t="s">
        <v>17</v>
      </c>
      <c r="G37" s="42">
        <v>20.2</v>
      </c>
      <c r="H37" s="42">
        <v>7.7</v>
      </c>
      <c r="J37" s="42" t="s">
        <v>38</v>
      </c>
      <c r="K37" s="42" t="s">
        <v>362</v>
      </c>
      <c r="L37" s="42" t="s">
        <v>20</v>
      </c>
      <c r="M37" s="42" t="s">
        <v>21</v>
      </c>
      <c r="N37" s="42">
        <v>3.66</v>
      </c>
      <c r="R37" s="42" t="s">
        <v>22</v>
      </c>
      <c r="S37" s="42" t="s">
        <v>119</v>
      </c>
      <c r="T37" s="42" t="s">
        <v>770</v>
      </c>
      <c r="U37" s="42" t="s">
        <v>384</v>
      </c>
      <c r="V37" s="42" t="s">
        <v>120</v>
      </c>
      <c r="AC37" s="48"/>
    </row>
    <row r="38" spans="1:29" s="42" customFormat="1" ht="14" customHeight="1" x14ac:dyDescent="0.3">
      <c r="A38" s="42" t="s">
        <v>118</v>
      </c>
      <c r="B38" s="42" t="s">
        <v>24</v>
      </c>
      <c r="C38" s="42" t="s">
        <v>31</v>
      </c>
      <c r="D38" s="63" t="s">
        <v>380</v>
      </c>
      <c r="E38" s="42" t="s">
        <v>27</v>
      </c>
      <c r="F38" s="42" t="s">
        <v>42</v>
      </c>
      <c r="J38" s="42" t="s">
        <v>38</v>
      </c>
      <c r="K38" s="42" t="s">
        <v>46</v>
      </c>
      <c r="L38" s="42" t="s">
        <v>54</v>
      </c>
      <c r="M38" s="42" t="s">
        <v>29</v>
      </c>
      <c r="N38" s="42">
        <v>29</v>
      </c>
      <c r="O38" s="42">
        <v>29</v>
      </c>
      <c r="Q38" s="42" t="s">
        <v>111</v>
      </c>
      <c r="R38" s="42" t="s">
        <v>22</v>
      </c>
      <c r="S38" s="42" t="s">
        <v>330</v>
      </c>
      <c r="T38" s="42" t="s">
        <v>378</v>
      </c>
      <c r="U38" s="42" t="s">
        <v>364</v>
      </c>
      <c r="V38" s="42" t="s">
        <v>50</v>
      </c>
    </row>
    <row r="39" spans="1:29" s="42" customFormat="1" ht="14" customHeight="1" x14ac:dyDescent="0.3">
      <c r="A39" s="42" t="s">
        <v>118</v>
      </c>
      <c r="B39" s="42" t="s">
        <v>24</v>
      </c>
      <c r="C39" s="42" t="s">
        <v>31</v>
      </c>
      <c r="D39" s="63" t="s">
        <v>380</v>
      </c>
      <c r="E39" s="42" t="s">
        <v>27</v>
      </c>
      <c r="F39" s="42" t="s">
        <v>28</v>
      </c>
      <c r="J39" s="42" t="s">
        <v>38</v>
      </c>
      <c r="K39" s="42" t="s">
        <v>68</v>
      </c>
      <c r="L39" s="42" t="s">
        <v>377</v>
      </c>
      <c r="M39" s="42" t="s">
        <v>29</v>
      </c>
      <c r="N39" s="53">
        <v>41</v>
      </c>
      <c r="O39" s="53"/>
      <c r="R39" s="42" t="s">
        <v>22</v>
      </c>
      <c r="S39" s="42" t="s">
        <v>108</v>
      </c>
      <c r="T39" s="42" t="s">
        <v>378</v>
      </c>
      <c r="U39" s="42" t="s">
        <v>386</v>
      </c>
      <c r="V39" s="54" t="s">
        <v>69</v>
      </c>
      <c r="Z39" s="64"/>
    </row>
    <row r="40" spans="1:29" s="41" customFormat="1" ht="14" customHeight="1" x14ac:dyDescent="0.3">
      <c r="A40" s="43" t="s">
        <v>118</v>
      </c>
      <c r="B40" s="43" t="s">
        <v>24</v>
      </c>
      <c r="C40" s="43" t="s">
        <v>31</v>
      </c>
      <c r="D40" s="94" t="s">
        <v>527</v>
      </c>
      <c r="E40" s="43" t="s">
        <v>27</v>
      </c>
      <c r="F40" s="43" t="s">
        <v>28</v>
      </c>
      <c r="G40" s="43" t="s">
        <v>83</v>
      </c>
      <c r="H40" s="43">
        <v>7.5</v>
      </c>
      <c r="I40" s="42"/>
      <c r="J40" s="43" t="s">
        <v>38</v>
      </c>
      <c r="K40" s="43" t="s">
        <v>19</v>
      </c>
      <c r="L40" s="43" t="s">
        <v>54</v>
      </c>
      <c r="M40" s="43" t="s">
        <v>29</v>
      </c>
      <c r="N40" s="43">
        <v>157</v>
      </c>
      <c r="O40" s="43">
        <v>157</v>
      </c>
      <c r="P40" s="42"/>
      <c r="Q40" s="42" t="s">
        <v>111</v>
      </c>
      <c r="R40" s="43" t="s">
        <v>22</v>
      </c>
      <c r="S40" s="42" t="s">
        <v>354</v>
      </c>
      <c r="T40" s="43"/>
      <c r="U40" s="43" t="s">
        <v>368</v>
      </c>
      <c r="V40" s="43" t="s">
        <v>88</v>
      </c>
      <c r="W40" s="43"/>
      <c r="X40" s="43"/>
      <c r="Y40" s="43"/>
      <c r="Z40" s="43"/>
      <c r="AA40" s="42"/>
      <c r="AB40" s="42"/>
      <c r="AC40" s="42"/>
    </row>
    <row r="41" spans="1:29" s="44" customFormat="1" ht="14" customHeight="1" x14ac:dyDescent="0.3">
      <c r="A41" s="44" t="s">
        <v>118</v>
      </c>
      <c r="B41" s="44" t="s">
        <v>32</v>
      </c>
      <c r="C41" s="44" t="s">
        <v>326</v>
      </c>
      <c r="D41" s="65" t="s">
        <v>139</v>
      </c>
      <c r="E41" s="44" t="s">
        <v>27</v>
      </c>
      <c r="F41" s="44" t="s">
        <v>42</v>
      </c>
      <c r="G41" s="44" t="s">
        <v>140</v>
      </c>
      <c r="H41" s="66" t="s">
        <v>141</v>
      </c>
      <c r="I41" s="67"/>
      <c r="J41" s="44" t="s">
        <v>18</v>
      </c>
      <c r="K41" s="44" t="s">
        <v>35</v>
      </c>
      <c r="L41" s="44" t="s">
        <v>44</v>
      </c>
      <c r="M41" s="44" t="s">
        <v>21</v>
      </c>
      <c r="N41" s="44">
        <v>1192.04</v>
      </c>
      <c r="R41" s="44" t="s">
        <v>190</v>
      </c>
      <c r="S41" s="45" t="s">
        <v>479</v>
      </c>
      <c r="T41" s="44" t="s">
        <v>328</v>
      </c>
      <c r="U41" s="44" t="s">
        <v>388</v>
      </c>
      <c r="V41" s="44" t="s">
        <v>143</v>
      </c>
      <c r="AA41" s="67"/>
      <c r="AB41" s="67"/>
    </row>
    <row r="42" spans="1:29" s="44" customFormat="1" ht="14" customHeight="1" x14ac:dyDescent="0.3">
      <c r="A42" s="45" t="s">
        <v>118</v>
      </c>
      <c r="B42" s="45" t="s">
        <v>32</v>
      </c>
      <c r="C42" s="45" t="s">
        <v>144</v>
      </c>
      <c r="D42" s="68" t="s">
        <v>145</v>
      </c>
      <c r="E42" s="45" t="s">
        <v>27</v>
      </c>
      <c r="F42" s="45" t="s">
        <v>28</v>
      </c>
      <c r="G42" s="45">
        <v>20</v>
      </c>
      <c r="H42" s="45"/>
      <c r="I42" s="45"/>
      <c r="J42" s="45" t="s">
        <v>18</v>
      </c>
      <c r="K42" s="45" t="s">
        <v>35</v>
      </c>
      <c r="L42" s="45" t="s">
        <v>20</v>
      </c>
      <c r="M42" s="45" t="s">
        <v>21</v>
      </c>
      <c r="N42" s="45">
        <v>120</v>
      </c>
      <c r="O42" s="45"/>
      <c r="P42" s="69"/>
      <c r="Q42" s="69"/>
      <c r="R42" s="45" t="s">
        <v>190</v>
      </c>
      <c r="S42" s="44" t="s">
        <v>320</v>
      </c>
      <c r="T42" s="45"/>
      <c r="U42" s="45" t="s">
        <v>387</v>
      </c>
      <c r="V42" s="45" t="s">
        <v>146</v>
      </c>
      <c r="W42" s="45"/>
      <c r="X42" s="45"/>
      <c r="Y42" s="45"/>
      <c r="Z42" s="45"/>
    </row>
    <row r="43" spans="1:29" s="67" customFormat="1" ht="14" customHeight="1" x14ac:dyDescent="0.3">
      <c r="A43" s="45" t="s">
        <v>118</v>
      </c>
      <c r="B43" s="45" t="s">
        <v>32</v>
      </c>
      <c r="C43" s="45" t="s">
        <v>144</v>
      </c>
      <c r="D43" s="68" t="s">
        <v>145</v>
      </c>
      <c r="E43" s="45" t="s">
        <v>27</v>
      </c>
      <c r="F43" s="45" t="s">
        <v>42</v>
      </c>
      <c r="G43" s="45" t="s">
        <v>140</v>
      </c>
      <c r="H43" s="70" t="s">
        <v>141</v>
      </c>
      <c r="I43" s="45" t="s">
        <v>142</v>
      </c>
      <c r="J43" s="45" t="s">
        <v>18</v>
      </c>
      <c r="K43" s="45" t="s">
        <v>35</v>
      </c>
      <c r="L43" s="45" t="s">
        <v>44</v>
      </c>
      <c r="M43" s="45" t="s">
        <v>21</v>
      </c>
      <c r="N43" s="45">
        <v>385.66</v>
      </c>
      <c r="O43" s="45"/>
      <c r="P43" s="45"/>
      <c r="Q43" s="45"/>
      <c r="R43" s="44" t="s">
        <v>190</v>
      </c>
      <c r="S43" s="45" t="s">
        <v>480</v>
      </c>
      <c r="T43" s="44" t="s">
        <v>328</v>
      </c>
      <c r="U43" s="44" t="s">
        <v>388</v>
      </c>
      <c r="V43" s="45" t="s">
        <v>147</v>
      </c>
      <c r="W43" s="45"/>
      <c r="X43" s="45"/>
      <c r="Y43" s="45"/>
      <c r="Z43" s="45"/>
      <c r="AA43" s="44"/>
      <c r="AB43" s="44"/>
    </row>
    <row r="44" spans="1:29" s="44" customFormat="1" ht="14" customHeight="1" x14ac:dyDescent="0.3">
      <c r="A44" s="44" t="s">
        <v>118</v>
      </c>
      <c r="B44" s="44" t="s">
        <v>32</v>
      </c>
      <c r="C44" s="44" t="s">
        <v>148</v>
      </c>
      <c r="D44" s="65" t="s">
        <v>149</v>
      </c>
      <c r="E44" s="44" t="s">
        <v>27</v>
      </c>
      <c r="F44" s="44" t="s">
        <v>28</v>
      </c>
      <c r="G44" s="44">
        <v>25</v>
      </c>
      <c r="H44" s="44" t="s">
        <v>150</v>
      </c>
      <c r="I44" s="44" t="s">
        <v>151</v>
      </c>
      <c r="J44" s="44" t="s">
        <v>18</v>
      </c>
      <c r="K44" s="44" t="s">
        <v>43</v>
      </c>
      <c r="L44" s="44" t="s">
        <v>44</v>
      </c>
      <c r="M44" s="44" t="s">
        <v>21</v>
      </c>
      <c r="N44" s="44" t="s">
        <v>152</v>
      </c>
      <c r="R44" s="44" t="s">
        <v>190</v>
      </c>
      <c r="S44" s="44" t="s">
        <v>481</v>
      </c>
      <c r="U44" s="44" t="s">
        <v>389</v>
      </c>
      <c r="V44" s="44" t="s">
        <v>153</v>
      </c>
    </row>
    <row r="45" spans="1:29" s="44" customFormat="1" ht="14" customHeight="1" x14ac:dyDescent="0.3">
      <c r="A45" s="44" t="s">
        <v>118</v>
      </c>
      <c r="B45" s="44" t="s">
        <v>32</v>
      </c>
      <c r="C45" s="44" t="s">
        <v>148</v>
      </c>
      <c r="D45" s="65" t="s">
        <v>154</v>
      </c>
      <c r="E45" s="44" t="s">
        <v>15</v>
      </c>
      <c r="F45" s="44" t="s">
        <v>28</v>
      </c>
      <c r="G45" s="44">
        <v>25</v>
      </c>
      <c r="H45" s="44">
        <v>7.7</v>
      </c>
      <c r="J45" s="44" t="s">
        <v>18</v>
      </c>
      <c r="K45" s="44" t="s">
        <v>43</v>
      </c>
      <c r="L45" s="44" t="s">
        <v>44</v>
      </c>
      <c r="M45" s="44" t="s">
        <v>21</v>
      </c>
      <c r="N45" s="44" t="s">
        <v>152</v>
      </c>
      <c r="R45" s="44" t="s">
        <v>190</v>
      </c>
      <c r="S45" s="44" t="s">
        <v>481</v>
      </c>
      <c r="U45" s="44" t="s">
        <v>389</v>
      </c>
      <c r="V45" s="44" t="s">
        <v>153</v>
      </c>
    </row>
    <row r="46" spans="1:29" s="44" customFormat="1" ht="14" customHeight="1" x14ac:dyDescent="0.3">
      <c r="A46" s="44" t="s">
        <v>118</v>
      </c>
      <c r="B46" s="44" t="s">
        <v>12</v>
      </c>
      <c r="C46" s="44" t="s">
        <v>123</v>
      </c>
      <c r="D46" s="65" t="s">
        <v>124</v>
      </c>
      <c r="E46" s="44" t="s">
        <v>27</v>
      </c>
      <c r="F46" s="44" t="s">
        <v>28</v>
      </c>
      <c r="G46" s="44" t="s">
        <v>77</v>
      </c>
      <c r="J46" s="44" t="s">
        <v>18</v>
      </c>
      <c r="K46" s="44" t="s">
        <v>43</v>
      </c>
      <c r="L46" s="44" t="s">
        <v>44</v>
      </c>
      <c r="M46" s="44" t="s">
        <v>21</v>
      </c>
      <c r="N46" s="44">
        <v>46</v>
      </c>
      <c r="R46" s="44" t="s">
        <v>190</v>
      </c>
      <c r="S46" s="57" t="s">
        <v>478</v>
      </c>
      <c r="U46" s="44" t="s">
        <v>390</v>
      </c>
      <c r="V46" s="44" t="s">
        <v>125</v>
      </c>
    </row>
    <row r="47" spans="1:29" s="44" customFormat="1" ht="14" customHeight="1" x14ac:dyDescent="0.3">
      <c r="A47" s="45" t="s">
        <v>118</v>
      </c>
      <c r="B47" s="45" t="s">
        <v>32</v>
      </c>
      <c r="C47" s="45" t="s">
        <v>72</v>
      </c>
      <c r="D47" s="68" t="s">
        <v>81</v>
      </c>
      <c r="E47" s="45" t="s">
        <v>27</v>
      </c>
      <c r="F47" s="45" t="s">
        <v>42</v>
      </c>
      <c r="G47" s="45"/>
      <c r="H47" s="45">
        <v>7.6</v>
      </c>
      <c r="I47" s="45">
        <v>68.3</v>
      </c>
      <c r="J47" s="45" t="s">
        <v>38</v>
      </c>
      <c r="K47" s="45" t="s">
        <v>84</v>
      </c>
      <c r="L47" s="45" t="s">
        <v>44</v>
      </c>
      <c r="M47" s="45" t="s">
        <v>21</v>
      </c>
      <c r="N47" s="45">
        <v>12.42</v>
      </c>
      <c r="O47" s="45"/>
      <c r="P47" s="45"/>
      <c r="Q47" s="45"/>
      <c r="R47" s="45" t="s">
        <v>190</v>
      </c>
      <c r="S47" s="45" t="s">
        <v>482</v>
      </c>
      <c r="T47" s="45"/>
      <c r="U47" s="45" t="s">
        <v>381</v>
      </c>
      <c r="V47" s="45" t="s">
        <v>82</v>
      </c>
      <c r="W47" s="45"/>
      <c r="X47" s="45"/>
      <c r="Y47" s="45"/>
      <c r="Z47" s="45"/>
      <c r="AA47" s="45"/>
      <c r="AB47" s="45"/>
    </row>
    <row r="48" spans="1:29" s="44" customFormat="1" ht="14" customHeight="1" x14ac:dyDescent="0.3">
      <c r="A48" s="44" t="s">
        <v>118</v>
      </c>
      <c r="B48" s="44" t="s">
        <v>32</v>
      </c>
      <c r="C48" s="44" t="s">
        <v>40</v>
      </c>
      <c r="D48" s="65" t="s">
        <v>157</v>
      </c>
      <c r="E48" s="44" t="s">
        <v>27</v>
      </c>
      <c r="F48" s="44" t="s">
        <v>28</v>
      </c>
      <c r="G48" s="44">
        <v>20</v>
      </c>
      <c r="J48" s="44" t="s">
        <v>18</v>
      </c>
      <c r="K48" s="44" t="s">
        <v>35</v>
      </c>
      <c r="L48" s="44" t="s">
        <v>20</v>
      </c>
      <c r="M48" s="44" t="s">
        <v>21</v>
      </c>
      <c r="N48" s="44">
        <v>100</v>
      </c>
      <c r="P48" s="55"/>
      <c r="Q48" s="55"/>
      <c r="R48" s="45" t="s">
        <v>190</v>
      </c>
      <c r="S48" s="44" t="s">
        <v>320</v>
      </c>
      <c r="U48" s="44" t="s">
        <v>387</v>
      </c>
      <c r="V48" s="44" t="s">
        <v>158</v>
      </c>
    </row>
    <row r="49" spans="1:29" s="45" customFormat="1" ht="14" customHeight="1" x14ac:dyDescent="0.3">
      <c r="A49" s="44" t="s">
        <v>118</v>
      </c>
      <c r="B49" s="44" t="s">
        <v>32</v>
      </c>
      <c r="C49" s="44" t="s">
        <v>319</v>
      </c>
      <c r="D49" s="65" t="s">
        <v>159</v>
      </c>
      <c r="E49" s="44" t="s">
        <v>27</v>
      </c>
      <c r="F49" s="44" t="s">
        <v>28</v>
      </c>
      <c r="G49" s="44">
        <v>20</v>
      </c>
      <c r="H49" s="44"/>
      <c r="I49" s="44"/>
      <c r="J49" s="44" t="s">
        <v>18</v>
      </c>
      <c r="K49" s="44" t="s">
        <v>35</v>
      </c>
      <c r="L49" s="44" t="s">
        <v>20</v>
      </c>
      <c r="M49" s="44" t="s">
        <v>21</v>
      </c>
      <c r="N49" s="44">
        <v>34</v>
      </c>
      <c r="O49" s="44"/>
      <c r="P49" s="55"/>
      <c r="Q49" s="55"/>
      <c r="R49" s="45" t="s">
        <v>190</v>
      </c>
      <c r="S49" s="44" t="s">
        <v>320</v>
      </c>
      <c r="T49" s="44"/>
      <c r="U49" s="44" t="s">
        <v>387</v>
      </c>
      <c r="V49" s="44" t="s">
        <v>158</v>
      </c>
      <c r="W49" s="44"/>
      <c r="X49" s="44"/>
      <c r="Y49" s="44"/>
      <c r="Z49" s="44"/>
      <c r="AA49" s="44"/>
      <c r="AB49" s="44"/>
    </row>
    <row r="50" spans="1:29" s="41" customFormat="1" ht="14" customHeight="1" x14ac:dyDescent="0.3">
      <c r="A50" s="44" t="s">
        <v>118</v>
      </c>
      <c r="B50" s="44" t="s">
        <v>32</v>
      </c>
      <c r="C50" s="44" t="s">
        <v>72</v>
      </c>
      <c r="D50" s="65" t="s">
        <v>34</v>
      </c>
      <c r="E50" s="44" t="s">
        <v>27</v>
      </c>
      <c r="F50" s="44" t="s">
        <v>28</v>
      </c>
      <c r="G50" s="44">
        <v>20</v>
      </c>
      <c r="H50" s="44"/>
      <c r="I50" s="44"/>
      <c r="J50" s="44" t="s">
        <v>18</v>
      </c>
      <c r="K50" s="44" t="s">
        <v>35</v>
      </c>
      <c r="L50" s="44" t="s">
        <v>48</v>
      </c>
      <c r="M50" s="44" t="s">
        <v>21</v>
      </c>
      <c r="N50" s="44">
        <v>10</v>
      </c>
      <c r="O50" s="72">
        <f>N50/3.36</f>
        <v>2.9761904761904763</v>
      </c>
      <c r="P50" s="44"/>
      <c r="Q50" s="44"/>
      <c r="R50" s="44" t="s">
        <v>190</v>
      </c>
      <c r="S50" s="44" t="s">
        <v>483</v>
      </c>
      <c r="T50" s="44" t="s">
        <v>327</v>
      </c>
      <c r="U50" s="44" t="s">
        <v>366</v>
      </c>
      <c r="V50" s="44" t="s">
        <v>160</v>
      </c>
      <c r="W50" s="44"/>
      <c r="X50" s="44"/>
      <c r="Y50" s="44"/>
      <c r="Z50" s="44"/>
      <c r="AA50" s="44"/>
      <c r="AB50" s="44"/>
      <c r="AC50" s="44"/>
    </row>
    <row r="51" spans="1:29" s="44" customFormat="1" ht="14" customHeight="1" x14ac:dyDescent="0.3">
      <c r="A51" s="44" t="s">
        <v>118</v>
      </c>
      <c r="B51" s="44" t="s">
        <v>32</v>
      </c>
      <c r="C51" s="44" t="s">
        <v>72</v>
      </c>
      <c r="D51" s="65" t="s">
        <v>34</v>
      </c>
      <c r="E51" s="44" t="s">
        <v>27</v>
      </c>
      <c r="F51" s="44" t="s">
        <v>28</v>
      </c>
      <c r="G51" s="44" t="s">
        <v>83</v>
      </c>
      <c r="J51" s="44" t="s">
        <v>18</v>
      </c>
      <c r="K51" s="44" t="s">
        <v>43</v>
      </c>
      <c r="L51" s="44" t="s">
        <v>48</v>
      </c>
      <c r="M51" s="44" t="s">
        <v>49</v>
      </c>
      <c r="N51" s="44">
        <v>22.53</v>
      </c>
      <c r="R51" s="44" t="s">
        <v>190</v>
      </c>
      <c r="S51" s="44" t="s">
        <v>484</v>
      </c>
      <c r="U51" s="44" t="s">
        <v>391</v>
      </c>
      <c r="V51" s="44" t="s">
        <v>163</v>
      </c>
      <c r="AC51" s="41"/>
    </row>
    <row r="52" spans="1:29" s="44" customFormat="1" ht="14" customHeight="1" x14ac:dyDescent="0.3">
      <c r="A52" s="44" t="s">
        <v>118</v>
      </c>
      <c r="B52" s="44" t="s">
        <v>32</v>
      </c>
      <c r="C52" s="44" t="s">
        <v>72</v>
      </c>
      <c r="D52" s="65" t="s">
        <v>34</v>
      </c>
      <c r="E52" s="44" t="s">
        <v>27</v>
      </c>
      <c r="F52" s="44" t="s">
        <v>28</v>
      </c>
      <c r="G52" s="44" t="s">
        <v>83</v>
      </c>
      <c r="I52" s="44" t="s">
        <v>161</v>
      </c>
      <c r="J52" s="44" t="s">
        <v>18</v>
      </c>
      <c r="K52" s="44" t="s">
        <v>35</v>
      </c>
      <c r="L52" s="44" t="s">
        <v>48</v>
      </c>
      <c r="M52" s="44" t="s">
        <v>49</v>
      </c>
      <c r="N52" s="44">
        <v>56.59</v>
      </c>
      <c r="R52" s="44" t="s">
        <v>190</v>
      </c>
      <c r="S52" s="44" t="s">
        <v>485</v>
      </c>
      <c r="U52" s="44" t="s">
        <v>392</v>
      </c>
      <c r="V52" s="44" t="s">
        <v>162</v>
      </c>
    </row>
    <row r="53" spans="1:29" s="44" customFormat="1" ht="14" customHeight="1" x14ac:dyDescent="0.3">
      <c r="A53" s="44" t="s">
        <v>118</v>
      </c>
      <c r="B53" s="44" t="s">
        <v>32</v>
      </c>
      <c r="C53" s="44" t="s">
        <v>72</v>
      </c>
      <c r="D53" s="65" t="s">
        <v>34</v>
      </c>
      <c r="E53" s="44" t="s">
        <v>27</v>
      </c>
      <c r="F53" s="44" t="s">
        <v>28</v>
      </c>
      <c r="G53" s="44">
        <v>22</v>
      </c>
      <c r="H53" s="44">
        <v>8</v>
      </c>
      <c r="I53" s="44">
        <v>173</v>
      </c>
      <c r="J53" s="44" t="s">
        <v>18</v>
      </c>
      <c r="K53" s="44" t="s">
        <v>35</v>
      </c>
      <c r="L53" s="44" t="s">
        <v>20</v>
      </c>
      <c r="M53" s="44" t="s">
        <v>21</v>
      </c>
      <c r="N53" s="44">
        <v>200</v>
      </c>
      <c r="R53" s="44" t="s">
        <v>190</v>
      </c>
      <c r="S53" s="44" t="s">
        <v>486</v>
      </c>
      <c r="U53" s="44" t="s">
        <v>393</v>
      </c>
      <c r="V53" s="44" t="s">
        <v>63</v>
      </c>
    </row>
    <row r="54" spans="1:29" s="41" customFormat="1" ht="14" customHeight="1" x14ac:dyDescent="0.3">
      <c r="A54" s="44" t="s">
        <v>118</v>
      </c>
      <c r="B54" s="44" t="s">
        <v>32</v>
      </c>
      <c r="C54" s="44" t="s">
        <v>72</v>
      </c>
      <c r="D54" s="65" t="s">
        <v>34</v>
      </c>
      <c r="E54" s="44" t="s">
        <v>27</v>
      </c>
      <c r="F54" s="44" t="s">
        <v>28</v>
      </c>
      <c r="G54" s="44">
        <v>22</v>
      </c>
      <c r="H54" s="44">
        <v>8</v>
      </c>
      <c r="I54" s="44">
        <v>173</v>
      </c>
      <c r="J54" s="44" t="s">
        <v>18</v>
      </c>
      <c r="K54" s="44" t="s">
        <v>43</v>
      </c>
      <c r="L54" s="44" t="s">
        <v>20</v>
      </c>
      <c r="M54" s="44" t="s">
        <v>21</v>
      </c>
      <c r="N54" s="44">
        <v>250</v>
      </c>
      <c r="O54" s="44"/>
      <c r="P54" s="44"/>
      <c r="Q54" s="44"/>
      <c r="R54" s="44" t="s">
        <v>190</v>
      </c>
      <c r="S54" s="44" t="s">
        <v>486</v>
      </c>
      <c r="T54" s="44"/>
      <c r="U54" s="44" t="s">
        <v>393</v>
      </c>
      <c r="V54" s="44" t="s">
        <v>62</v>
      </c>
      <c r="W54" s="44"/>
      <c r="X54" s="44"/>
      <c r="Y54" s="44"/>
      <c r="Z54" s="44"/>
      <c r="AA54" s="44"/>
      <c r="AB54" s="44"/>
      <c r="AC54" s="44"/>
    </row>
    <row r="55" spans="1:29" s="44" customFormat="1" ht="14" customHeight="1" x14ac:dyDescent="0.3">
      <c r="A55" s="44" t="s">
        <v>118</v>
      </c>
      <c r="B55" s="44" t="s">
        <v>32</v>
      </c>
      <c r="C55" s="44" t="s">
        <v>166</v>
      </c>
      <c r="D55" s="65" t="s">
        <v>167</v>
      </c>
      <c r="E55" s="44" t="s">
        <v>27</v>
      </c>
      <c r="F55" s="44" t="s">
        <v>28</v>
      </c>
      <c r="G55" s="44">
        <v>20</v>
      </c>
      <c r="J55" s="44" t="s">
        <v>18</v>
      </c>
      <c r="K55" s="44" t="s">
        <v>35</v>
      </c>
      <c r="L55" s="44" t="s">
        <v>20</v>
      </c>
      <c r="M55" s="44" t="s">
        <v>21</v>
      </c>
      <c r="N55" s="44">
        <v>74</v>
      </c>
      <c r="P55" s="55"/>
      <c r="Q55" s="55"/>
      <c r="R55" s="45" t="s">
        <v>190</v>
      </c>
      <c r="S55" s="44" t="s">
        <v>320</v>
      </c>
      <c r="U55" s="44" t="s">
        <v>387</v>
      </c>
      <c r="V55" s="44" t="s">
        <v>158</v>
      </c>
    </row>
    <row r="56" spans="1:29" s="44" customFormat="1" ht="14" customHeight="1" x14ac:dyDescent="0.3">
      <c r="A56" s="44" t="s">
        <v>118</v>
      </c>
      <c r="B56" s="44" t="s">
        <v>32</v>
      </c>
      <c r="C56" s="44" t="s">
        <v>168</v>
      </c>
      <c r="D56" s="65" t="s">
        <v>169</v>
      </c>
      <c r="E56" s="44" t="s">
        <v>27</v>
      </c>
      <c r="F56" s="44" t="s">
        <v>28</v>
      </c>
      <c r="G56" s="44">
        <v>20</v>
      </c>
      <c r="J56" s="44" t="s">
        <v>18</v>
      </c>
      <c r="K56" s="44" t="s">
        <v>35</v>
      </c>
      <c r="L56" s="44" t="s">
        <v>20</v>
      </c>
      <c r="M56" s="44" t="s">
        <v>21</v>
      </c>
      <c r="N56" s="44" t="s">
        <v>170</v>
      </c>
      <c r="P56" s="55"/>
      <c r="Q56" s="55"/>
      <c r="R56" s="45" t="s">
        <v>190</v>
      </c>
      <c r="S56" s="44" t="s">
        <v>357</v>
      </c>
      <c r="U56" s="44" t="s">
        <v>387</v>
      </c>
      <c r="V56" s="44" t="s">
        <v>158</v>
      </c>
    </row>
    <row r="57" spans="1:29" s="44" customFormat="1" ht="14" customHeight="1" x14ac:dyDescent="0.3">
      <c r="A57" s="44" t="s">
        <v>118</v>
      </c>
      <c r="B57" s="44" t="s">
        <v>32</v>
      </c>
      <c r="C57" s="44" t="s">
        <v>171</v>
      </c>
      <c r="D57" s="65" t="s">
        <v>172</v>
      </c>
      <c r="E57" s="44" t="s">
        <v>27</v>
      </c>
      <c r="F57" s="44" t="s">
        <v>42</v>
      </c>
      <c r="G57" s="44" t="s">
        <v>140</v>
      </c>
      <c r="H57" s="66" t="s">
        <v>141</v>
      </c>
      <c r="I57" s="44" t="s">
        <v>142</v>
      </c>
      <c r="J57" s="44" t="s">
        <v>18</v>
      </c>
      <c r="K57" s="44" t="s">
        <v>35</v>
      </c>
      <c r="L57" s="44" t="s">
        <v>44</v>
      </c>
      <c r="M57" s="44" t="s">
        <v>21</v>
      </c>
      <c r="N57" s="44">
        <v>58.73</v>
      </c>
      <c r="R57" s="44" t="s">
        <v>190</v>
      </c>
      <c r="S57" s="45" t="s">
        <v>480</v>
      </c>
      <c r="T57" s="44" t="s">
        <v>328</v>
      </c>
      <c r="U57" s="44" t="s">
        <v>388</v>
      </c>
      <c r="V57" s="44" t="s">
        <v>143</v>
      </c>
    </row>
    <row r="58" spans="1:29" s="44" customFormat="1" ht="14" customHeight="1" x14ac:dyDescent="0.3">
      <c r="A58" s="44" t="s">
        <v>118</v>
      </c>
      <c r="B58" s="44" t="s">
        <v>32</v>
      </c>
      <c r="C58" s="44" t="s">
        <v>171</v>
      </c>
      <c r="D58" s="65" t="s">
        <v>173</v>
      </c>
      <c r="E58" s="44" t="s">
        <v>27</v>
      </c>
      <c r="F58" s="44" t="s">
        <v>28</v>
      </c>
      <c r="G58" s="44">
        <v>20</v>
      </c>
      <c r="J58" s="44" t="s">
        <v>18</v>
      </c>
      <c r="K58" s="44" t="s">
        <v>35</v>
      </c>
      <c r="L58" s="44" t="s">
        <v>20</v>
      </c>
      <c r="M58" s="44" t="s">
        <v>21</v>
      </c>
      <c r="N58" s="44">
        <v>42</v>
      </c>
      <c r="P58" s="55"/>
      <c r="Q58" s="55"/>
      <c r="R58" s="45" t="s">
        <v>190</v>
      </c>
      <c r="S58" s="44" t="s">
        <v>320</v>
      </c>
      <c r="U58" s="44" t="s">
        <v>387</v>
      </c>
      <c r="V58" s="44" t="s">
        <v>158</v>
      </c>
      <c r="AA58" s="45"/>
      <c r="AB58" s="45"/>
    </row>
    <row r="59" spans="1:29" s="45" customFormat="1" ht="14" customHeight="1" x14ac:dyDescent="0.3">
      <c r="A59" s="44" t="s">
        <v>118</v>
      </c>
      <c r="B59" s="44" t="s">
        <v>32</v>
      </c>
      <c r="C59" s="44" t="s">
        <v>174</v>
      </c>
      <c r="D59" s="65" t="s">
        <v>175</v>
      </c>
      <c r="E59" s="44" t="s">
        <v>27</v>
      </c>
      <c r="F59" s="44" t="s">
        <v>28</v>
      </c>
      <c r="G59" s="44">
        <v>20</v>
      </c>
      <c r="H59" s="44"/>
      <c r="I59" s="44"/>
      <c r="J59" s="44" t="s">
        <v>18</v>
      </c>
      <c r="K59" s="44" t="s">
        <v>35</v>
      </c>
      <c r="L59" s="44" t="s">
        <v>20</v>
      </c>
      <c r="M59" s="44" t="s">
        <v>21</v>
      </c>
      <c r="N59" s="44">
        <v>34</v>
      </c>
      <c r="O59" s="44"/>
      <c r="P59" s="55"/>
      <c r="Q59" s="55"/>
      <c r="R59" s="45" t="s">
        <v>190</v>
      </c>
      <c r="S59" s="44" t="s">
        <v>320</v>
      </c>
      <c r="T59" s="44"/>
      <c r="U59" s="44" t="s">
        <v>387</v>
      </c>
      <c r="V59" s="44" t="s">
        <v>158</v>
      </c>
      <c r="W59" s="44"/>
      <c r="X59" s="44"/>
      <c r="Y59" s="44"/>
      <c r="Z59" s="44"/>
      <c r="AA59" s="44"/>
      <c r="AB59" s="44"/>
    </row>
    <row r="60" spans="1:29" s="44" customFormat="1" ht="14" customHeight="1" x14ac:dyDescent="0.3">
      <c r="A60" s="44" t="s">
        <v>118</v>
      </c>
      <c r="B60" s="44" t="s">
        <v>32</v>
      </c>
      <c r="C60" s="44" t="s">
        <v>318</v>
      </c>
      <c r="D60" s="65" t="s">
        <v>176</v>
      </c>
      <c r="E60" s="44" t="s">
        <v>27</v>
      </c>
      <c r="F60" s="44" t="s">
        <v>28</v>
      </c>
      <c r="G60" s="44">
        <v>20</v>
      </c>
      <c r="J60" s="44" t="s">
        <v>18</v>
      </c>
      <c r="K60" s="44" t="s">
        <v>35</v>
      </c>
      <c r="L60" s="44" t="s">
        <v>20</v>
      </c>
      <c r="M60" s="44" t="s">
        <v>21</v>
      </c>
      <c r="N60" s="44">
        <v>10</v>
      </c>
      <c r="P60" s="55"/>
      <c r="Q60" s="55"/>
      <c r="R60" s="45" t="s">
        <v>190</v>
      </c>
      <c r="S60" s="44" t="s">
        <v>320</v>
      </c>
      <c r="U60" s="44" t="s">
        <v>387</v>
      </c>
      <c r="V60" s="44" t="s">
        <v>158</v>
      </c>
    </row>
    <row r="61" spans="1:29" s="44" customFormat="1" ht="14" customHeight="1" x14ac:dyDescent="0.3">
      <c r="A61" s="44" t="s">
        <v>118</v>
      </c>
      <c r="B61" s="44" t="s">
        <v>32</v>
      </c>
      <c r="C61" s="44" t="s">
        <v>177</v>
      </c>
      <c r="D61" s="65" t="s">
        <v>178</v>
      </c>
      <c r="E61" s="44" t="s">
        <v>27</v>
      </c>
      <c r="F61" s="44" t="s">
        <v>28</v>
      </c>
      <c r="G61" s="44">
        <v>20</v>
      </c>
      <c r="J61" s="44" t="s">
        <v>18</v>
      </c>
      <c r="K61" s="44" t="s">
        <v>35</v>
      </c>
      <c r="L61" s="44" t="s">
        <v>20</v>
      </c>
      <c r="M61" s="44" t="s">
        <v>21</v>
      </c>
      <c r="N61" s="44">
        <v>230</v>
      </c>
      <c r="P61" s="55"/>
      <c r="Q61" s="55"/>
      <c r="R61" s="45" t="s">
        <v>190</v>
      </c>
      <c r="S61" s="44" t="s">
        <v>320</v>
      </c>
      <c r="U61" s="44" t="s">
        <v>387</v>
      </c>
      <c r="V61" s="44" t="s">
        <v>158</v>
      </c>
    </row>
    <row r="62" spans="1:29" s="44" customFormat="1" ht="14" customHeight="1" x14ac:dyDescent="0.3">
      <c r="A62" s="44" t="s">
        <v>118</v>
      </c>
      <c r="B62" s="44" t="s">
        <v>32</v>
      </c>
      <c r="C62" s="44" t="s">
        <v>177</v>
      </c>
      <c r="D62" s="65" t="s">
        <v>178</v>
      </c>
      <c r="E62" s="44" t="s">
        <v>27</v>
      </c>
      <c r="F62" s="44" t="s">
        <v>42</v>
      </c>
      <c r="G62" s="44" t="s">
        <v>140</v>
      </c>
      <c r="H62" s="66" t="s">
        <v>141</v>
      </c>
      <c r="I62" s="44" t="s">
        <v>142</v>
      </c>
      <c r="J62" s="44" t="s">
        <v>18</v>
      </c>
      <c r="K62" s="44" t="s">
        <v>35</v>
      </c>
      <c r="L62" s="44" t="s">
        <v>44</v>
      </c>
      <c r="M62" s="44" t="s">
        <v>21</v>
      </c>
      <c r="N62" s="44">
        <v>823.91</v>
      </c>
      <c r="R62" s="44" t="s">
        <v>190</v>
      </c>
      <c r="S62" s="45" t="s">
        <v>480</v>
      </c>
      <c r="T62" s="44" t="s">
        <v>328</v>
      </c>
      <c r="U62" s="44" t="s">
        <v>388</v>
      </c>
      <c r="V62" s="44" t="s">
        <v>143</v>
      </c>
    </row>
    <row r="63" spans="1:29" s="44" customFormat="1" ht="14" customHeight="1" x14ac:dyDescent="0.3">
      <c r="A63" s="44" t="s">
        <v>118</v>
      </c>
      <c r="B63" s="44" t="s">
        <v>12</v>
      </c>
      <c r="C63" s="44" t="s">
        <v>126</v>
      </c>
      <c r="D63" s="65" t="s">
        <v>127</v>
      </c>
      <c r="E63" s="44" t="s">
        <v>27</v>
      </c>
      <c r="F63" s="44" t="s">
        <v>17</v>
      </c>
      <c r="G63" s="44">
        <v>17.399999999999999</v>
      </c>
      <c r="H63" s="44">
        <v>7.7</v>
      </c>
      <c r="J63" s="44" t="s">
        <v>18</v>
      </c>
      <c r="K63" s="44" t="s">
        <v>19</v>
      </c>
      <c r="L63" s="44" t="s">
        <v>44</v>
      </c>
      <c r="M63" s="44" t="s">
        <v>21</v>
      </c>
      <c r="N63" s="44">
        <v>9.5500000000000007</v>
      </c>
      <c r="R63" s="44" t="s">
        <v>190</v>
      </c>
      <c r="S63" s="44" t="s">
        <v>361</v>
      </c>
      <c r="U63" s="44" t="s">
        <v>395</v>
      </c>
      <c r="V63" s="44" t="s">
        <v>128</v>
      </c>
    </row>
    <row r="64" spans="1:29" s="44" customFormat="1" ht="14" customHeight="1" x14ac:dyDescent="0.3">
      <c r="A64" s="44" t="s">
        <v>118</v>
      </c>
      <c r="B64" s="44" t="s">
        <v>32</v>
      </c>
      <c r="C64" s="44" t="s">
        <v>316</v>
      </c>
      <c r="D64" s="65" t="s">
        <v>179</v>
      </c>
      <c r="E64" s="44" t="s">
        <v>27</v>
      </c>
      <c r="F64" s="44" t="s">
        <v>28</v>
      </c>
      <c r="G64" s="44">
        <v>20</v>
      </c>
      <c r="J64" s="44" t="s">
        <v>18</v>
      </c>
      <c r="K64" s="44" t="s">
        <v>35</v>
      </c>
      <c r="L64" s="44" t="s">
        <v>20</v>
      </c>
      <c r="M64" s="44" t="s">
        <v>21</v>
      </c>
      <c r="N64" s="44">
        <v>130</v>
      </c>
      <c r="P64" s="55"/>
      <c r="Q64" s="55"/>
      <c r="R64" s="45" t="s">
        <v>190</v>
      </c>
      <c r="S64" s="44" t="s">
        <v>320</v>
      </c>
      <c r="U64" s="44" t="s">
        <v>387</v>
      </c>
      <c r="V64" s="44" t="s">
        <v>158</v>
      </c>
    </row>
    <row r="65" spans="1:28" s="44" customFormat="1" ht="14" customHeight="1" x14ac:dyDescent="0.3">
      <c r="A65" s="44" t="s">
        <v>118</v>
      </c>
      <c r="B65" s="44" t="s">
        <v>12</v>
      </c>
      <c r="C65" s="44" t="s">
        <v>53</v>
      </c>
      <c r="D65" s="65" t="s">
        <v>129</v>
      </c>
      <c r="E65" s="44" t="s">
        <v>27</v>
      </c>
      <c r="F65" s="44" t="s">
        <v>17</v>
      </c>
      <c r="G65" s="44">
        <v>15</v>
      </c>
      <c r="H65" s="44" t="s">
        <v>132</v>
      </c>
      <c r="I65" s="44" t="s">
        <v>133</v>
      </c>
      <c r="J65" s="44" t="s">
        <v>18</v>
      </c>
      <c r="K65" s="44" t="s">
        <v>19</v>
      </c>
      <c r="L65" s="44" t="s">
        <v>20</v>
      </c>
      <c r="M65" s="44" t="s">
        <v>21</v>
      </c>
      <c r="N65" s="44">
        <v>5.3</v>
      </c>
      <c r="R65" s="44" t="s">
        <v>190</v>
      </c>
      <c r="S65" s="44" t="s">
        <v>487</v>
      </c>
      <c r="U65" s="44" t="s">
        <v>396</v>
      </c>
      <c r="V65" s="44" t="s">
        <v>134</v>
      </c>
      <c r="AA65" s="45"/>
      <c r="AB65" s="45"/>
    </row>
    <row r="66" spans="1:28" s="45" customFormat="1" ht="14" customHeight="1" x14ac:dyDescent="0.3">
      <c r="A66" s="44" t="s">
        <v>118</v>
      </c>
      <c r="B66" s="44" t="s">
        <v>12</v>
      </c>
      <c r="C66" s="44" t="s">
        <v>53</v>
      </c>
      <c r="D66" s="65" t="s">
        <v>129</v>
      </c>
      <c r="E66" s="44" t="s">
        <v>27</v>
      </c>
      <c r="F66" s="44" t="s">
        <v>17</v>
      </c>
      <c r="G66" s="44">
        <v>13</v>
      </c>
      <c r="H66" s="44">
        <v>8</v>
      </c>
      <c r="I66" s="44"/>
      <c r="J66" s="44" t="s">
        <v>38</v>
      </c>
      <c r="K66" s="44" t="s">
        <v>304</v>
      </c>
      <c r="L66" s="44" t="s">
        <v>20</v>
      </c>
      <c r="M66" s="44" t="s">
        <v>21</v>
      </c>
      <c r="N66" s="44">
        <v>8.25</v>
      </c>
      <c r="O66" s="44"/>
      <c r="P66" s="44"/>
      <c r="Q66" s="44"/>
      <c r="R66" s="44" t="s">
        <v>190</v>
      </c>
      <c r="S66" s="44" t="s">
        <v>435</v>
      </c>
      <c r="T66" s="44" t="s">
        <v>421</v>
      </c>
      <c r="U66" s="44" t="s">
        <v>384</v>
      </c>
      <c r="V66" s="44" t="s">
        <v>120</v>
      </c>
      <c r="W66" s="44"/>
      <c r="X66" s="44"/>
      <c r="Y66" s="44"/>
      <c r="Z66" s="44"/>
      <c r="AA66" s="44"/>
      <c r="AB66" s="44"/>
    </row>
    <row r="67" spans="1:28" s="44" customFormat="1" ht="14" customHeight="1" x14ac:dyDescent="0.3">
      <c r="A67" s="44" t="s">
        <v>118</v>
      </c>
      <c r="B67" s="44" t="s">
        <v>12</v>
      </c>
      <c r="C67" s="44" t="s">
        <v>53</v>
      </c>
      <c r="D67" s="65" t="s">
        <v>129</v>
      </c>
      <c r="E67" s="44" t="s">
        <v>27</v>
      </c>
      <c r="F67" s="44" t="s">
        <v>17</v>
      </c>
      <c r="G67" s="44">
        <v>13</v>
      </c>
      <c r="H67" s="44">
        <v>8</v>
      </c>
      <c r="J67" s="44" t="s">
        <v>38</v>
      </c>
      <c r="K67" s="44" t="s">
        <v>201</v>
      </c>
      <c r="L67" s="44" t="s">
        <v>374</v>
      </c>
      <c r="M67" s="44" t="s">
        <v>21</v>
      </c>
      <c r="N67" s="44">
        <v>8.64</v>
      </c>
      <c r="R67" s="44" t="s">
        <v>190</v>
      </c>
      <c r="S67" s="44" t="s">
        <v>435</v>
      </c>
      <c r="T67" s="44" t="s">
        <v>421</v>
      </c>
      <c r="U67" s="44" t="s">
        <v>384</v>
      </c>
      <c r="V67" s="44" t="s">
        <v>120</v>
      </c>
    </row>
    <row r="68" spans="1:28" s="44" customFormat="1" ht="14" customHeight="1" x14ac:dyDescent="0.3">
      <c r="A68" s="44" t="s">
        <v>118</v>
      </c>
      <c r="B68" s="44" t="s">
        <v>12</v>
      </c>
      <c r="C68" s="44" t="s">
        <v>53</v>
      </c>
      <c r="D68" s="65" t="s">
        <v>129</v>
      </c>
      <c r="E68" s="44" t="s">
        <v>27</v>
      </c>
      <c r="F68" s="44" t="s">
        <v>17</v>
      </c>
      <c r="G68" s="44">
        <v>15</v>
      </c>
      <c r="H68" s="44" t="s">
        <v>130</v>
      </c>
      <c r="J68" s="44" t="s">
        <v>18</v>
      </c>
      <c r="K68" s="44" t="s">
        <v>19</v>
      </c>
      <c r="L68" s="44" t="s">
        <v>20</v>
      </c>
      <c r="M68" s="44" t="s">
        <v>21</v>
      </c>
      <c r="N68" s="44">
        <v>32</v>
      </c>
      <c r="R68" s="44" t="s">
        <v>190</v>
      </c>
      <c r="S68" s="44" t="s">
        <v>488</v>
      </c>
      <c r="U68" s="44" t="s">
        <v>397</v>
      </c>
      <c r="V68" s="44" t="s">
        <v>131</v>
      </c>
    </row>
    <row r="69" spans="1:28" s="44" customFormat="1" ht="14" customHeight="1" x14ac:dyDescent="0.3">
      <c r="A69" s="44" t="s">
        <v>118</v>
      </c>
      <c r="B69" s="44" t="s">
        <v>12</v>
      </c>
      <c r="C69" s="44" t="s">
        <v>59</v>
      </c>
      <c r="D69" s="65" t="s">
        <v>60</v>
      </c>
      <c r="E69" s="44" t="s">
        <v>27</v>
      </c>
      <c r="F69" s="44" t="s">
        <v>42</v>
      </c>
      <c r="G69" s="44">
        <v>20</v>
      </c>
      <c r="H69" s="44">
        <v>7.2</v>
      </c>
      <c r="I69" s="44">
        <v>40</v>
      </c>
      <c r="J69" s="44" t="s">
        <v>18</v>
      </c>
      <c r="K69" s="44" t="s">
        <v>19</v>
      </c>
      <c r="L69" s="44" t="s">
        <v>44</v>
      </c>
      <c r="M69" s="44" t="s">
        <v>21</v>
      </c>
      <c r="N69" s="44">
        <v>56</v>
      </c>
      <c r="R69" s="44" t="s">
        <v>190</v>
      </c>
      <c r="S69" s="57" t="s">
        <v>358</v>
      </c>
      <c r="U69" s="44" t="s">
        <v>398</v>
      </c>
      <c r="V69" s="44" t="s">
        <v>61</v>
      </c>
    </row>
    <row r="70" spans="1:28" s="44" customFormat="1" ht="14" customHeight="1" x14ac:dyDescent="0.3">
      <c r="A70" s="44" t="s">
        <v>118</v>
      </c>
      <c r="B70" s="44" t="s">
        <v>32</v>
      </c>
      <c r="C70" s="44" t="s">
        <v>180</v>
      </c>
      <c r="D70" s="65" t="s">
        <v>181</v>
      </c>
      <c r="E70" s="44" t="s">
        <v>15</v>
      </c>
      <c r="F70" s="44" t="s">
        <v>28</v>
      </c>
      <c r="G70" s="44" t="s">
        <v>91</v>
      </c>
      <c r="H70" s="44" t="s">
        <v>182</v>
      </c>
      <c r="J70" s="44" t="s">
        <v>18</v>
      </c>
      <c r="K70" s="44" t="s">
        <v>19</v>
      </c>
      <c r="L70" s="44" t="s">
        <v>44</v>
      </c>
      <c r="M70" s="44" t="s">
        <v>21</v>
      </c>
      <c r="N70" s="44">
        <v>27</v>
      </c>
      <c r="R70" s="44" t="s">
        <v>190</v>
      </c>
      <c r="S70" s="44" t="s">
        <v>489</v>
      </c>
      <c r="U70" s="44" t="s">
        <v>399</v>
      </c>
      <c r="V70" s="44" t="s">
        <v>183</v>
      </c>
    </row>
    <row r="71" spans="1:28" s="44" customFormat="1" ht="14" customHeight="1" x14ac:dyDescent="0.3">
      <c r="A71" s="44" t="s">
        <v>118</v>
      </c>
      <c r="B71" s="44" t="s">
        <v>32</v>
      </c>
      <c r="C71" s="44" t="s">
        <v>180</v>
      </c>
      <c r="D71" s="65" t="s">
        <v>181</v>
      </c>
      <c r="E71" s="44" t="s">
        <v>15</v>
      </c>
      <c r="F71" s="44" t="s">
        <v>28</v>
      </c>
      <c r="G71" s="44" t="s">
        <v>91</v>
      </c>
      <c r="H71" s="44" t="s">
        <v>182</v>
      </c>
      <c r="J71" s="44" t="s">
        <v>18</v>
      </c>
      <c r="K71" s="44" t="s">
        <v>35</v>
      </c>
      <c r="L71" s="44" t="s">
        <v>44</v>
      </c>
      <c r="M71" s="44" t="s">
        <v>21</v>
      </c>
      <c r="N71" s="44">
        <v>35</v>
      </c>
      <c r="R71" s="44" t="s">
        <v>190</v>
      </c>
      <c r="S71" s="44" t="s">
        <v>489</v>
      </c>
      <c r="U71" s="44" t="s">
        <v>399</v>
      </c>
      <c r="V71" s="44" t="s">
        <v>183</v>
      </c>
    </row>
    <row r="72" spans="1:28" s="44" customFormat="1" ht="14" customHeight="1" x14ac:dyDescent="0.3">
      <c r="A72" s="44" t="s">
        <v>118</v>
      </c>
      <c r="B72" s="44" t="s">
        <v>12</v>
      </c>
      <c r="C72" s="44" t="s">
        <v>78</v>
      </c>
      <c r="D72" s="65" t="s">
        <v>79</v>
      </c>
      <c r="E72" s="44" t="s">
        <v>27</v>
      </c>
      <c r="F72" s="44" t="s">
        <v>17</v>
      </c>
      <c r="G72" s="44">
        <v>22.3</v>
      </c>
      <c r="H72" s="44">
        <v>7</v>
      </c>
      <c r="I72" s="44">
        <v>50.7</v>
      </c>
      <c r="J72" s="44" t="s">
        <v>18</v>
      </c>
      <c r="K72" s="44" t="s">
        <v>19</v>
      </c>
      <c r="L72" s="44" t="s">
        <v>44</v>
      </c>
      <c r="M72" s="44" t="s">
        <v>21</v>
      </c>
      <c r="N72" s="44">
        <v>12.6</v>
      </c>
      <c r="R72" s="44" t="s">
        <v>190</v>
      </c>
      <c r="S72" s="44" t="s">
        <v>437</v>
      </c>
      <c r="T72" s="58"/>
      <c r="U72" s="58" t="s">
        <v>400</v>
      </c>
      <c r="V72" s="44" t="s">
        <v>80</v>
      </c>
    </row>
    <row r="73" spans="1:28" s="44" customFormat="1" ht="14" customHeight="1" x14ac:dyDescent="0.3">
      <c r="A73" s="44" t="s">
        <v>118</v>
      </c>
      <c r="B73" s="44" t="s">
        <v>12</v>
      </c>
      <c r="C73" s="44" t="s">
        <v>78</v>
      </c>
      <c r="D73" s="65" t="s">
        <v>79</v>
      </c>
      <c r="E73" s="44" t="s">
        <v>27</v>
      </c>
      <c r="F73" s="44" t="s">
        <v>17</v>
      </c>
      <c r="G73" s="44">
        <v>15</v>
      </c>
      <c r="H73" s="44" t="s">
        <v>132</v>
      </c>
      <c r="I73" s="44" t="s">
        <v>133</v>
      </c>
      <c r="J73" s="44" t="s">
        <v>18</v>
      </c>
      <c r="K73" s="44" t="s">
        <v>19</v>
      </c>
      <c r="L73" s="44" t="s">
        <v>20</v>
      </c>
      <c r="M73" s="44" t="s">
        <v>329</v>
      </c>
      <c r="N73" s="44">
        <v>15.1</v>
      </c>
      <c r="P73" s="55"/>
      <c r="Q73" s="55"/>
      <c r="R73" s="44" t="s">
        <v>190</v>
      </c>
      <c r="S73" s="44" t="s">
        <v>487</v>
      </c>
      <c r="U73" s="44" t="s">
        <v>396</v>
      </c>
      <c r="V73" s="44" t="s">
        <v>134</v>
      </c>
    </row>
    <row r="74" spans="1:28" s="44" customFormat="1" ht="14" customHeight="1" x14ac:dyDescent="0.3">
      <c r="A74" s="44" t="s">
        <v>118</v>
      </c>
      <c r="B74" s="44" t="s">
        <v>12</v>
      </c>
      <c r="C74" s="44" t="s">
        <v>78</v>
      </c>
      <c r="D74" s="65" t="s">
        <v>79</v>
      </c>
      <c r="E74" s="44" t="s">
        <v>27</v>
      </c>
      <c r="F74" s="44" t="s">
        <v>17</v>
      </c>
      <c r="G74" s="44">
        <v>24.7</v>
      </c>
      <c r="H74" s="44">
        <v>7.9</v>
      </c>
      <c r="I74" s="44">
        <v>45.3</v>
      </c>
      <c r="J74" s="44" t="s">
        <v>18</v>
      </c>
      <c r="K74" s="44" t="s">
        <v>19</v>
      </c>
      <c r="L74" s="44" t="s">
        <v>44</v>
      </c>
      <c r="M74" s="44" t="s">
        <v>21</v>
      </c>
      <c r="N74" s="44">
        <v>24.6</v>
      </c>
      <c r="R74" s="44" t="s">
        <v>190</v>
      </c>
      <c r="S74" s="44" t="s">
        <v>437</v>
      </c>
      <c r="T74" s="58"/>
      <c r="U74" s="58" t="s">
        <v>400</v>
      </c>
      <c r="V74" s="44" t="s">
        <v>80</v>
      </c>
    </row>
    <row r="75" spans="1:28" s="42" customFormat="1" ht="14" customHeight="1" x14ac:dyDescent="0.3">
      <c r="A75" s="44" t="s">
        <v>118</v>
      </c>
      <c r="B75" s="44" t="s">
        <v>12</v>
      </c>
      <c r="C75" s="44" t="s">
        <v>51</v>
      </c>
      <c r="D75" s="65" t="s">
        <v>52</v>
      </c>
      <c r="E75" s="44" t="s">
        <v>27</v>
      </c>
      <c r="F75" s="44" t="s">
        <v>42</v>
      </c>
      <c r="G75" s="44" t="s">
        <v>83</v>
      </c>
      <c r="H75" s="44"/>
      <c r="I75" s="44"/>
      <c r="J75" s="44" t="s">
        <v>38</v>
      </c>
      <c r="K75" s="44" t="s">
        <v>202</v>
      </c>
      <c r="L75" s="44" t="s">
        <v>44</v>
      </c>
      <c r="M75" s="44" t="s">
        <v>21</v>
      </c>
      <c r="N75" s="44">
        <v>63.49</v>
      </c>
      <c r="O75" s="44"/>
      <c r="P75" s="44"/>
      <c r="Q75" s="44"/>
      <c r="R75" s="44" t="s">
        <v>190</v>
      </c>
      <c r="S75" s="44" t="s">
        <v>490</v>
      </c>
      <c r="T75" s="44"/>
      <c r="U75" s="44" t="s">
        <v>401</v>
      </c>
      <c r="V75" s="44" t="s">
        <v>203</v>
      </c>
      <c r="W75" s="44"/>
      <c r="X75" s="44"/>
      <c r="Y75" s="44"/>
      <c r="Z75" s="44"/>
      <c r="AA75" s="44"/>
      <c r="AB75" s="44"/>
    </row>
    <row r="76" spans="1:28" s="45" customFormat="1" ht="14" customHeight="1" x14ac:dyDescent="0.3">
      <c r="A76" s="44" t="s">
        <v>118</v>
      </c>
      <c r="B76" s="44" t="s">
        <v>24</v>
      </c>
      <c r="C76" s="44" t="s">
        <v>31</v>
      </c>
      <c r="D76" s="65" t="s">
        <v>197</v>
      </c>
      <c r="E76" s="44" t="s">
        <v>27</v>
      </c>
      <c r="F76" s="44" t="s">
        <v>28</v>
      </c>
      <c r="G76" s="44" t="s">
        <v>198</v>
      </c>
      <c r="H76" s="44"/>
      <c r="J76" s="44" t="s">
        <v>38</v>
      </c>
      <c r="K76" s="44" t="s">
        <v>19</v>
      </c>
      <c r="L76" s="44" t="s">
        <v>30</v>
      </c>
      <c r="M76" s="44" t="s">
        <v>29</v>
      </c>
      <c r="N76" s="44" t="s">
        <v>199</v>
      </c>
      <c r="O76" s="44"/>
      <c r="P76" s="44"/>
      <c r="Q76" s="44"/>
      <c r="R76" s="44" t="s">
        <v>190</v>
      </c>
      <c r="S76" s="44" t="s">
        <v>324</v>
      </c>
      <c r="T76" s="44"/>
      <c r="U76" s="44" t="s">
        <v>402</v>
      </c>
      <c r="V76" s="44" t="s">
        <v>200</v>
      </c>
      <c r="W76" s="44"/>
      <c r="X76" s="44"/>
      <c r="Y76" s="44"/>
      <c r="Z76" s="44"/>
    </row>
    <row r="77" spans="1:28" s="44" customFormat="1" ht="14" customHeight="1" x14ac:dyDescent="0.3">
      <c r="A77" s="44" t="s">
        <v>118</v>
      </c>
      <c r="B77" s="44" t="s">
        <v>24</v>
      </c>
      <c r="C77" s="44" t="s">
        <v>31</v>
      </c>
      <c r="D77" s="65" t="s">
        <v>197</v>
      </c>
      <c r="E77" s="44" t="s">
        <v>27</v>
      </c>
      <c r="F77" s="44" t="s">
        <v>28</v>
      </c>
      <c r="G77" s="44" t="s">
        <v>198</v>
      </c>
      <c r="J77" s="44" t="s">
        <v>38</v>
      </c>
      <c r="K77" s="44" t="s">
        <v>19</v>
      </c>
      <c r="L77" s="44" t="s">
        <v>30</v>
      </c>
      <c r="M77" s="44" t="s">
        <v>323</v>
      </c>
      <c r="N77" s="44" t="s">
        <v>199</v>
      </c>
      <c r="R77" s="44" t="s">
        <v>190</v>
      </c>
      <c r="S77" s="44" t="s">
        <v>324</v>
      </c>
      <c r="U77" s="44" t="s">
        <v>402</v>
      </c>
      <c r="V77" s="44" t="s">
        <v>200</v>
      </c>
    </row>
    <row r="78" spans="1:28" s="44" customFormat="1" ht="14" customHeight="1" x14ac:dyDescent="0.3">
      <c r="A78" s="44" t="s">
        <v>118</v>
      </c>
      <c r="B78" s="44" t="s">
        <v>32</v>
      </c>
      <c r="C78" s="44" t="s">
        <v>317</v>
      </c>
      <c r="D78" s="65" t="s">
        <v>184</v>
      </c>
      <c r="E78" s="44" t="s">
        <v>27</v>
      </c>
      <c r="F78" s="44" t="s">
        <v>28</v>
      </c>
      <c r="G78" s="44">
        <v>20</v>
      </c>
      <c r="J78" s="44" t="s">
        <v>18</v>
      </c>
      <c r="K78" s="44" t="s">
        <v>35</v>
      </c>
      <c r="L78" s="44" t="s">
        <v>20</v>
      </c>
      <c r="M78" s="44" t="s">
        <v>21</v>
      </c>
      <c r="N78" s="44" t="s">
        <v>170</v>
      </c>
      <c r="P78" s="55"/>
      <c r="Q78" s="55"/>
      <c r="R78" s="45" t="s">
        <v>190</v>
      </c>
      <c r="S78" s="44" t="s">
        <v>357</v>
      </c>
      <c r="U78" s="44" t="s">
        <v>387</v>
      </c>
      <c r="V78" s="44" t="s">
        <v>158</v>
      </c>
    </row>
  </sheetData>
  <autoFilter ref="A2:AD78" xr:uid="{00000000-0009-0000-0000-000000000000}">
    <sortState xmlns:xlrd2="http://schemas.microsoft.com/office/spreadsheetml/2017/richdata2" ref="A3:AC76">
      <sortCondition descending="1" sortBy="cellColor" ref="B3:B76" dxfId="7"/>
      <sortCondition sortBy="cellColor" ref="C3:C76" dxfId="6"/>
      <sortCondition ref="D3:D76"/>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69"/>
  <sheetViews>
    <sheetView topLeftCell="G1" zoomScale="89" zoomScaleNormal="89" workbookViewId="0">
      <pane ySplit="2" topLeftCell="A21" activePane="bottomLeft" state="frozen"/>
      <selection pane="bottomLeft" activeCell="S35" sqref="S35"/>
    </sheetView>
  </sheetViews>
  <sheetFormatPr defaultColWidth="8.81640625" defaultRowHeight="14" x14ac:dyDescent="0.3"/>
  <cols>
    <col min="1" max="1" width="11.453125" style="1" customWidth="1"/>
    <col min="2" max="2" width="16.54296875" style="1" customWidth="1"/>
    <col min="3" max="3" width="17.54296875" style="1" customWidth="1"/>
    <col min="4" max="4" width="22.81640625" style="1" bestFit="1" customWidth="1"/>
    <col min="5" max="5" width="12.54296875" style="1" customWidth="1"/>
    <col min="6" max="6" width="14.81640625" style="1" customWidth="1"/>
    <col min="7" max="7" width="11.81640625" style="1" customWidth="1"/>
    <col min="8" max="8" width="8.81640625" style="1"/>
    <col min="9" max="9" width="9.453125" style="1" customWidth="1"/>
    <col min="10" max="10" width="10.1796875" style="1" customWidth="1"/>
    <col min="11" max="11" width="11.1796875" style="1" customWidth="1"/>
    <col min="12" max="12" width="14.453125" style="1" customWidth="1"/>
    <col min="13" max="13" width="11.453125" style="1" customWidth="1"/>
    <col min="14" max="15" width="11.1796875" style="1" customWidth="1"/>
    <col min="16" max="17" width="9.453125" style="1" customWidth="1"/>
    <col min="18" max="18" width="15" style="1" customWidth="1"/>
    <col min="19" max="19" width="37.81640625" style="1" customWidth="1"/>
    <col min="20" max="20" width="21.54296875" style="1" bestFit="1" customWidth="1"/>
    <col min="21" max="21" width="21.54296875" style="1" customWidth="1"/>
    <col min="22" max="22" width="68.54296875" style="1" customWidth="1"/>
    <col min="23" max="23" width="8.81640625" style="1"/>
    <col min="24" max="24" width="15.81640625" style="1" customWidth="1"/>
    <col min="25" max="16384" width="8.81640625" style="1"/>
  </cols>
  <sheetData>
    <row r="1" spans="1:26" x14ac:dyDescent="0.3">
      <c r="A1" s="3" t="s">
        <v>739</v>
      </c>
      <c r="B1" s="8" t="s">
        <v>740</v>
      </c>
      <c r="C1" s="34" t="s">
        <v>565</v>
      </c>
      <c r="O1" s="1" t="s">
        <v>790</v>
      </c>
    </row>
    <row r="2" spans="1:26" s="47" customFormat="1" ht="70" customHeight="1" x14ac:dyDescent="0.3">
      <c r="A2" s="14" t="s">
        <v>4</v>
      </c>
      <c r="B2" s="14" t="s">
        <v>0</v>
      </c>
      <c r="C2" s="14" t="s">
        <v>1</v>
      </c>
      <c r="D2" s="14" t="s">
        <v>2</v>
      </c>
      <c r="E2" s="14" t="s">
        <v>3</v>
      </c>
      <c r="F2" s="14" t="s">
        <v>7</v>
      </c>
      <c r="G2" s="14" t="s">
        <v>5</v>
      </c>
      <c r="H2" s="14" t="s">
        <v>6</v>
      </c>
      <c r="I2" s="14" t="s">
        <v>8</v>
      </c>
      <c r="J2" s="14" t="s">
        <v>9</v>
      </c>
      <c r="K2" s="14" t="s">
        <v>10</v>
      </c>
      <c r="L2" s="14" t="s">
        <v>403</v>
      </c>
      <c r="M2" s="14" t="s">
        <v>306</v>
      </c>
      <c r="N2" s="15" t="s">
        <v>11</v>
      </c>
      <c r="O2" s="15" t="s">
        <v>428</v>
      </c>
      <c r="P2" s="14" t="s">
        <v>429</v>
      </c>
      <c r="Q2" s="14" t="s">
        <v>430</v>
      </c>
      <c r="R2" s="14" t="s">
        <v>309</v>
      </c>
      <c r="S2" s="14" t="s">
        <v>96</v>
      </c>
      <c r="T2" s="14" t="s">
        <v>70</v>
      </c>
      <c r="U2" s="14" t="s">
        <v>404</v>
      </c>
      <c r="V2" s="40" t="s">
        <v>375</v>
      </c>
      <c r="W2" s="14"/>
      <c r="X2" s="14"/>
      <c r="Y2" s="14"/>
      <c r="Z2" s="16"/>
    </row>
    <row r="3" spans="1:26" s="44" customFormat="1" ht="14" customHeight="1" x14ac:dyDescent="0.3">
      <c r="A3" s="41" t="s">
        <v>204</v>
      </c>
      <c r="B3" s="41" t="s">
        <v>32</v>
      </c>
      <c r="C3" s="41" t="s">
        <v>75</v>
      </c>
      <c r="D3" s="61" t="s">
        <v>784</v>
      </c>
      <c r="E3" s="41" t="s">
        <v>15</v>
      </c>
      <c r="F3" s="41" t="s">
        <v>28</v>
      </c>
      <c r="G3" s="41" t="s">
        <v>77</v>
      </c>
      <c r="H3" s="41"/>
      <c r="I3" s="41"/>
      <c r="J3" s="41" t="s">
        <v>18</v>
      </c>
      <c r="K3" s="41" t="s">
        <v>43</v>
      </c>
      <c r="L3" s="41" t="s">
        <v>44</v>
      </c>
      <c r="M3" s="41" t="s">
        <v>21</v>
      </c>
      <c r="N3" s="48">
        <v>59.06</v>
      </c>
      <c r="O3" s="93">
        <f>N3/2.5</f>
        <v>23.624000000000002</v>
      </c>
      <c r="P3" s="41" t="s">
        <v>111</v>
      </c>
      <c r="Q3" s="41" t="s">
        <v>111</v>
      </c>
      <c r="R3" s="41" t="s">
        <v>22</v>
      </c>
      <c r="S3" s="41" t="s">
        <v>491</v>
      </c>
      <c r="T3" s="41"/>
      <c r="U3" s="41" t="s">
        <v>369</v>
      </c>
      <c r="V3" s="41" t="s">
        <v>74</v>
      </c>
      <c r="W3" s="41"/>
      <c r="X3" s="41"/>
      <c r="Y3" s="41"/>
      <c r="Z3" s="41"/>
    </row>
    <row r="4" spans="1:26" s="41" customFormat="1" ht="14" customHeight="1" x14ac:dyDescent="0.3">
      <c r="A4" s="41" t="s">
        <v>204</v>
      </c>
      <c r="B4" s="41" t="s">
        <v>12</v>
      </c>
      <c r="C4" s="41" t="s">
        <v>123</v>
      </c>
      <c r="D4" s="61" t="s">
        <v>124</v>
      </c>
      <c r="E4" s="41" t="s">
        <v>27</v>
      </c>
      <c r="F4" s="41" t="s">
        <v>17</v>
      </c>
      <c r="G4" s="41" t="s">
        <v>216</v>
      </c>
      <c r="H4" s="41">
        <v>7</v>
      </c>
      <c r="J4" s="41" t="s">
        <v>18</v>
      </c>
      <c r="K4" s="41" t="s">
        <v>19</v>
      </c>
      <c r="L4" s="41" t="s">
        <v>44</v>
      </c>
      <c r="M4" s="41" t="s">
        <v>21</v>
      </c>
      <c r="N4" s="41">
        <v>22.8</v>
      </c>
      <c r="O4" s="93">
        <f t="shared" ref="O4:O22" si="0">N4/2.5</f>
        <v>9.120000000000001</v>
      </c>
      <c r="P4" s="41" t="s">
        <v>111</v>
      </c>
      <c r="Q4" s="41" t="s">
        <v>111</v>
      </c>
      <c r="R4" s="41" t="s">
        <v>22</v>
      </c>
      <c r="S4" s="41" t="s">
        <v>417</v>
      </c>
      <c r="U4" s="41" t="s">
        <v>405</v>
      </c>
      <c r="V4" s="41" t="s">
        <v>217</v>
      </c>
    </row>
    <row r="5" spans="1:26" s="41" customFormat="1" ht="14" customHeight="1" x14ac:dyDescent="0.3">
      <c r="A5" s="41" t="s">
        <v>204</v>
      </c>
      <c r="B5" s="41" t="s">
        <v>32</v>
      </c>
      <c r="C5" s="41" t="s">
        <v>72</v>
      </c>
      <c r="D5" s="61" t="s">
        <v>81</v>
      </c>
      <c r="E5" s="41" t="s">
        <v>27</v>
      </c>
      <c r="F5" s="41" t="s">
        <v>42</v>
      </c>
      <c r="H5" s="41">
        <v>7.6</v>
      </c>
      <c r="I5" s="41">
        <v>68.3</v>
      </c>
      <c r="J5" s="41" t="s">
        <v>18</v>
      </c>
      <c r="K5" s="41" t="s">
        <v>35</v>
      </c>
      <c r="L5" s="41" t="s">
        <v>44</v>
      </c>
      <c r="M5" s="41" t="s">
        <v>21</v>
      </c>
      <c r="N5" s="41">
        <v>3.78</v>
      </c>
      <c r="O5" s="93">
        <f t="shared" si="0"/>
        <v>1.512</v>
      </c>
      <c r="P5" s="41" t="s">
        <v>111</v>
      </c>
      <c r="Q5" s="41" t="s">
        <v>433</v>
      </c>
      <c r="R5" s="41" t="s">
        <v>22</v>
      </c>
      <c r="S5" s="41" t="s">
        <v>436</v>
      </c>
      <c r="U5" s="41" t="s">
        <v>381</v>
      </c>
      <c r="V5" s="41" t="s">
        <v>82</v>
      </c>
    </row>
    <row r="6" spans="1:26" s="41" customFormat="1" ht="14" customHeight="1" x14ac:dyDescent="0.3">
      <c r="A6" s="41" t="s">
        <v>204</v>
      </c>
      <c r="B6" s="41" t="s">
        <v>32</v>
      </c>
      <c r="C6" s="41" t="s">
        <v>40</v>
      </c>
      <c r="D6" s="124" t="s">
        <v>811</v>
      </c>
      <c r="E6" s="41" t="s">
        <v>27</v>
      </c>
      <c r="F6" s="41" t="s">
        <v>42</v>
      </c>
      <c r="G6" s="41" t="s">
        <v>224</v>
      </c>
      <c r="H6" s="41">
        <v>7</v>
      </c>
      <c r="J6" s="41" t="s">
        <v>18</v>
      </c>
      <c r="K6" s="41" t="s">
        <v>35</v>
      </c>
      <c r="L6" s="41" t="s">
        <v>44</v>
      </c>
      <c r="M6" s="41" t="s">
        <v>21</v>
      </c>
      <c r="N6" s="41">
        <v>64.900000000000006</v>
      </c>
      <c r="O6" s="93">
        <f t="shared" si="0"/>
        <v>25.96</v>
      </c>
      <c r="P6" s="41" t="s">
        <v>111</v>
      </c>
      <c r="Q6" s="41" t="s">
        <v>111</v>
      </c>
      <c r="R6" s="41" t="s">
        <v>22</v>
      </c>
      <c r="S6" s="41" t="s">
        <v>418</v>
      </c>
      <c r="U6" s="41" t="s">
        <v>406</v>
      </c>
      <c r="V6" s="41" t="s">
        <v>225</v>
      </c>
    </row>
    <row r="7" spans="1:26" s="71" customFormat="1" ht="14" customHeight="1" x14ac:dyDescent="0.3">
      <c r="A7" s="41" t="s">
        <v>204</v>
      </c>
      <c r="B7" s="41" t="s">
        <v>32</v>
      </c>
      <c r="C7" s="41" t="s">
        <v>40</v>
      </c>
      <c r="D7" s="61" t="s">
        <v>41</v>
      </c>
      <c r="E7" s="41" t="s">
        <v>27</v>
      </c>
      <c r="F7" s="41" t="s">
        <v>42</v>
      </c>
      <c r="G7" s="41" t="s">
        <v>224</v>
      </c>
      <c r="H7" s="41">
        <v>7</v>
      </c>
      <c r="I7" s="41"/>
      <c r="J7" s="41" t="s">
        <v>18</v>
      </c>
      <c r="K7" s="41" t="s">
        <v>43</v>
      </c>
      <c r="L7" s="41" t="s">
        <v>44</v>
      </c>
      <c r="M7" s="41" t="s">
        <v>21</v>
      </c>
      <c r="N7" s="41">
        <v>168</v>
      </c>
      <c r="O7" s="93">
        <f t="shared" si="0"/>
        <v>67.2</v>
      </c>
      <c r="P7" s="41"/>
      <c r="Q7" s="41"/>
      <c r="R7" s="41" t="s">
        <v>22</v>
      </c>
      <c r="S7" s="41" t="s">
        <v>418</v>
      </c>
      <c r="T7" s="41"/>
      <c r="U7" s="41" t="s">
        <v>406</v>
      </c>
      <c r="V7" s="41" t="s">
        <v>225</v>
      </c>
      <c r="W7" s="41"/>
      <c r="X7" s="41"/>
      <c r="Y7" s="41"/>
      <c r="Z7" s="41"/>
    </row>
    <row r="8" spans="1:26" s="71" customFormat="1" ht="14" customHeight="1" x14ac:dyDescent="0.3">
      <c r="A8" s="41" t="s">
        <v>204</v>
      </c>
      <c r="B8" s="41" t="s">
        <v>32</v>
      </c>
      <c r="C8" s="41" t="s">
        <v>72</v>
      </c>
      <c r="D8" s="61" t="s">
        <v>34</v>
      </c>
      <c r="E8" s="41" t="s">
        <v>27</v>
      </c>
      <c r="F8" s="41" t="s">
        <v>28</v>
      </c>
      <c r="G8" s="41" t="s">
        <v>73</v>
      </c>
      <c r="H8" s="41"/>
      <c r="I8" s="41"/>
      <c r="J8" s="41" t="s">
        <v>18</v>
      </c>
      <c r="K8" s="41" t="s">
        <v>35</v>
      </c>
      <c r="L8" s="41" t="s">
        <v>48</v>
      </c>
      <c r="M8" s="41" t="s">
        <v>21</v>
      </c>
      <c r="N8" s="48">
        <v>11.5175</v>
      </c>
      <c r="O8" s="93">
        <f t="shared" si="0"/>
        <v>4.6070000000000002</v>
      </c>
      <c r="P8" s="41"/>
      <c r="Q8" s="41"/>
      <c r="R8" s="41" t="s">
        <v>22</v>
      </c>
      <c r="S8" s="41" t="s">
        <v>491</v>
      </c>
      <c r="T8" s="41"/>
      <c r="U8" s="41" t="s">
        <v>369</v>
      </c>
      <c r="V8" s="41" t="s">
        <v>74</v>
      </c>
      <c r="W8" s="41"/>
      <c r="X8" s="41"/>
      <c r="Y8" s="41"/>
      <c r="Z8" s="41"/>
    </row>
    <row r="9" spans="1:26" s="41" customFormat="1" ht="14" customHeight="1" x14ac:dyDescent="0.3">
      <c r="A9" s="41" t="s">
        <v>204</v>
      </c>
      <c r="B9" s="41" t="s">
        <v>32</v>
      </c>
      <c r="C9" s="41" t="s">
        <v>72</v>
      </c>
      <c r="D9" s="61" t="s">
        <v>34</v>
      </c>
      <c r="E9" s="41" t="s">
        <v>27</v>
      </c>
      <c r="F9" s="41" t="s">
        <v>28</v>
      </c>
      <c r="J9" s="41" t="s">
        <v>18</v>
      </c>
      <c r="K9" s="41" t="s">
        <v>43</v>
      </c>
      <c r="L9" s="41" t="s">
        <v>48</v>
      </c>
      <c r="M9" s="41" t="s">
        <v>21</v>
      </c>
      <c r="N9" s="41">
        <v>7</v>
      </c>
      <c r="O9" s="93">
        <f t="shared" si="0"/>
        <v>2.8</v>
      </c>
      <c r="P9" s="41" t="s">
        <v>111</v>
      </c>
      <c r="Q9" s="41" t="s">
        <v>111</v>
      </c>
      <c r="R9" s="41" t="s">
        <v>22</v>
      </c>
      <c r="S9" s="41" t="s">
        <v>766</v>
      </c>
      <c r="U9" s="41" t="s">
        <v>364</v>
      </c>
      <c r="V9" s="41" t="s">
        <v>50</v>
      </c>
    </row>
    <row r="10" spans="1:26" s="41" customFormat="1" ht="13.5" customHeight="1" x14ac:dyDescent="0.3">
      <c r="A10" s="41" t="s">
        <v>204</v>
      </c>
      <c r="B10" s="41" t="s">
        <v>32</v>
      </c>
      <c r="C10" s="41" t="s">
        <v>72</v>
      </c>
      <c r="D10" s="61" t="s">
        <v>85</v>
      </c>
      <c r="E10" s="41" t="s">
        <v>27</v>
      </c>
      <c r="F10" s="41" t="s">
        <v>28</v>
      </c>
      <c r="G10" s="41" t="s">
        <v>77</v>
      </c>
      <c r="H10" s="41" t="s">
        <v>86</v>
      </c>
      <c r="I10" s="41" t="s">
        <v>87</v>
      </c>
      <c r="J10" s="41" t="s">
        <v>18</v>
      </c>
      <c r="K10" s="41" t="s">
        <v>35</v>
      </c>
      <c r="L10" s="41" t="s">
        <v>48</v>
      </c>
      <c r="M10" s="41" t="s">
        <v>21</v>
      </c>
      <c r="N10" s="41">
        <v>5.53</v>
      </c>
      <c r="O10" s="93">
        <f t="shared" si="0"/>
        <v>2.2120000000000002</v>
      </c>
      <c r="P10" s="41" t="s">
        <v>111</v>
      </c>
      <c r="Q10" s="41" t="s">
        <v>111</v>
      </c>
      <c r="R10" s="41" t="s">
        <v>22</v>
      </c>
      <c r="S10" s="41" t="s">
        <v>354</v>
      </c>
      <c r="T10" s="41" t="s">
        <v>432</v>
      </c>
      <c r="U10" s="41" t="s">
        <v>368</v>
      </c>
      <c r="V10" s="41" t="s">
        <v>88</v>
      </c>
    </row>
    <row r="11" spans="1:26" s="45" customFormat="1" ht="14" customHeight="1" x14ac:dyDescent="0.3">
      <c r="A11" s="48" t="s">
        <v>204</v>
      </c>
      <c r="B11" s="48" t="s">
        <v>12</v>
      </c>
      <c r="C11" s="48" t="s">
        <v>552</v>
      </c>
      <c r="D11" s="74" t="s">
        <v>812</v>
      </c>
      <c r="E11" s="48" t="s">
        <v>15</v>
      </c>
      <c r="F11" s="48" t="s">
        <v>28</v>
      </c>
      <c r="G11" s="48"/>
      <c r="H11" s="48"/>
      <c r="I11" s="48"/>
      <c r="J11" s="48" t="s">
        <v>18</v>
      </c>
      <c r="K11" s="48" t="s">
        <v>35</v>
      </c>
      <c r="L11" s="48" t="s">
        <v>44</v>
      </c>
      <c r="M11" s="48" t="s">
        <v>21</v>
      </c>
      <c r="N11" s="48">
        <v>26.1</v>
      </c>
      <c r="O11" s="93">
        <f t="shared" si="0"/>
        <v>10.440000000000001</v>
      </c>
      <c r="P11" s="48" t="s">
        <v>111</v>
      </c>
      <c r="Q11" s="48" t="s">
        <v>111</v>
      </c>
      <c r="R11" s="48" t="s">
        <v>742</v>
      </c>
      <c r="S11" s="48" t="s">
        <v>743</v>
      </c>
      <c r="T11" s="48"/>
      <c r="U11" s="48" t="s">
        <v>536</v>
      </c>
      <c r="V11" s="48" t="s">
        <v>561</v>
      </c>
      <c r="W11" s="48"/>
      <c r="X11" s="48"/>
      <c r="Y11" s="48"/>
      <c r="Z11" s="48"/>
    </row>
    <row r="12" spans="1:26" s="97" customFormat="1" ht="14" customHeight="1" x14ac:dyDescent="0.3">
      <c r="A12" s="41" t="s">
        <v>204</v>
      </c>
      <c r="B12" s="41" t="s">
        <v>32</v>
      </c>
      <c r="C12" s="41" t="s">
        <v>89</v>
      </c>
      <c r="D12" s="61" t="s">
        <v>90</v>
      </c>
      <c r="E12" s="41" t="s">
        <v>27</v>
      </c>
      <c r="F12" s="41" t="s">
        <v>17</v>
      </c>
      <c r="G12" s="41" t="s">
        <v>91</v>
      </c>
      <c r="H12" s="41">
        <v>8.3000000000000007</v>
      </c>
      <c r="I12" s="41">
        <v>82</v>
      </c>
      <c r="J12" s="41" t="s">
        <v>18</v>
      </c>
      <c r="K12" s="41" t="s">
        <v>19</v>
      </c>
      <c r="L12" s="41" t="s">
        <v>44</v>
      </c>
      <c r="M12" s="41" t="s">
        <v>21</v>
      </c>
      <c r="N12" s="41">
        <v>5.53</v>
      </c>
      <c r="O12" s="93">
        <f t="shared" si="0"/>
        <v>2.2120000000000002</v>
      </c>
      <c r="P12" s="41" t="s">
        <v>111</v>
      </c>
      <c r="Q12" s="41" t="s">
        <v>111</v>
      </c>
      <c r="R12" s="41" t="s">
        <v>22</v>
      </c>
      <c r="S12" s="41" t="s">
        <v>354</v>
      </c>
      <c r="T12" s="41" t="s">
        <v>432</v>
      </c>
      <c r="U12" s="41" t="s">
        <v>368</v>
      </c>
      <c r="V12" s="41" t="s">
        <v>88</v>
      </c>
      <c r="W12" s="41"/>
      <c r="X12" s="41"/>
      <c r="Y12" s="41"/>
      <c r="Z12" s="41"/>
    </row>
    <row r="13" spans="1:26" s="48" customFormat="1" ht="14" customHeight="1" x14ac:dyDescent="0.3">
      <c r="A13" s="48" t="s">
        <v>204</v>
      </c>
      <c r="B13" s="48" t="s">
        <v>12</v>
      </c>
      <c r="C13" s="48" t="s">
        <v>554</v>
      </c>
      <c r="D13" s="74" t="s">
        <v>553</v>
      </c>
      <c r="E13" s="48" t="s">
        <v>27</v>
      </c>
      <c r="F13" s="48" t="s">
        <v>17</v>
      </c>
      <c r="G13" s="48" t="s">
        <v>555</v>
      </c>
      <c r="J13" s="48" t="s">
        <v>18</v>
      </c>
      <c r="K13" s="48" t="s">
        <v>19</v>
      </c>
      <c r="L13" s="48" t="s">
        <v>44</v>
      </c>
      <c r="M13" s="48" t="s">
        <v>21</v>
      </c>
      <c r="N13" s="48">
        <v>6.3</v>
      </c>
      <c r="O13" s="93">
        <f t="shared" si="0"/>
        <v>2.52</v>
      </c>
      <c r="P13" s="48" t="s">
        <v>111</v>
      </c>
      <c r="Q13" s="48" t="s">
        <v>433</v>
      </c>
      <c r="R13" s="48" t="s">
        <v>22</v>
      </c>
      <c r="S13" s="48" t="s">
        <v>556</v>
      </c>
      <c r="U13" s="48" t="s">
        <v>558</v>
      </c>
      <c r="V13" s="48" t="s">
        <v>557</v>
      </c>
    </row>
    <row r="14" spans="1:26" s="41" customFormat="1" ht="14" customHeight="1" x14ac:dyDescent="0.3">
      <c r="A14" s="41" t="s">
        <v>204</v>
      </c>
      <c r="B14" s="41" t="s">
        <v>12</v>
      </c>
      <c r="C14" s="41" t="s">
        <v>53</v>
      </c>
      <c r="D14" s="61" t="s">
        <v>129</v>
      </c>
      <c r="E14" s="41" t="s">
        <v>27</v>
      </c>
      <c r="F14" s="41" t="s">
        <v>42</v>
      </c>
      <c r="G14" s="41">
        <v>12</v>
      </c>
      <c r="J14" s="41" t="s">
        <v>18</v>
      </c>
      <c r="K14" s="41" t="s">
        <v>19</v>
      </c>
      <c r="L14" s="41" t="s">
        <v>44</v>
      </c>
      <c r="M14" s="41" t="s">
        <v>21</v>
      </c>
      <c r="N14" s="41">
        <v>5.8</v>
      </c>
      <c r="O14" s="93">
        <f t="shared" si="0"/>
        <v>2.3199999999999998</v>
      </c>
      <c r="P14" s="41" t="s">
        <v>111</v>
      </c>
      <c r="Q14" s="41" t="s">
        <v>433</v>
      </c>
      <c r="R14" s="41" t="s">
        <v>22</v>
      </c>
      <c r="S14" s="41" t="s">
        <v>330</v>
      </c>
      <c r="U14" s="41" t="s">
        <v>364</v>
      </c>
      <c r="V14" s="41" t="s">
        <v>50</v>
      </c>
    </row>
    <row r="15" spans="1:26" s="41" customFormat="1" x14ac:dyDescent="0.3">
      <c r="A15" s="41" t="s">
        <v>204</v>
      </c>
      <c r="B15" s="41" t="s">
        <v>12</v>
      </c>
      <c r="C15" s="41" t="s">
        <v>78</v>
      </c>
      <c r="D15" s="61" t="s">
        <v>79</v>
      </c>
      <c r="E15" s="48" t="s">
        <v>27</v>
      </c>
      <c r="F15" s="41" t="s">
        <v>17</v>
      </c>
      <c r="G15" s="41">
        <v>25</v>
      </c>
      <c r="I15" s="41" t="s">
        <v>748</v>
      </c>
      <c r="J15" s="41" t="s">
        <v>18</v>
      </c>
      <c r="K15" s="41" t="s">
        <v>19</v>
      </c>
      <c r="L15" s="41" t="s">
        <v>44</v>
      </c>
      <c r="M15" s="41" t="s">
        <v>21</v>
      </c>
      <c r="N15" s="41">
        <v>44</v>
      </c>
      <c r="O15" s="93">
        <f t="shared" si="0"/>
        <v>17.600000000000001</v>
      </c>
      <c r="R15" s="41" t="s">
        <v>22</v>
      </c>
      <c r="S15" s="41" t="s">
        <v>749</v>
      </c>
      <c r="U15" s="41" t="s">
        <v>746</v>
      </c>
      <c r="V15" s="41" t="s">
        <v>747</v>
      </c>
    </row>
    <row r="16" spans="1:26" s="41" customFormat="1" ht="14" customHeight="1" x14ac:dyDescent="0.3">
      <c r="A16" s="41" t="s">
        <v>204</v>
      </c>
      <c r="B16" s="41" t="s">
        <v>12</v>
      </c>
      <c r="C16" s="41" t="s">
        <v>78</v>
      </c>
      <c r="D16" s="61" t="s">
        <v>79</v>
      </c>
      <c r="E16" s="41" t="s">
        <v>27</v>
      </c>
      <c r="F16" s="41" t="s">
        <v>17</v>
      </c>
      <c r="G16" s="41">
        <v>25</v>
      </c>
      <c r="H16" s="41">
        <v>7.65</v>
      </c>
      <c r="I16" s="41">
        <v>45.5</v>
      </c>
      <c r="J16" s="41" t="s">
        <v>18</v>
      </c>
      <c r="K16" s="41" t="s">
        <v>19</v>
      </c>
      <c r="L16" s="41" t="s">
        <v>44</v>
      </c>
      <c r="M16" s="41" t="s">
        <v>21</v>
      </c>
      <c r="N16" s="41">
        <v>17.03</v>
      </c>
      <c r="O16" s="93">
        <f t="shared" si="0"/>
        <v>6.8120000000000003</v>
      </c>
      <c r="P16" s="41" t="s">
        <v>111</v>
      </c>
      <c r="Q16" s="41" t="s">
        <v>433</v>
      </c>
      <c r="R16" s="41" t="s">
        <v>22</v>
      </c>
      <c r="S16" s="41" t="s">
        <v>311</v>
      </c>
      <c r="U16" s="41" t="s">
        <v>370</v>
      </c>
      <c r="V16" s="41" t="s">
        <v>135</v>
      </c>
    </row>
    <row r="17" spans="1:26" s="41" customFormat="1" ht="14" customHeight="1" x14ac:dyDescent="0.3">
      <c r="A17" s="41" t="s">
        <v>204</v>
      </c>
      <c r="B17" s="41" t="s">
        <v>12</v>
      </c>
      <c r="C17" s="41" t="s">
        <v>78</v>
      </c>
      <c r="D17" s="61" t="s">
        <v>79</v>
      </c>
      <c r="E17" s="41" t="s">
        <v>27</v>
      </c>
      <c r="F17" s="41" t="s">
        <v>28</v>
      </c>
      <c r="H17" s="41" t="s">
        <v>213</v>
      </c>
      <c r="I17" s="41" t="s">
        <v>214</v>
      </c>
      <c r="J17" s="41" t="s">
        <v>18</v>
      </c>
      <c r="K17" s="41" t="s">
        <v>19</v>
      </c>
      <c r="L17" s="41" t="s">
        <v>44</v>
      </c>
      <c r="M17" s="41" t="s">
        <v>21</v>
      </c>
      <c r="N17" s="41">
        <v>63</v>
      </c>
      <c r="O17" s="93">
        <f t="shared" si="0"/>
        <v>25.2</v>
      </c>
      <c r="R17" s="41" t="s">
        <v>22</v>
      </c>
      <c r="S17" s="41" t="s">
        <v>566</v>
      </c>
      <c r="T17" s="49" t="s">
        <v>528</v>
      </c>
      <c r="U17" s="49" t="s">
        <v>409</v>
      </c>
      <c r="V17" s="41" t="s">
        <v>215</v>
      </c>
    </row>
    <row r="18" spans="1:26" s="41" customFormat="1" ht="14" customHeight="1" x14ac:dyDescent="0.3">
      <c r="A18" s="41" t="s">
        <v>204</v>
      </c>
      <c r="B18" s="41" t="s">
        <v>12</v>
      </c>
      <c r="C18" s="41" t="s">
        <v>78</v>
      </c>
      <c r="D18" s="61" t="s">
        <v>79</v>
      </c>
      <c r="E18" s="41" t="s">
        <v>27</v>
      </c>
      <c r="F18" s="41" t="s">
        <v>28</v>
      </c>
      <c r="H18" s="41" t="s">
        <v>213</v>
      </c>
      <c r="I18" s="41" t="s">
        <v>214</v>
      </c>
      <c r="J18" s="41" t="s">
        <v>18</v>
      </c>
      <c r="K18" s="41" t="s">
        <v>19</v>
      </c>
      <c r="L18" s="41" t="s">
        <v>44</v>
      </c>
      <c r="M18" s="41" t="s">
        <v>21</v>
      </c>
      <c r="N18" s="41">
        <v>29</v>
      </c>
      <c r="O18" s="93">
        <f t="shared" si="0"/>
        <v>11.6</v>
      </c>
      <c r="R18" s="41" t="s">
        <v>22</v>
      </c>
      <c r="S18" s="41" t="s">
        <v>567</v>
      </c>
      <c r="T18" s="49" t="s">
        <v>529</v>
      </c>
      <c r="U18" s="49" t="s">
        <v>409</v>
      </c>
      <c r="V18" s="41" t="s">
        <v>215</v>
      </c>
    </row>
    <row r="19" spans="1:26" s="41" customFormat="1" ht="14" customHeight="1" x14ac:dyDescent="0.3">
      <c r="A19" s="41" t="s">
        <v>204</v>
      </c>
      <c r="B19" s="41" t="s">
        <v>12</v>
      </c>
      <c r="C19" s="41" t="s">
        <v>78</v>
      </c>
      <c r="D19" s="61" t="s">
        <v>79</v>
      </c>
      <c r="E19" s="41" t="s">
        <v>27</v>
      </c>
      <c r="F19" s="41" t="s">
        <v>17</v>
      </c>
      <c r="H19" s="41" t="s">
        <v>213</v>
      </c>
      <c r="I19" s="41" t="s">
        <v>214</v>
      </c>
      <c r="J19" s="41" t="s">
        <v>18</v>
      </c>
      <c r="K19" s="41" t="s">
        <v>19</v>
      </c>
      <c r="L19" s="41" t="s">
        <v>44</v>
      </c>
      <c r="M19" s="41" t="s">
        <v>21</v>
      </c>
      <c r="N19" s="41">
        <v>26</v>
      </c>
      <c r="O19" s="93">
        <f t="shared" si="0"/>
        <v>10.4</v>
      </c>
      <c r="R19" s="41" t="s">
        <v>22</v>
      </c>
      <c r="S19" s="41" t="s">
        <v>566</v>
      </c>
      <c r="T19" s="49" t="s">
        <v>530</v>
      </c>
      <c r="U19" s="49" t="s">
        <v>409</v>
      </c>
      <c r="V19" s="41" t="s">
        <v>215</v>
      </c>
    </row>
    <row r="20" spans="1:26" s="96" customFormat="1" ht="14" customHeight="1" x14ac:dyDescent="0.3">
      <c r="A20" s="41" t="s">
        <v>204</v>
      </c>
      <c r="B20" s="41" t="s">
        <v>12</v>
      </c>
      <c r="C20" s="41" t="s">
        <v>51</v>
      </c>
      <c r="D20" s="61" t="s">
        <v>52</v>
      </c>
      <c r="E20" s="41" t="s">
        <v>27</v>
      </c>
      <c r="F20" s="41" t="s">
        <v>42</v>
      </c>
      <c r="G20" s="41">
        <v>21</v>
      </c>
      <c r="I20" s="41"/>
      <c r="J20" s="41" t="s">
        <v>18</v>
      </c>
      <c r="K20" s="41" t="s">
        <v>19</v>
      </c>
      <c r="L20" s="41" t="s">
        <v>44</v>
      </c>
      <c r="M20" s="41" t="s">
        <v>21</v>
      </c>
      <c r="N20" s="41">
        <v>28.2</v>
      </c>
      <c r="O20" s="93">
        <f t="shared" si="0"/>
        <v>11.28</v>
      </c>
      <c r="P20" s="41" t="s">
        <v>111</v>
      </c>
      <c r="Q20" s="41" t="s">
        <v>111</v>
      </c>
      <c r="R20" s="41" t="s">
        <v>22</v>
      </c>
      <c r="S20" s="41" t="s">
        <v>330</v>
      </c>
      <c r="T20" s="41"/>
      <c r="U20" s="41" t="s">
        <v>364</v>
      </c>
      <c r="V20" s="41" t="s">
        <v>50</v>
      </c>
      <c r="W20" s="41"/>
      <c r="X20" s="41"/>
      <c r="Y20" s="41"/>
      <c r="Z20" s="41"/>
    </row>
    <row r="21" spans="1:26" s="96" customFormat="1" ht="14" customHeight="1" x14ac:dyDescent="0.3">
      <c r="A21" s="41" t="s">
        <v>204</v>
      </c>
      <c r="B21" s="41" t="s">
        <v>24</v>
      </c>
      <c r="C21" s="41" t="s">
        <v>31</v>
      </c>
      <c r="D21" s="61" t="s">
        <v>197</v>
      </c>
      <c r="E21" s="41" t="s">
        <v>27</v>
      </c>
      <c r="F21" s="41" t="s">
        <v>28</v>
      </c>
      <c r="G21" s="41">
        <v>24</v>
      </c>
      <c r="H21" s="41">
        <v>8</v>
      </c>
      <c r="I21" s="41"/>
      <c r="J21" s="41" t="s">
        <v>815</v>
      </c>
      <c r="K21" s="41" t="s">
        <v>35</v>
      </c>
      <c r="L21" s="41" t="s">
        <v>54</v>
      </c>
      <c r="M21" s="41" t="s">
        <v>29</v>
      </c>
      <c r="N21" s="41">
        <v>125</v>
      </c>
      <c r="O21" s="93">
        <f t="shared" si="0"/>
        <v>50</v>
      </c>
      <c r="P21" s="41" t="s">
        <v>111</v>
      </c>
      <c r="Q21" s="41" t="s">
        <v>111</v>
      </c>
      <c r="R21" s="41" t="s">
        <v>22</v>
      </c>
      <c r="S21" s="41" t="s">
        <v>808</v>
      </c>
      <c r="T21" s="41"/>
      <c r="U21" s="41" t="s">
        <v>809</v>
      </c>
      <c r="V21" s="41" t="s">
        <v>775</v>
      </c>
      <c r="W21" s="41"/>
      <c r="X21" s="41"/>
      <c r="Y21" s="41"/>
      <c r="Z21" s="41"/>
    </row>
    <row r="22" spans="1:26" s="41" customFormat="1" ht="14" customHeight="1" x14ac:dyDescent="0.3">
      <c r="A22" s="41" t="s">
        <v>204</v>
      </c>
      <c r="B22" s="41" t="s">
        <v>24</v>
      </c>
      <c r="C22" s="41" t="s">
        <v>31</v>
      </c>
      <c r="D22" s="124" t="s">
        <v>380</v>
      </c>
      <c r="E22" s="41" t="s">
        <v>27</v>
      </c>
      <c r="F22" s="41" t="s">
        <v>28</v>
      </c>
      <c r="G22" s="41" t="s">
        <v>93</v>
      </c>
      <c r="J22" s="41" t="s">
        <v>815</v>
      </c>
      <c r="K22" s="41" t="s">
        <v>35</v>
      </c>
      <c r="L22" s="41" t="s">
        <v>54</v>
      </c>
      <c r="M22" s="41" t="s">
        <v>29</v>
      </c>
      <c r="N22" s="41">
        <v>26.3</v>
      </c>
      <c r="O22" s="93">
        <f t="shared" si="0"/>
        <v>10.52</v>
      </c>
      <c r="P22" s="41" t="s">
        <v>111</v>
      </c>
      <c r="Q22" s="41" t="s">
        <v>433</v>
      </c>
      <c r="R22" s="41" t="s">
        <v>22</v>
      </c>
      <c r="S22" s="41" t="s">
        <v>495</v>
      </c>
      <c r="T22" s="41" t="s">
        <v>379</v>
      </c>
      <c r="U22" s="41" t="s">
        <v>383</v>
      </c>
      <c r="V22" s="41" t="s">
        <v>185</v>
      </c>
    </row>
    <row r="23" spans="1:26" s="44" customFormat="1" ht="14" customHeight="1" x14ac:dyDescent="0.3">
      <c r="A23" s="42" t="s">
        <v>204</v>
      </c>
      <c r="B23" s="42" t="s">
        <v>115</v>
      </c>
      <c r="C23" s="42" t="s">
        <v>116</v>
      </c>
      <c r="D23" s="62" t="s">
        <v>117</v>
      </c>
      <c r="E23" s="42" t="s">
        <v>27</v>
      </c>
      <c r="F23" s="42" t="s">
        <v>17</v>
      </c>
      <c r="G23" s="42">
        <v>20.2</v>
      </c>
      <c r="H23" s="42">
        <v>7.7</v>
      </c>
      <c r="I23" s="42">
        <v>98.9</v>
      </c>
      <c r="J23" s="42" t="s">
        <v>38</v>
      </c>
      <c r="K23" s="42" t="s">
        <v>346</v>
      </c>
      <c r="L23" s="42" t="s">
        <v>44</v>
      </c>
      <c r="M23" s="42" t="s">
        <v>295</v>
      </c>
      <c r="N23" s="42">
        <v>0.06</v>
      </c>
      <c r="O23" s="42">
        <f>N23</f>
        <v>0.06</v>
      </c>
      <c r="P23" s="42"/>
      <c r="Q23" s="42" t="s">
        <v>111</v>
      </c>
      <c r="R23" s="42" t="s">
        <v>22</v>
      </c>
      <c r="S23" s="42" t="s">
        <v>119</v>
      </c>
      <c r="T23" s="42" t="s">
        <v>819</v>
      </c>
      <c r="U23" s="42" t="s">
        <v>384</v>
      </c>
      <c r="V23" s="42" t="s">
        <v>120</v>
      </c>
      <c r="W23" s="42"/>
      <c r="X23" s="42"/>
      <c r="Y23" s="42"/>
      <c r="Z23" s="42"/>
    </row>
    <row r="24" spans="1:26" s="42" customFormat="1" ht="14" customHeight="1" x14ac:dyDescent="0.3">
      <c r="A24" s="42" t="s">
        <v>204</v>
      </c>
      <c r="B24" s="42" t="s">
        <v>115</v>
      </c>
      <c r="C24" s="42" t="s">
        <v>116</v>
      </c>
      <c r="D24" s="62" t="s">
        <v>117</v>
      </c>
      <c r="E24" s="42" t="s">
        <v>27</v>
      </c>
      <c r="F24" s="42" t="s">
        <v>17</v>
      </c>
      <c r="G24" s="42">
        <v>20.2</v>
      </c>
      <c r="H24" s="42">
        <v>7.7</v>
      </c>
      <c r="I24" s="42">
        <v>98.9</v>
      </c>
      <c r="J24" s="42" t="s">
        <v>38</v>
      </c>
      <c r="K24" s="42" t="s">
        <v>346</v>
      </c>
      <c r="L24" s="42" t="s">
        <v>44</v>
      </c>
      <c r="M24" s="42" t="s">
        <v>21</v>
      </c>
      <c r="N24" s="42">
        <v>0.85</v>
      </c>
      <c r="R24" s="42" t="s">
        <v>22</v>
      </c>
      <c r="S24" s="42" t="s">
        <v>119</v>
      </c>
      <c r="T24" s="42" t="s">
        <v>818</v>
      </c>
      <c r="U24" s="42" t="s">
        <v>384</v>
      </c>
      <c r="V24" s="42" t="s">
        <v>120</v>
      </c>
    </row>
    <row r="25" spans="1:26" s="42" customFormat="1" ht="14" customHeight="1" x14ac:dyDescent="0.3">
      <c r="A25" s="42" t="s">
        <v>204</v>
      </c>
      <c r="B25" s="42" t="s">
        <v>32</v>
      </c>
      <c r="C25" s="42" t="s">
        <v>72</v>
      </c>
      <c r="D25" s="62" t="s">
        <v>81</v>
      </c>
      <c r="E25" s="42" t="s">
        <v>27</v>
      </c>
      <c r="F25" s="42" t="s">
        <v>42</v>
      </c>
      <c r="H25" s="42">
        <v>7.6</v>
      </c>
      <c r="I25" s="42">
        <v>68.3</v>
      </c>
      <c r="J25" s="42" t="s">
        <v>38</v>
      </c>
      <c r="K25" s="42" t="s">
        <v>84</v>
      </c>
      <c r="L25" s="42" t="s">
        <v>37</v>
      </c>
      <c r="M25" s="42" t="s">
        <v>191</v>
      </c>
      <c r="N25" s="50">
        <v>1.4262257885762688</v>
      </c>
      <c r="O25" s="50">
        <v>1.4262257885762688</v>
      </c>
      <c r="Q25" s="42" t="s">
        <v>111</v>
      </c>
      <c r="R25" s="42" t="s">
        <v>22</v>
      </c>
      <c r="S25" s="42" t="s">
        <v>436</v>
      </c>
      <c r="T25" s="42" t="s">
        <v>420</v>
      </c>
      <c r="U25" s="42" t="s">
        <v>381</v>
      </c>
      <c r="V25" s="42" t="s">
        <v>82</v>
      </c>
    </row>
    <row r="26" spans="1:26" s="41" customFormat="1" ht="14" customHeight="1" x14ac:dyDescent="0.3">
      <c r="A26" s="42" t="s">
        <v>204</v>
      </c>
      <c r="B26" s="42" t="s">
        <v>32</v>
      </c>
      <c r="C26" s="42" t="s">
        <v>72</v>
      </c>
      <c r="D26" s="62" t="s">
        <v>81</v>
      </c>
      <c r="E26" s="42" t="s">
        <v>27</v>
      </c>
      <c r="F26" s="42" t="s">
        <v>42</v>
      </c>
      <c r="G26" s="42"/>
      <c r="H26" s="42">
        <v>7.6</v>
      </c>
      <c r="I26" s="42">
        <v>68.3</v>
      </c>
      <c r="J26" s="42" t="s">
        <v>38</v>
      </c>
      <c r="K26" s="42" t="s">
        <v>84</v>
      </c>
      <c r="L26" s="42" t="s">
        <v>44</v>
      </c>
      <c r="M26" s="42" t="s">
        <v>21</v>
      </c>
      <c r="N26" s="42">
        <v>3.41</v>
      </c>
      <c r="O26" s="42"/>
      <c r="P26" s="42"/>
      <c r="Q26" s="42"/>
      <c r="R26" s="42" t="s">
        <v>22</v>
      </c>
      <c r="S26" s="42" t="s">
        <v>436</v>
      </c>
      <c r="T26" s="42"/>
      <c r="U26" s="42" t="s">
        <v>381</v>
      </c>
      <c r="V26" s="42" t="s">
        <v>82</v>
      </c>
      <c r="W26" s="42"/>
      <c r="X26" s="42"/>
      <c r="Y26" s="42"/>
      <c r="Z26" s="42"/>
    </row>
    <row r="27" spans="1:26" s="44" customFormat="1" ht="14" customHeight="1" x14ac:dyDescent="0.3">
      <c r="A27" s="42" t="s">
        <v>204</v>
      </c>
      <c r="B27" s="42" t="s">
        <v>32</v>
      </c>
      <c r="C27" s="42" t="s">
        <v>72</v>
      </c>
      <c r="D27" s="62" t="s">
        <v>81</v>
      </c>
      <c r="E27" s="42" t="s">
        <v>27</v>
      </c>
      <c r="F27" s="42" t="s">
        <v>42</v>
      </c>
      <c r="G27" s="42"/>
      <c r="H27" s="42">
        <v>7.6</v>
      </c>
      <c r="I27" s="42">
        <v>68.3</v>
      </c>
      <c r="J27" s="42" t="s">
        <v>38</v>
      </c>
      <c r="K27" s="42" t="s">
        <v>84</v>
      </c>
      <c r="L27" s="42" t="s">
        <v>37</v>
      </c>
      <c r="M27" s="42" t="s">
        <v>57</v>
      </c>
      <c r="N27" s="42">
        <v>0.73699999999999999</v>
      </c>
      <c r="O27" s="42"/>
      <c r="P27" s="42"/>
      <c r="Q27" s="42"/>
      <c r="R27" s="42" t="s">
        <v>22</v>
      </c>
      <c r="S27" s="42" t="s">
        <v>436</v>
      </c>
      <c r="T27" s="42"/>
      <c r="U27" s="42" t="s">
        <v>381</v>
      </c>
      <c r="V27" s="42" t="s">
        <v>82</v>
      </c>
      <c r="W27" s="51"/>
      <c r="X27" s="42"/>
      <c r="Y27" s="42"/>
      <c r="Z27" s="42"/>
    </row>
    <row r="28" spans="1:26" s="42" customFormat="1" ht="14" customHeight="1" x14ac:dyDescent="0.3">
      <c r="A28" s="42" t="s">
        <v>204</v>
      </c>
      <c r="B28" s="42" t="s">
        <v>32</v>
      </c>
      <c r="C28" s="42" t="s">
        <v>72</v>
      </c>
      <c r="D28" s="62" t="s">
        <v>81</v>
      </c>
      <c r="E28" s="42" t="s">
        <v>27</v>
      </c>
      <c r="F28" s="42" t="s">
        <v>42</v>
      </c>
      <c r="H28" s="42">
        <v>7.6</v>
      </c>
      <c r="I28" s="42">
        <v>68.3</v>
      </c>
      <c r="J28" s="42" t="s">
        <v>38</v>
      </c>
      <c r="K28" s="42" t="s">
        <v>84</v>
      </c>
      <c r="L28" s="42" t="s">
        <v>37</v>
      </c>
      <c r="M28" s="42" t="s">
        <v>110</v>
      </c>
      <c r="N28" s="42">
        <v>2.76</v>
      </c>
      <c r="R28" s="42" t="s">
        <v>22</v>
      </c>
      <c r="S28" s="42" t="s">
        <v>436</v>
      </c>
      <c r="T28" s="51"/>
      <c r="U28" s="42" t="s">
        <v>381</v>
      </c>
      <c r="V28" s="42" t="s">
        <v>82</v>
      </c>
    </row>
    <row r="29" spans="1:26" s="43" customFormat="1" ht="14" customHeight="1" x14ac:dyDescent="0.3">
      <c r="A29" s="43" t="s">
        <v>204</v>
      </c>
      <c r="B29" s="43" t="s">
        <v>12</v>
      </c>
      <c r="C29" s="43" t="s">
        <v>554</v>
      </c>
      <c r="D29" s="125" t="s">
        <v>553</v>
      </c>
      <c r="E29" s="43" t="s">
        <v>27</v>
      </c>
      <c r="F29" s="43" t="s">
        <v>17</v>
      </c>
      <c r="G29" s="43" t="s">
        <v>555</v>
      </c>
      <c r="J29" s="43" t="s">
        <v>38</v>
      </c>
      <c r="K29" s="43" t="s">
        <v>559</v>
      </c>
      <c r="L29" s="43" t="s">
        <v>549</v>
      </c>
      <c r="M29" s="43" t="s">
        <v>191</v>
      </c>
      <c r="N29" s="123">
        <f>GEOMEAN(1.63,3.18)</f>
        <v>2.2767081499392932</v>
      </c>
      <c r="O29" s="123">
        <f>N29</f>
        <v>2.2767081499392932</v>
      </c>
      <c r="Q29" s="43" t="s">
        <v>111</v>
      </c>
      <c r="R29" s="43" t="s">
        <v>22</v>
      </c>
      <c r="S29" s="43" t="s">
        <v>556</v>
      </c>
      <c r="T29" s="43" t="s">
        <v>560</v>
      </c>
      <c r="U29" s="43" t="s">
        <v>558</v>
      </c>
      <c r="V29" s="43" t="s">
        <v>557</v>
      </c>
    </row>
    <row r="30" spans="1:26" s="71" customFormat="1" ht="14" customHeight="1" x14ac:dyDescent="0.3">
      <c r="A30" s="42" t="s">
        <v>204</v>
      </c>
      <c r="B30" s="42" t="s">
        <v>12</v>
      </c>
      <c r="C30" s="42" t="s">
        <v>53</v>
      </c>
      <c r="D30" s="62" t="s">
        <v>129</v>
      </c>
      <c r="E30" s="42" t="s">
        <v>27</v>
      </c>
      <c r="F30" s="42" t="s">
        <v>17</v>
      </c>
      <c r="G30" s="42" t="s">
        <v>205</v>
      </c>
      <c r="H30" s="42" t="s">
        <v>206</v>
      </c>
      <c r="I30" s="42" t="s">
        <v>207</v>
      </c>
      <c r="J30" s="42" t="s">
        <v>38</v>
      </c>
      <c r="K30" s="42" t="s">
        <v>419</v>
      </c>
      <c r="L30" s="42" t="s">
        <v>44</v>
      </c>
      <c r="M30" s="42" t="s">
        <v>295</v>
      </c>
      <c r="N30" s="42">
        <v>8.0000000000000002E-3</v>
      </c>
      <c r="O30" s="42">
        <v>8.0000000000000002E-3</v>
      </c>
      <c r="P30" s="42"/>
      <c r="Q30" s="42"/>
      <c r="R30" s="42" t="s">
        <v>22</v>
      </c>
      <c r="S30" s="42" t="s">
        <v>119</v>
      </c>
      <c r="T30" s="43" t="s">
        <v>425</v>
      </c>
      <c r="U30" s="42" t="s">
        <v>384</v>
      </c>
      <c r="V30" s="42" t="s">
        <v>120</v>
      </c>
      <c r="W30" s="42"/>
      <c r="X30" s="42"/>
      <c r="Y30" s="42"/>
      <c r="Z30" s="42"/>
    </row>
    <row r="31" spans="1:26" s="51" customFormat="1" ht="14" customHeight="1" x14ac:dyDescent="0.35">
      <c r="A31" s="42" t="s">
        <v>204</v>
      </c>
      <c r="B31" s="42" t="s">
        <v>12</v>
      </c>
      <c r="C31" s="42" t="s">
        <v>53</v>
      </c>
      <c r="D31" s="62" t="s">
        <v>129</v>
      </c>
      <c r="E31" s="42" t="s">
        <v>27</v>
      </c>
      <c r="F31" s="42" t="s">
        <v>17</v>
      </c>
      <c r="G31" s="42" t="s">
        <v>245</v>
      </c>
      <c r="H31" s="42">
        <v>7</v>
      </c>
      <c r="I31" s="42"/>
      <c r="J31" s="42" t="s">
        <v>38</v>
      </c>
      <c r="K31" s="42" t="s">
        <v>246</v>
      </c>
      <c r="L31" s="42" t="s">
        <v>20</v>
      </c>
      <c r="M31" s="42" t="s">
        <v>296</v>
      </c>
      <c r="N31" s="42">
        <v>5.0000000000000001E-3</v>
      </c>
      <c r="O31" s="42">
        <v>5.0000000000000001E-3</v>
      </c>
      <c r="P31" s="42"/>
      <c r="Q31" s="42" t="s">
        <v>111</v>
      </c>
      <c r="R31" s="42" t="s">
        <v>22</v>
      </c>
      <c r="S31" s="42" t="s">
        <v>98</v>
      </c>
      <c r="T31" s="42" t="s">
        <v>829</v>
      </c>
      <c r="U31" s="42" t="s">
        <v>385</v>
      </c>
      <c r="V31" s="42" t="s">
        <v>36</v>
      </c>
      <c r="W31" s="52"/>
      <c r="X31" s="52"/>
      <c r="Y31" s="52"/>
      <c r="Z31" s="52"/>
    </row>
    <row r="32" spans="1:26" s="42" customFormat="1" ht="14" customHeight="1" x14ac:dyDescent="0.3">
      <c r="A32" s="42" t="s">
        <v>204</v>
      </c>
      <c r="B32" s="42" t="s">
        <v>12</v>
      </c>
      <c r="C32" s="42" t="s">
        <v>53</v>
      </c>
      <c r="D32" s="62" t="s">
        <v>129</v>
      </c>
      <c r="E32" s="42" t="s">
        <v>27</v>
      </c>
      <c r="F32" s="42" t="s">
        <v>17</v>
      </c>
      <c r="G32" s="42" t="s">
        <v>205</v>
      </c>
      <c r="H32" s="42" t="s">
        <v>206</v>
      </c>
      <c r="I32" s="42" t="s">
        <v>207</v>
      </c>
      <c r="J32" s="42" t="s">
        <v>38</v>
      </c>
      <c r="K32" s="42" t="s">
        <v>419</v>
      </c>
      <c r="L32" s="42" t="s">
        <v>44</v>
      </c>
      <c r="M32" s="42" t="s">
        <v>21</v>
      </c>
      <c r="N32" s="42">
        <v>0.02</v>
      </c>
      <c r="R32" s="42" t="s">
        <v>22</v>
      </c>
      <c r="S32" s="42" t="s">
        <v>119</v>
      </c>
      <c r="T32" s="42" t="s">
        <v>816</v>
      </c>
      <c r="U32" s="42" t="s">
        <v>384</v>
      </c>
      <c r="V32" s="42" t="s">
        <v>120</v>
      </c>
    </row>
    <row r="33" spans="1:26" s="42" customFormat="1" ht="14" customHeight="1" x14ac:dyDescent="0.35">
      <c r="A33" s="42" t="s">
        <v>204</v>
      </c>
      <c r="B33" s="42" t="s">
        <v>12</v>
      </c>
      <c r="C33" s="42" t="s">
        <v>53</v>
      </c>
      <c r="D33" s="62" t="s">
        <v>129</v>
      </c>
      <c r="E33" s="42" t="s">
        <v>27</v>
      </c>
      <c r="F33" s="42" t="s">
        <v>17</v>
      </c>
      <c r="G33" s="42" t="s">
        <v>245</v>
      </c>
      <c r="H33" s="42">
        <v>7</v>
      </c>
      <c r="J33" s="42" t="s">
        <v>38</v>
      </c>
      <c r="K33" s="42" t="s">
        <v>246</v>
      </c>
      <c r="L33" s="42" t="s">
        <v>20</v>
      </c>
      <c r="M33" s="42" t="s">
        <v>21</v>
      </c>
      <c r="N33" s="42">
        <v>1.6E-2</v>
      </c>
      <c r="R33" s="42" t="s">
        <v>22</v>
      </c>
      <c r="S33" s="42" t="s">
        <v>98</v>
      </c>
      <c r="U33" s="42" t="s">
        <v>385</v>
      </c>
      <c r="V33" s="42" t="s">
        <v>36</v>
      </c>
      <c r="W33" s="52"/>
      <c r="X33" s="52"/>
      <c r="Y33" s="52"/>
      <c r="Z33" s="52"/>
    </row>
    <row r="34" spans="1:26" s="42" customFormat="1" ht="14" customHeight="1" x14ac:dyDescent="0.3">
      <c r="A34" s="42" t="s">
        <v>204</v>
      </c>
      <c r="B34" s="42" t="s">
        <v>12</v>
      </c>
      <c r="C34" s="42" t="s">
        <v>78</v>
      </c>
      <c r="D34" s="62" t="s">
        <v>79</v>
      </c>
      <c r="E34" s="42" t="s">
        <v>27</v>
      </c>
      <c r="F34" s="42" t="s">
        <v>17</v>
      </c>
      <c r="G34" s="42">
        <v>25</v>
      </c>
      <c r="H34" s="42">
        <v>7.65</v>
      </c>
      <c r="I34" s="42">
        <v>45.5</v>
      </c>
      <c r="J34" s="42" t="s">
        <v>38</v>
      </c>
      <c r="K34" s="42" t="s">
        <v>312</v>
      </c>
      <c r="L34" s="42" t="s">
        <v>186</v>
      </c>
      <c r="M34" s="42" t="s">
        <v>187</v>
      </c>
      <c r="N34" s="42">
        <v>6.53</v>
      </c>
      <c r="O34" s="42">
        <f>N34</f>
        <v>6.53</v>
      </c>
      <c r="Q34" s="42" t="s">
        <v>111</v>
      </c>
      <c r="R34" s="42" t="s">
        <v>22</v>
      </c>
      <c r="S34" s="42" t="s">
        <v>311</v>
      </c>
      <c r="T34" s="42" t="s">
        <v>315</v>
      </c>
      <c r="U34" s="42" t="s">
        <v>370</v>
      </c>
      <c r="V34" s="42" t="s">
        <v>135</v>
      </c>
    </row>
    <row r="35" spans="1:26" s="42" customFormat="1" ht="14" customHeight="1" x14ac:dyDescent="0.35">
      <c r="A35" s="42" t="s">
        <v>204</v>
      </c>
      <c r="B35" s="42" t="s">
        <v>12</v>
      </c>
      <c r="C35" s="42" t="s">
        <v>78</v>
      </c>
      <c r="D35" s="62" t="s">
        <v>79</v>
      </c>
      <c r="E35" s="42" t="s">
        <v>27</v>
      </c>
      <c r="F35" s="42" t="s">
        <v>28</v>
      </c>
      <c r="H35" s="42" t="s">
        <v>213</v>
      </c>
      <c r="I35" s="42" t="s">
        <v>214</v>
      </c>
      <c r="J35" s="42" t="s">
        <v>38</v>
      </c>
      <c r="K35" s="42" t="s">
        <v>548</v>
      </c>
      <c r="L35" s="42" t="s">
        <v>549</v>
      </c>
      <c r="M35" s="42" t="s">
        <v>191</v>
      </c>
      <c r="N35" s="42">
        <v>4.9000000000000004</v>
      </c>
      <c r="R35" s="42" t="s">
        <v>22</v>
      </c>
      <c r="S35" s="42" t="s">
        <v>551</v>
      </c>
      <c r="T35" s="42" t="s">
        <v>550</v>
      </c>
      <c r="U35" s="42" t="s">
        <v>409</v>
      </c>
      <c r="V35" s="42" t="s">
        <v>215</v>
      </c>
      <c r="W35" s="52"/>
      <c r="X35" s="52"/>
      <c r="Y35" s="52"/>
      <c r="Z35" s="52"/>
    </row>
    <row r="36" spans="1:26" s="42" customFormat="1" ht="14" customHeight="1" x14ac:dyDescent="0.3">
      <c r="A36" s="42" t="s">
        <v>204</v>
      </c>
      <c r="B36" s="42" t="s">
        <v>12</v>
      </c>
      <c r="C36" s="42" t="s">
        <v>78</v>
      </c>
      <c r="D36" s="62" t="s">
        <v>79</v>
      </c>
      <c r="E36" s="42" t="s">
        <v>27</v>
      </c>
      <c r="F36" s="42" t="s">
        <v>17</v>
      </c>
      <c r="G36" s="42">
        <v>25</v>
      </c>
      <c r="H36" s="42">
        <v>7.65</v>
      </c>
      <c r="I36" s="42">
        <v>45.5</v>
      </c>
      <c r="J36" s="42" t="s">
        <v>38</v>
      </c>
      <c r="K36" s="42" t="s">
        <v>312</v>
      </c>
      <c r="L36" s="42" t="s">
        <v>54</v>
      </c>
      <c r="M36" s="42" t="s">
        <v>191</v>
      </c>
      <c r="N36" s="42">
        <v>6.61</v>
      </c>
      <c r="R36" s="42" t="s">
        <v>22</v>
      </c>
      <c r="S36" s="42" t="s">
        <v>311</v>
      </c>
      <c r="T36" s="42" t="s">
        <v>314</v>
      </c>
      <c r="U36" s="42" t="s">
        <v>370</v>
      </c>
      <c r="V36" s="42" t="s">
        <v>135</v>
      </c>
    </row>
    <row r="37" spans="1:26" s="42" customFormat="1" ht="14" customHeight="1" x14ac:dyDescent="0.3">
      <c r="A37" s="42" t="s">
        <v>204</v>
      </c>
      <c r="B37" s="42" t="s">
        <v>12</v>
      </c>
      <c r="C37" s="42" t="s">
        <v>78</v>
      </c>
      <c r="D37" s="62" t="s">
        <v>79</v>
      </c>
      <c r="E37" s="42" t="s">
        <v>27</v>
      </c>
      <c r="F37" s="42" t="s">
        <v>17</v>
      </c>
      <c r="G37" s="42">
        <v>25</v>
      </c>
      <c r="H37" s="42">
        <v>7.65</v>
      </c>
      <c r="I37" s="42">
        <v>45.5</v>
      </c>
      <c r="J37" s="42" t="s">
        <v>38</v>
      </c>
      <c r="K37" s="42" t="s">
        <v>312</v>
      </c>
      <c r="L37" s="42" t="s">
        <v>54</v>
      </c>
      <c r="M37" s="42" t="s">
        <v>187</v>
      </c>
      <c r="N37" s="42">
        <v>6.88</v>
      </c>
      <c r="R37" s="42" t="s">
        <v>22</v>
      </c>
      <c r="S37" s="42" t="s">
        <v>311</v>
      </c>
      <c r="T37" s="42" t="s">
        <v>313</v>
      </c>
      <c r="U37" s="42" t="s">
        <v>370</v>
      </c>
      <c r="V37" s="42" t="s">
        <v>135</v>
      </c>
    </row>
    <row r="38" spans="1:26" s="42" customFormat="1" ht="14" customHeight="1" x14ac:dyDescent="0.3">
      <c r="A38" s="42" t="s">
        <v>204</v>
      </c>
      <c r="B38" s="42" t="s">
        <v>12</v>
      </c>
      <c r="C38" s="42" t="s">
        <v>78</v>
      </c>
      <c r="D38" s="62" t="s">
        <v>79</v>
      </c>
      <c r="E38" s="42" t="s">
        <v>27</v>
      </c>
      <c r="F38" s="42" t="s">
        <v>17</v>
      </c>
      <c r="G38" s="42">
        <v>25</v>
      </c>
      <c r="H38" s="42">
        <v>7.65</v>
      </c>
      <c r="I38" s="42">
        <v>45.5</v>
      </c>
      <c r="J38" s="42" t="s">
        <v>38</v>
      </c>
      <c r="K38" s="42" t="s">
        <v>312</v>
      </c>
      <c r="L38" s="42" t="s">
        <v>20</v>
      </c>
      <c r="M38" s="42" t="s">
        <v>21</v>
      </c>
      <c r="N38" s="42">
        <v>9.39</v>
      </c>
      <c r="R38" s="42" t="s">
        <v>22</v>
      </c>
      <c r="S38" s="42" t="s">
        <v>311</v>
      </c>
      <c r="U38" s="42" t="s">
        <v>370</v>
      </c>
      <c r="V38" s="42" t="s">
        <v>135</v>
      </c>
    </row>
    <row r="39" spans="1:26" s="42" customFormat="1" ht="14" customHeight="1" x14ac:dyDescent="0.3">
      <c r="A39" s="42" t="s">
        <v>204</v>
      </c>
      <c r="B39" s="42" t="s">
        <v>12</v>
      </c>
      <c r="C39" s="42" t="s">
        <v>78</v>
      </c>
      <c r="D39" s="62" t="s">
        <v>79</v>
      </c>
      <c r="E39" s="42" t="s">
        <v>27</v>
      </c>
      <c r="F39" s="42" t="s">
        <v>17</v>
      </c>
      <c r="G39" s="42">
        <v>25</v>
      </c>
      <c r="H39" s="42">
        <v>7.65</v>
      </c>
      <c r="I39" s="42">
        <v>45.5</v>
      </c>
      <c r="J39" s="42" t="s">
        <v>38</v>
      </c>
      <c r="K39" s="42" t="s">
        <v>84</v>
      </c>
      <c r="L39" s="42" t="s">
        <v>20</v>
      </c>
      <c r="M39" s="42" t="s">
        <v>21</v>
      </c>
      <c r="N39" s="42">
        <v>9.39</v>
      </c>
      <c r="R39" s="42" t="s">
        <v>22</v>
      </c>
      <c r="S39" s="42" t="s">
        <v>311</v>
      </c>
      <c r="U39" s="42" t="s">
        <v>370</v>
      </c>
      <c r="V39" s="42" t="s">
        <v>135</v>
      </c>
    </row>
    <row r="40" spans="1:26" s="42" customFormat="1" ht="14" customHeight="1" x14ac:dyDescent="0.3">
      <c r="A40" s="42" t="s">
        <v>204</v>
      </c>
      <c r="B40" s="42" t="s">
        <v>115</v>
      </c>
      <c r="C40" s="42" t="s">
        <v>121</v>
      </c>
      <c r="D40" s="62" t="s">
        <v>767</v>
      </c>
      <c r="E40" s="42" t="s">
        <v>27</v>
      </c>
      <c r="F40" s="42" t="s">
        <v>17</v>
      </c>
      <c r="G40" s="42">
        <v>20.2</v>
      </c>
      <c r="H40" s="42">
        <v>7.7</v>
      </c>
      <c r="I40" s="42">
        <v>98.9</v>
      </c>
      <c r="J40" s="42" t="s">
        <v>38</v>
      </c>
      <c r="K40" s="42" t="s">
        <v>346</v>
      </c>
      <c r="L40" s="42" t="s">
        <v>44</v>
      </c>
      <c r="M40" s="42" t="s">
        <v>295</v>
      </c>
      <c r="N40" s="42">
        <v>6.0000000000000001E-3</v>
      </c>
      <c r="O40" s="42">
        <f>N40</f>
        <v>6.0000000000000001E-3</v>
      </c>
      <c r="Q40" s="42" t="s">
        <v>111</v>
      </c>
      <c r="R40" s="42" t="s">
        <v>22</v>
      </c>
      <c r="S40" s="42" t="s">
        <v>119</v>
      </c>
      <c r="T40" s="43" t="s">
        <v>771</v>
      </c>
      <c r="U40" s="42" t="s">
        <v>384</v>
      </c>
      <c r="V40" s="42" t="s">
        <v>120</v>
      </c>
    </row>
    <row r="41" spans="1:26" s="42" customFormat="1" ht="14" customHeight="1" x14ac:dyDescent="0.3">
      <c r="A41" s="42" t="s">
        <v>204</v>
      </c>
      <c r="B41" s="42" t="s">
        <v>115</v>
      </c>
      <c r="C41" s="42" t="s">
        <v>121</v>
      </c>
      <c r="D41" s="62" t="s">
        <v>767</v>
      </c>
      <c r="E41" s="42" t="s">
        <v>27</v>
      </c>
      <c r="F41" s="42" t="s">
        <v>17</v>
      </c>
      <c r="G41" s="42">
        <v>20.2</v>
      </c>
      <c r="H41" s="42">
        <v>7.7</v>
      </c>
      <c r="I41" s="42">
        <v>98.9</v>
      </c>
      <c r="J41" s="42" t="s">
        <v>38</v>
      </c>
      <c r="K41" s="42" t="s">
        <v>346</v>
      </c>
      <c r="L41" s="42" t="s">
        <v>44</v>
      </c>
      <c r="M41" s="42" t="s">
        <v>21</v>
      </c>
      <c r="N41" s="42">
        <v>0.39</v>
      </c>
      <c r="R41" s="42" t="s">
        <v>22</v>
      </c>
      <c r="S41" s="42" t="s">
        <v>119</v>
      </c>
      <c r="T41" s="42" t="s">
        <v>817</v>
      </c>
      <c r="U41" s="42" t="s">
        <v>384</v>
      </c>
      <c r="V41" s="42" t="s">
        <v>120</v>
      </c>
    </row>
    <row r="42" spans="1:26" s="42" customFormat="1" ht="14" customHeight="1" x14ac:dyDescent="0.3">
      <c r="A42" s="42" t="s">
        <v>204</v>
      </c>
      <c r="B42" s="42" t="s">
        <v>24</v>
      </c>
      <c r="C42" s="42" t="s">
        <v>31</v>
      </c>
      <c r="D42" s="62" t="s">
        <v>380</v>
      </c>
      <c r="E42" s="42" t="s">
        <v>27</v>
      </c>
      <c r="F42" s="42" t="s">
        <v>67</v>
      </c>
      <c r="J42" s="42" t="s">
        <v>38</v>
      </c>
      <c r="K42" s="42" t="s">
        <v>68</v>
      </c>
      <c r="L42" s="42" t="s">
        <v>30</v>
      </c>
      <c r="M42" s="42" t="s">
        <v>29</v>
      </c>
      <c r="N42" s="53">
        <v>9.4</v>
      </c>
      <c r="O42" s="42">
        <f>N42</f>
        <v>9.4</v>
      </c>
      <c r="Q42" s="42" t="s">
        <v>111</v>
      </c>
      <c r="R42" s="42" t="s">
        <v>22</v>
      </c>
      <c r="S42" s="42" t="s">
        <v>108</v>
      </c>
      <c r="T42" s="42" t="s">
        <v>379</v>
      </c>
      <c r="U42" s="42" t="s">
        <v>386</v>
      </c>
      <c r="V42" s="54" t="s">
        <v>69</v>
      </c>
    </row>
    <row r="43" spans="1:26" s="41" customFormat="1" ht="14" customHeight="1" x14ac:dyDescent="0.3">
      <c r="A43" s="42" t="s">
        <v>204</v>
      </c>
      <c r="B43" s="42" t="s">
        <v>24</v>
      </c>
      <c r="C43" s="42" t="s">
        <v>31</v>
      </c>
      <c r="D43" s="62" t="s">
        <v>380</v>
      </c>
      <c r="E43" s="42" t="s">
        <v>27</v>
      </c>
      <c r="F43" s="42" t="s">
        <v>28</v>
      </c>
      <c r="G43" s="42"/>
      <c r="H43" s="42"/>
      <c r="I43" s="42"/>
      <c r="J43" s="42" t="s">
        <v>38</v>
      </c>
      <c r="K43" s="42" t="s">
        <v>46</v>
      </c>
      <c r="L43" s="42" t="s">
        <v>54</v>
      </c>
      <c r="M43" s="42" t="s">
        <v>29</v>
      </c>
      <c r="N43" s="42">
        <v>12.5</v>
      </c>
      <c r="O43" s="42"/>
      <c r="P43" s="42"/>
      <c r="Q43" s="42"/>
      <c r="R43" s="42" t="s">
        <v>22</v>
      </c>
      <c r="S43" s="42" t="s">
        <v>330</v>
      </c>
      <c r="T43" s="42" t="s">
        <v>379</v>
      </c>
      <c r="U43" s="42" t="s">
        <v>364</v>
      </c>
      <c r="V43" s="42" t="s">
        <v>50</v>
      </c>
      <c r="W43" s="42"/>
      <c r="X43" s="42"/>
      <c r="Y43" s="42"/>
      <c r="Z43" s="42"/>
    </row>
    <row r="44" spans="1:26" s="44" customFormat="1" ht="14" customHeight="1" x14ac:dyDescent="0.3">
      <c r="A44" s="42" t="s">
        <v>204</v>
      </c>
      <c r="B44" s="42" t="s">
        <v>24</v>
      </c>
      <c r="C44" s="42" t="s">
        <v>31</v>
      </c>
      <c r="D44" s="62" t="s">
        <v>92</v>
      </c>
      <c r="E44" s="42" t="s">
        <v>27</v>
      </c>
      <c r="F44" s="42" t="s">
        <v>28</v>
      </c>
      <c r="G44" s="42" t="s">
        <v>83</v>
      </c>
      <c r="H44" s="42">
        <v>7.5</v>
      </c>
      <c r="I44" s="42"/>
      <c r="J44" s="42" t="s">
        <v>38</v>
      </c>
      <c r="K44" s="42" t="s">
        <v>19</v>
      </c>
      <c r="L44" s="42" t="s">
        <v>54</v>
      </c>
      <c r="M44" s="42" t="s">
        <v>29</v>
      </c>
      <c r="N44" s="42">
        <v>25.8</v>
      </c>
      <c r="O44" s="42">
        <f>N44</f>
        <v>25.8</v>
      </c>
      <c r="P44" s="42"/>
      <c r="Q44" s="42" t="s">
        <v>111</v>
      </c>
      <c r="R44" s="42" t="s">
        <v>22</v>
      </c>
      <c r="S44" s="42" t="s">
        <v>354</v>
      </c>
      <c r="T44" s="42" t="s">
        <v>379</v>
      </c>
      <c r="U44" s="42" t="s">
        <v>368</v>
      </c>
      <c r="V44" s="42" t="s">
        <v>88</v>
      </c>
      <c r="W44" s="42"/>
      <c r="X44" s="42"/>
      <c r="Y44" s="42"/>
      <c r="Z44" s="42"/>
    </row>
    <row r="45" spans="1:26" s="44" customFormat="1" ht="14" customHeight="1" x14ac:dyDescent="0.3">
      <c r="A45" s="44" t="s">
        <v>204</v>
      </c>
      <c r="B45" s="44" t="s">
        <v>32</v>
      </c>
      <c r="C45" s="44" t="s">
        <v>148</v>
      </c>
      <c r="D45" s="65" t="s">
        <v>149</v>
      </c>
      <c r="E45" s="44" t="s">
        <v>27</v>
      </c>
      <c r="F45" s="44" t="s">
        <v>28</v>
      </c>
      <c r="G45" s="44">
        <v>25</v>
      </c>
      <c r="H45" s="44" t="s">
        <v>150</v>
      </c>
      <c r="I45" s="44" t="s">
        <v>151</v>
      </c>
      <c r="J45" s="44" t="s">
        <v>18</v>
      </c>
      <c r="K45" s="44" t="s">
        <v>43</v>
      </c>
      <c r="L45" s="44" t="s">
        <v>44</v>
      </c>
      <c r="M45" s="44" t="s">
        <v>21</v>
      </c>
      <c r="N45" s="44">
        <v>113.3</v>
      </c>
      <c r="R45" s="44" t="s">
        <v>190</v>
      </c>
      <c r="S45" s="57" t="s">
        <v>494</v>
      </c>
      <c r="U45" s="44" t="s">
        <v>389</v>
      </c>
      <c r="V45" s="44" t="s">
        <v>153</v>
      </c>
    </row>
    <row r="46" spans="1:26" s="42" customFormat="1" ht="14" customHeight="1" x14ac:dyDescent="0.3">
      <c r="A46" s="44" t="s">
        <v>204</v>
      </c>
      <c r="B46" s="44" t="s">
        <v>32</v>
      </c>
      <c r="C46" s="44" t="s">
        <v>148</v>
      </c>
      <c r="D46" s="65" t="s">
        <v>154</v>
      </c>
      <c r="E46" s="44" t="s">
        <v>15</v>
      </c>
      <c r="F46" s="44" t="s">
        <v>28</v>
      </c>
      <c r="G46" s="44">
        <v>25</v>
      </c>
      <c r="H46" s="44">
        <v>7.7</v>
      </c>
      <c r="I46" s="44"/>
      <c r="J46" s="44" t="s">
        <v>18</v>
      </c>
      <c r="K46" s="44" t="s">
        <v>43</v>
      </c>
      <c r="L46" s="44" t="s">
        <v>44</v>
      </c>
      <c r="M46" s="44" t="s">
        <v>21</v>
      </c>
      <c r="N46" s="44">
        <v>552.6</v>
      </c>
      <c r="O46" s="44"/>
      <c r="P46" s="44"/>
      <c r="Q46" s="44"/>
      <c r="R46" s="44" t="s">
        <v>190</v>
      </c>
      <c r="S46" s="44" t="s">
        <v>322</v>
      </c>
      <c r="T46" s="44"/>
      <c r="U46" s="44" t="s">
        <v>389</v>
      </c>
      <c r="V46" s="44" t="s">
        <v>153</v>
      </c>
      <c r="W46" s="44"/>
      <c r="X46" s="44"/>
      <c r="Y46" s="44"/>
      <c r="Z46" s="44"/>
    </row>
    <row r="47" spans="1:26" s="42" customFormat="1" ht="14" customHeight="1" x14ac:dyDescent="0.3">
      <c r="A47" s="44" t="s">
        <v>204</v>
      </c>
      <c r="B47" s="44" t="s">
        <v>12</v>
      </c>
      <c r="C47" s="44" t="s">
        <v>123</v>
      </c>
      <c r="D47" s="65" t="s">
        <v>124</v>
      </c>
      <c r="E47" s="44" t="s">
        <v>27</v>
      </c>
      <c r="F47" s="44" t="s">
        <v>28</v>
      </c>
      <c r="G47" s="44" t="s">
        <v>77</v>
      </c>
      <c r="H47" s="44"/>
      <c r="I47" s="44"/>
      <c r="J47" s="44" t="s">
        <v>18</v>
      </c>
      <c r="K47" s="44" t="s">
        <v>43</v>
      </c>
      <c r="L47" s="44" t="s">
        <v>44</v>
      </c>
      <c r="M47" s="44" t="s">
        <v>21</v>
      </c>
      <c r="N47" s="44">
        <v>58</v>
      </c>
      <c r="O47" s="44"/>
      <c r="P47" s="55"/>
      <c r="Q47" s="55"/>
      <c r="R47" s="44" t="s">
        <v>190</v>
      </c>
      <c r="S47" s="57" t="s">
        <v>478</v>
      </c>
      <c r="T47" s="44"/>
      <c r="U47" s="44" t="s">
        <v>390</v>
      </c>
      <c r="V47" s="44" t="s">
        <v>125</v>
      </c>
      <c r="W47" s="44"/>
      <c r="X47" s="44"/>
      <c r="Y47" s="44"/>
      <c r="Z47" s="44"/>
    </row>
    <row r="48" spans="1:26" s="42" customFormat="1" ht="14" customHeight="1" x14ac:dyDescent="0.3">
      <c r="A48" s="44" t="s">
        <v>204</v>
      </c>
      <c r="B48" s="44" t="s">
        <v>32</v>
      </c>
      <c r="C48" s="44" t="s">
        <v>40</v>
      </c>
      <c r="D48" s="65" t="s">
        <v>226</v>
      </c>
      <c r="E48" s="44" t="s">
        <v>27</v>
      </c>
      <c r="F48" s="44" t="s">
        <v>28</v>
      </c>
      <c r="G48" s="44" t="s">
        <v>227</v>
      </c>
      <c r="H48" s="44">
        <v>8.1999999999999993</v>
      </c>
      <c r="I48" s="44">
        <v>210</v>
      </c>
      <c r="J48" s="44" t="s">
        <v>18</v>
      </c>
      <c r="K48" s="44" t="s">
        <v>35</v>
      </c>
      <c r="L48" s="44" t="s">
        <v>44</v>
      </c>
      <c r="M48" s="44" t="s">
        <v>21</v>
      </c>
      <c r="N48" s="44">
        <v>47</v>
      </c>
      <c r="O48" s="44"/>
      <c r="P48" s="44"/>
      <c r="Q48" s="44"/>
      <c r="R48" s="44" t="s">
        <v>190</v>
      </c>
      <c r="S48" s="44" t="s">
        <v>497</v>
      </c>
      <c r="T48" s="44"/>
      <c r="U48" s="44" t="s">
        <v>407</v>
      </c>
      <c r="V48" s="44" t="s">
        <v>228</v>
      </c>
      <c r="W48" s="44"/>
      <c r="X48" s="44"/>
      <c r="Y48" s="44"/>
      <c r="Z48" s="44"/>
    </row>
    <row r="49" spans="1:26" s="42" customFormat="1" ht="14" customHeight="1" x14ac:dyDescent="0.3">
      <c r="A49" s="44" t="s">
        <v>204</v>
      </c>
      <c r="B49" s="44" t="s">
        <v>12</v>
      </c>
      <c r="C49" s="44" t="s">
        <v>238</v>
      </c>
      <c r="D49" s="65" t="s">
        <v>239</v>
      </c>
      <c r="E49" s="44" t="s">
        <v>15</v>
      </c>
      <c r="F49" s="44" t="s">
        <v>17</v>
      </c>
      <c r="G49" s="44">
        <v>29</v>
      </c>
      <c r="H49" s="44"/>
      <c r="I49" s="44"/>
      <c r="J49" s="44" t="s">
        <v>18</v>
      </c>
      <c r="K49" s="44" t="s">
        <v>19</v>
      </c>
      <c r="L49" s="44" t="s">
        <v>44</v>
      </c>
      <c r="M49" s="44" t="s">
        <v>21</v>
      </c>
      <c r="N49" s="44">
        <v>13</v>
      </c>
      <c r="O49" s="44"/>
      <c r="P49" s="44"/>
      <c r="Q49" s="44"/>
      <c r="R49" s="44" t="s">
        <v>190</v>
      </c>
      <c r="S49" s="44" t="s">
        <v>506</v>
      </c>
      <c r="T49" s="44"/>
      <c r="U49" s="44" t="s">
        <v>408</v>
      </c>
      <c r="V49" s="44" t="s">
        <v>241</v>
      </c>
      <c r="W49" s="44"/>
      <c r="X49" s="44"/>
      <c r="Y49" s="44"/>
      <c r="Z49" s="44"/>
    </row>
    <row r="50" spans="1:26" s="42" customFormat="1" ht="14" customHeight="1" x14ac:dyDescent="0.3">
      <c r="A50" s="44" t="s">
        <v>204</v>
      </c>
      <c r="B50" s="44" t="s">
        <v>12</v>
      </c>
      <c r="C50" s="44" t="s">
        <v>238</v>
      </c>
      <c r="D50" s="65" t="s">
        <v>239</v>
      </c>
      <c r="E50" s="44" t="s">
        <v>15</v>
      </c>
      <c r="F50" s="44" t="s">
        <v>17</v>
      </c>
      <c r="G50" s="44">
        <v>29</v>
      </c>
      <c r="H50" s="44"/>
      <c r="I50" s="44"/>
      <c r="J50" s="44" t="s">
        <v>38</v>
      </c>
      <c r="K50" s="44" t="s">
        <v>248</v>
      </c>
      <c r="L50" s="44" t="s">
        <v>37</v>
      </c>
      <c r="M50" s="44" t="s">
        <v>191</v>
      </c>
      <c r="N50" s="44" t="s">
        <v>249</v>
      </c>
      <c r="O50" s="44"/>
      <c r="P50" s="44"/>
      <c r="Q50" s="44"/>
      <c r="R50" s="44" t="s">
        <v>190</v>
      </c>
      <c r="S50" s="44" t="s">
        <v>506</v>
      </c>
      <c r="T50" s="44"/>
      <c r="U50" s="44" t="s">
        <v>408</v>
      </c>
      <c r="V50" s="44" t="s">
        <v>241</v>
      </c>
      <c r="W50" s="44"/>
      <c r="X50" s="44"/>
      <c r="Y50" s="44"/>
      <c r="Z50" s="44"/>
    </row>
    <row r="51" spans="1:26" s="44" customFormat="1" ht="14" customHeight="1" x14ac:dyDescent="0.3">
      <c r="A51" s="44" t="s">
        <v>204</v>
      </c>
      <c r="B51" s="44" t="s">
        <v>12</v>
      </c>
      <c r="C51" s="44" t="s">
        <v>238</v>
      </c>
      <c r="D51" s="65" t="s">
        <v>239</v>
      </c>
      <c r="E51" s="44" t="s">
        <v>240</v>
      </c>
      <c r="F51" s="44" t="s">
        <v>28</v>
      </c>
      <c r="G51" s="44" t="s">
        <v>242</v>
      </c>
      <c r="J51" s="44" t="s">
        <v>18</v>
      </c>
      <c r="K51" s="44" t="s">
        <v>19</v>
      </c>
      <c r="L51" s="44" t="s">
        <v>44</v>
      </c>
      <c r="M51" s="44" t="s">
        <v>21</v>
      </c>
      <c r="N51" s="44" t="s">
        <v>243</v>
      </c>
      <c r="R51" s="44" t="s">
        <v>190</v>
      </c>
      <c r="S51" s="44" t="s">
        <v>546</v>
      </c>
      <c r="T51" s="44" t="s">
        <v>545</v>
      </c>
      <c r="U51" s="44" t="s">
        <v>411</v>
      </c>
      <c r="V51" s="44" t="s">
        <v>244</v>
      </c>
    </row>
    <row r="52" spans="1:26" s="44" customFormat="1" ht="14" customHeight="1" x14ac:dyDescent="0.3">
      <c r="A52" s="44" t="s">
        <v>204</v>
      </c>
      <c r="B52" s="44" t="s">
        <v>32</v>
      </c>
      <c r="C52" s="44" t="s">
        <v>72</v>
      </c>
      <c r="D52" s="65" t="s">
        <v>34</v>
      </c>
      <c r="E52" s="44" t="s">
        <v>27</v>
      </c>
      <c r="F52" s="44" t="s">
        <v>28</v>
      </c>
      <c r="G52" s="44">
        <v>20</v>
      </c>
      <c r="J52" s="44" t="s">
        <v>18</v>
      </c>
      <c r="K52" s="44" t="s">
        <v>35</v>
      </c>
      <c r="L52" s="44" t="s">
        <v>48</v>
      </c>
      <c r="M52" s="44" t="s">
        <v>29</v>
      </c>
      <c r="N52" s="44">
        <v>6</v>
      </c>
      <c r="O52" s="72">
        <f>N52/2.65</f>
        <v>2.2641509433962264</v>
      </c>
      <c r="R52" s="44" t="s">
        <v>190</v>
      </c>
      <c r="S52" s="44" t="s">
        <v>496</v>
      </c>
      <c r="U52" s="44" t="s">
        <v>366</v>
      </c>
      <c r="V52" s="44" t="s">
        <v>160</v>
      </c>
    </row>
    <row r="53" spans="1:26" s="44" customFormat="1" ht="14" customHeight="1" x14ac:dyDescent="0.3">
      <c r="A53" s="44" t="s">
        <v>204</v>
      </c>
      <c r="B53" s="44" t="s">
        <v>32</v>
      </c>
      <c r="C53" s="44" t="s">
        <v>72</v>
      </c>
      <c r="D53" s="65" t="s">
        <v>34</v>
      </c>
      <c r="E53" s="44" t="s">
        <v>27</v>
      </c>
      <c r="F53" s="44" t="s">
        <v>28</v>
      </c>
      <c r="G53" s="44" t="s">
        <v>83</v>
      </c>
      <c r="J53" s="44" t="s">
        <v>18</v>
      </c>
      <c r="K53" s="44" t="s">
        <v>43</v>
      </c>
      <c r="L53" s="44" t="s">
        <v>48</v>
      </c>
      <c r="M53" s="44" t="s">
        <v>49</v>
      </c>
      <c r="N53" s="44">
        <v>24.88</v>
      </c>
      <c r="R53" s="44" t="s">
        <v>190</v>
      </c>
      <c r="S53" s="44" t="s">
        <v>359</v>
      </c>
      <c r="U53" s="44" t="s">
        <v>412</v>
      </c>
      <c r="V53" s="44" t="s">
        <v>163</v>
      </c>
    </row>
    <row r="54" spans="1:26" s="44" customFormat="1" ht="14" customHeight="1" x14ac:dyDescent="0.3">
      <c r="A54" s="44" t="s">
        <v>204</v>
      </c>
      <c r="B54" s="44" t="s">
        <v>32</v>
      </c>
      <c r="C54" s="44" t="s">
        <v>72</v>
      </c>
      <c r="D54" s="65" t="s">
        <v>34</v>
      </c>
      <c r="E54" s="44" t="s">
        <v>27</v>
      </c>
      <c r="F54" s="44" t="s">
        <v>47</v>
      </c>
      <c r="G54" s="44">
        <v>20</v>
      </c>
      <c r="H54" s="44" t="s">
        <v>211</v>
      </c>
      <c r="I54" s="44">
        <v>26</v>
      </c>
      <c r="J54" s="44" t="s">
        <v>18</v>
      </c>
      <c r="K54" s="44" t="s">
        <v>35</v>
      </c>
      <c r="L54" s="44" t="s">
        <v>48</v>
      </c>
      <c r="M54" s="44" t="s">
        <v>29</v>
      </c>
      <c r="N54" s="44">
        <v>19.600000000000001</v>
      </c>
      <c r="R54" s="44" t="s">
        <v>190</v>
      </c>
      <c r="S54" s="44" t="s">
        <v>498</v>
      </c>
      <c r="U54" s="44" t="s">
        <v>413</v>
      </c>
      <c r="V54" s="44" t="s">
        <v>212</v>
      </c>
    </row>
    <row r="55" spans="1:26" s="73" customFormat="1" ht="14" customHeight="1" x14ac:dyDescent="0.35">
      <c r="A55" s="44" t="s">
        <v>204</v>
      </c>
      <c r="B55" s="44" t="s">
        <v>32</v>
      </c>
      <c r="C55" s="44" t="s">
        <v>72</v>
      </c>
      <c r="D55" s="65" t="s">
        <v>34</v>
      </c>
      <c r="E55" s="44" t="s">
        <v>27</v>
      </c>
      <c r="F55" s="44" t="s">
        <v>28</v>
      </c>
      <c r="G55" s="44" t="s">
        <v>83</v>
      </c>
      <c r="H55" s="44"/>
      <c r="I55" s="44" t="s">
        <v>161</v>
      </c>
      <c r="J55" s="44" t="s">
        <v>18</v>
      </c>
      <c r="K55" s="44" t="s">
        <v>35</v>
      </c>
      <c r="L55" s="44" t="s">
        <v>48</v>
      </c>
      <c r="M55" s="44" t="s">
        <v>49</v>
      </c>
      <c r="N55" s="44">
        <v>14.94</v>
      </c>
      <c r="O55" s="44"/>
      <c r="P55" s="44"/>
      <c r="Q55" s="44"/>
      <c r="R55" s="44" t="s">
        <v>190</v>
      </c>
      <c r="S55" s="44" t="s">
        <v>499</v>
      </c>
      <c r="T55" s="44"/>
      <c r="U55" s="44" t="s">
        <v>392</v>
      </c>
      <c r="V55" s="44" t="s">
        <v>162</v>
      </c>
      <c r="W55" s="44"/>
      <c r="X55" s="44"/>
      <c r="Y55" s="44"/>
      <c r="Z55" s="44"/>
    </row>
    <row r="56" spans="1:26" s="56" customFormat="1" ht="14" customHeight="1" x14ac:dyDescent="0.35">
      <c r="A56" s="44" t="s">
        <v>204</v>
      </c>
      <c r="B56" s="44" t="s">
        <v>32</v>
      </c>
      <c r="C56" s="44" t="s">
        <v>72</v>
      </c>
      <c r="D56" s="65" t="s">
        <v>34</v>
      </c>
      <c r="E56" s="44" t="s">
        <v>27</v>
      </c>
      <c r="F56" s="44" t="s">
        <v>28</v>
      </c>
      <c r="G56" s="44">
        <v>22</v>
      </c>
      <c r="H56" s="44">
        <v>8</v>
      </c>
      <c r="I56" s="44" t="s">
        <v>222</v>
      </c>
      <c r="J56" s="44" t="s">
        <v>18</v>
      </c>
      <c r="K56" s="44" t="s">
        <v>43</v>
      </c>
      <c r="L56" s="44" t="s">
        <v>20</v>
      </c>
      <c r="M56" s="44" t="s">
        <v>21</v>
      </c>
      <c r="N56" s="44">
        <v>310</v>
      </c>
      <c r="O56" s="44"/>
      <c r="P56" s="44"/>
      <c r="Q56" s="44"/>
      <c r="R56" s="44" t="s">
        <v>190</v>
      </c>
      <c r="S56" s="44" t="s">
        <v>486</v>
      </c>
      <c r="T56" s="44"/>
      <c r="U56" s="44" t="s">
        <v>393</v>
      </c>
      <c r="V56" s="44" t="s">
        <v>62</v>
      </c>
      <c r="W56" s="44"/>
      <c r="X56" s="44"/>
      <c r="Y56" s="44"/>
      <c r="Z56" s="44"/>
    </row>
    <row r="57" spans="1:26" s="44" customFormat="1" ht="14" customHeight="1" x14ac:dyDescent="0.3">
      <c r="A57" s="44" t="s">
        <v>204</v>
      </c>
      <c r="B57" s="44" t="s">
        <v>32</v>
      </c>
      <c r="C57" s="44" t="s">
        <v>72</v>
      </c>
      <c r="D57" s="65" t="s">
        <v>34</v>
      </c>
      <c r="E57" s="44" t="s">
        <v>27</v>
      </c>
      <c r="F57" s="44" t="s">
        <v>28</v>
      </c>
      <c r="G57" s="44">
        <v>22</v>
      </c>
      <c r="H57" s="44">
        <v>8</v>
      </c>
      <c r="I57" s="44" t="s">
        <v>223</v>
      </c>
      <c r="J57" s="44" t="s">
        <v>18</v>
      </c>
      <c r="K57" s="44" t="s">
        <v>35</v>
      </c>
      <c r="L57" s="44" t="s">
        <v>20</v>
      </c>
      <c r="M57" s="44" t="s">
        <v>21</v>
      </c>
      <c r="N57" s="44">
        <v>310</v>
      </c>
      <c r="R57" s="44" t="s">
        <v>190</v>
      </c>
      <c r="S57" s="44" t="s">
        <v>500</v>
      </c>
      <c r="U57" s="44" t="s">
        <v>393</v>
      </c>
      <c r="V57" s="44" t="s">
        <v>63</v>
      </c>
    </row>
    <row r="58" spans="1:26" s="44" customFormat="1" ht="14" customHeight="1" x14ac:dyDescent="0.3">
      <c r="A58" s="44" t="s">
        <v>204</v>
      </c>
      <c r="B58" s="44" t="s">
        <v>12</v>
      </c>
      <c r="C58" s="44" t="s">
        <v>59</v>
      </c>
      <c r="D58" s="65" t="s">
        <v>60</v>
      </c>
      <c r="E58" s="44" t="s">
        <v>27</v>
      </c>
      <c r="F58" s="44" t="s">
        <v>42</v>
      </c>
      <c r="G58" s="44">
        <v>20</v>
      </c>
      <c r="H58" s="44">
        <v>7.2</v>
      </c>
      <c r="I58" s="44">
        <v>40</v>
      </c>
      <c r="J58" s="44" t="s">
        <v>18</v>
      </c>
      <c r="K58" s="44" t="s">
        <v>19</v>
      </c>
      <c r="L58" s="44" t="s">
        <v>44</v>
      </c>
      <c r="M58" s="44" t="s">
        <v>21</v>
      </c>
      <c r="N58" s="44">
        <v>120</v>
      </c>
      <c r="P58" s="55"/>
      <c r="Q58" s="55"/>
      <c r="R58" s="44" t="s">
        <v>190</v>
      </c>
      <c r="S58" s="57" t="s">
        <v>501</v>
      </c>
      <c r="U58" s="44" t="s">
        <v>414</v>
      </c>
      <c r="V58" s="44" t="s">
        <v>61</v>
      </c>
    </row>
    <row r="59" spans="1:26" s="44" customFormat="1" ht="14" customHeight="1" x14ac:dyDescent="0.3">
      <c r="A59" s="44" t="s">
        <v>204</v>
      </c>
      <c r="B59" s="44" t="s">
        <v>32</v>
      </c>
      <c r="C59" s="44" t="s">
        <v>180</v>
      </c>
      <c r="D59" s="65" t="s">
        <v>181</v>
      </c>
      <c r="E59" s="44" t="s">
        <v>15</v>
      </c>
      <c r="F59" s="44" t="s">
        <v>28</v>
      </c>
      <c r="G59" s="44" t="s">
        <v>91</v>
      </c>
      <c r="H59" s="44" t="s">
        <v>182</v>
      </c>
      <c r="J59" s="44" t="s">
        <v>18</v>
      </c>
      <c r="K59" s="44" t="s">
        <v>35</v>
      </c>
      <c r="L59" s="44" t="s">
        <v>44</v>
      </c>
      <c r="M59" s="44" t="s">
        <v>21</v>
      </c>
      <c r="N59" s="44">
        <v>15.5</v>
      </c>
      <c r="R59" s="44" t="s">
        <v>190</v>
      </c>
      <c r="S59" s="44" t="s">
        <v>489</v>
      </c>
      <c r="U59" s="44" t="s">
        <v>399</v>
      </c>
      <c r="V59" s="44" t="s">
        <v>183</v>
      </c>
    </row>
    <row r="60" spans="1:26" s="44" customFormat="1" ht="14" customHeight="1" x14ac:dyDescent="0.3">
      <c r="A60" s="44" t="s">
        <v>204</v>
      </c>
      <c r="B60" s="44" t="s">
        <v>32</v>
      </c>
      <c r="C60" s="44" t="s">
        <v>180</v>
      </c>
      <c r="D60" s="65" t="s">
        <v>181</v>
      </c>
      <c r="E60" s="44" t="s">
        <v>15</v>
      </c>
      <c r="F60" s="44" t="s">
        <v>28</v>
      </c>
      <c r="G60" s="44" t="s">
        <v>91</v>
      </c>
      <c r="H60" s="44" t="s">
        <v>182</v>
      </c>
      <c r="J60" s="44" t="s">
        <v>18</v>
      </c>
      <c r="K60" s="44" t="s">
        <v>19</v>
      </c>
      <c r="L60" s="44" t="s">
        <v>44</v>
      </c>
      <c r="M60" s="44" t="s">
        <v>21</v>
      </c>
      <c r="N60" s="44">
        <v>9.5</v>
      </c>
      <c r="R60" s="44" t="s">
        <v>190</v>
      </c>
      <c r="S60" s="44" t="s">
        <v>489</v>
      </c>
      <c r="U60" s="44" t="s">
        <v>399</v>
      </c>
      <c r="V60" s="44" t="s">
        <v>183</v>
      </c>
    </row>
    <row r="61" spans="1:26" s="44" customFormat="1" ht="14" customHeight="1" x14ac:dyDescent="0.3">
      <c r="A61" s="44" t="s">
        <v>204</v>
      </c>
      <c r="B61" s="44" t="s">
        <v>12</v>
      </c>
      <c r="C61" s="44" t="s">
        <v>78</v>
      </c>
      <c r="D61" s="65" t="s">
        <v>79</v>
      </c>
      <c r="E61" s="44" t="s">
        <v>27</v>
      </c>
      <c r="F61" s="44" t="s">
        <v>17</v>
      </c>
      <c r="G61" s="44">
        <v>25.5</v>
      </c>
      <c r="H61" s="44">
        <v>7.6</v>
      </c>
      <c r="I61" s="44">
        <v>46.7</v>
      </c>
      <c r="J61" s="44" t="s">
        <v>18</v>
      </c>
      <c r="K61" s="44" t="s">
        <v>19</v>
      </c>
      <c r="L61" s="44" t="s">
        <v>44</v>
      </c>
      <c r="M61" s="44" t="s">
        <v>21</v>
      </c>
      <c r="N61" s="44">
        <v>31.7</v>
      </c>
      <c r="R61" s="44" t="s">
        <v>190</v>
      </c>
      <c r="S61" s="44" t="s">
        <v>437</v>
      </c>
      <c r="U61" s="44" t="s">
        <v>400</v>
      </c>
      <c r="V61" s="44" t="s">
        <v>80</v>
      </c>
    </row>
    <row r="62" spans="1:26" s="44" customFormat="1" ht="14" customHeight="1" x14ac:dyDescent="0.3">
      <c r="A62" s="44" t="s">
        <v>204</v>
      </c>
      <c r="B62" s="44" t="s">
        <v>12</v>
      </c>
      <c r="C62" s="44" t="s">
        <v>78</v>
      </c>
      <c r="D62" s="65" t="s">
        <v>79</v>
      </c>
      <c r="E62" s="44" t="s">
        <v>27</v>
      </c>
      <c r="F62" s="44" t="s">
        <v>28</v>
      </c>
      <c r="G62" s="44">
        <v>22</v>
      </c>
      <c r="H62" s="44" t="s">
        <v>208</v>
      </c>
      <c r="I62" s="44" t="s">
        <v>209</v>
      </c>
      <c r="J62" s="44" t="s">
        <v>18</v>
      </c>
      <c r="K62" s="44" t="s">
        <v>19</v>
      </c>
      <c r="L62" s="44" t="s">
        <v>44</v>
      </c>
      <c r="M62" s="44" t="s">
        <v>21</v>
      </c>
      <c r="N62" s="44">
        <v>56.4</v>
      </c>
      <c r="R62" s="44" t="s">
        <v>190</v>
      </c>
      <c r="S62" s="44" t="s">
        <v>502</v>
      </c>
      <c r="T62" s="58"/>
      <c r="U62" s="58" t="s">
        <v>415</v>
      </c>
      <c r="V62" s="44" t="s">
        <v>210</v>
      </c>
    </row>
    <row r="63" spans="1:26" s="44" customFormat="1" ht="14" customHeight="1" x14ac:dyDescent="0.3">
      <c r="A63" s="44" t="s">
        <v>204</v>
      </c>
      <c r="B63" s="44" t="s">
        <v>12</v>
      </c>
      <c r="C63" s="44" t="s">
        <v>78</v>
      </c>
      <c r="D63" s="65" t="s">
        <v>79</v>
      </c>
      <c r="E63" s="44" t="s">
        <v>27</v>
      </c>
      <c r="F63" s="44" t="s">
        <v>28</v>
      </c>
      <c r="G63" s="44">
        <v>22</v>
      </c>
      <c r="H63" s="44" t="s">
        <v>208</v>
      </c>
      <c r="I63" s="44" t="s">
        <v>209</v>
      </c>
      <c r="J63" s="44" t="s">
        <v>18</v>
      </c>
      <c r="K63" s="44" t="s">
        <v>19</v>
      </c>
      <c r="L63" s="44" t="s">
        <v>44</v>
      </c>
      <c r="M63" s="44" t="s">
        <v>21</v>
      </c>
      <c r="N63" s="44">
        <v>77.400000000000006</v>
      </c>
      <c r="R63" s="44" t="s">
        <v>190</v>
      </c>
      <c r="S63" s="44" t="s">
        <v>502</v>
      </c>
      <c r="T63" s="58"/>
      <c r="U63" s="58" t="s">
        <v>415</v>
      </c>
      <c r="V63" s="44" t="s">
        <v>210</v>
      </c>
    </row>
    <row r="64" spans="1:26" s="44" customFormat="1" ht="14" customHeight="1" x14ac:dyDescent="0.3">
      <c r="A64" s="44" t="s">
        <v>204</v>
      </c>
      <c r="B64" s="44" t="s">
        <v>12</v>
      </c>
      <c r="C64" s="44" t="s">
        <v>78</v>
      </c>
      <c r="D64" s="65" t="s">
        <v>79</v>
      </c>
      <c r="E64" s="44" t="s">
        <v>27</v>
      </c>
      <c r="F64" s="44" t="s">
        <v>28</v>
      </c>
      <c r="G64" s="44">
        <v>22</v>
      </c>
      <c r="H64" s="44" t="s">
        <v>208</v>
      </c>
      <c r="I64" s="44" t="s">
        <v>209</v>
      </c>
      <c r="J64" s="44" t="s">
        <v>18</v>
      </c>
      <c r="K64" s="44" t="s">
        <v>19</v>
      </c>
      <c r="L64" s="44" t="s">
        <v>44</v>
      </c>
      <c r="M64" s="44" t="s">
        <v>21</v>
      </c>
      <c r="N64" s="44">
        <v>54</v>
      </c>
      <c r="R64" s="44" t="s">
        <v>190</v>
      </c>
      <c r="S64" s="44" t="s">
        <v>502</v>
      </c>
      <c r="T64" s="58"/>
      <c r="U64" s="58" t="s">
        <v>415</v>
      </c>
      <c r="V64" s="44" t="s">
        <v>210</v>
      </c>
    </row>
    <row r="65" spans="1:26" s="44" customFormat="1" ht="14" customHeight="1" x14ac:dyDescent="0.3">
      <c r="A65" s="44" t="s">
        <v>204</v>
      </c>
      <c r="B65" s="44" t="s">
        <v>12</v>
      </c>
      <c r="C65" s="44" t="s">
        <v>78</v>
      </c>
      <c r="D65" s="65" t="s">
        <v>79</v>
      </c>
      <c r="E65" s="44" t="s">
        <v>27</v>
      </c>
      <c r="F65" s="44" t="s">
        <v>47</v>
      </c>
      <c r="G65" s="44">
        <v>20</v>
      </c>
      <c r="H65" s="44" t="s">
        <v>211</v>
      </c>
      <c r="I65" s="44">
        <v>26</v>
      </c>
      <c r="J65" s="44" t="s">
        <v>18</v>
      </c>
      <c r="K65" s="44" t="s">
        <v>19</v>
      </c>
      <c r="L65" s="44" t="s">
        <v>44</v>
      </c>
      <c r="M65" s="44" t="s">
        <v>21</v>
      </c>
      <c r="N65" s="44">
        <v>12.6</v>
      </c>
      <c r="R65" s="44" t="s">
        <v>190</v>
      </c>
      <c r="S65" s="44" t="s">
        <v>498</v>
      </c>
      <c r="T65" s="58"/>
      <c r="U65" s="58" t="s">
        <v>413</v>
      </c>
      <c r="V65" s="44" t="s">
        <v>212</v>
      </c>
    </row>
    <row r="66" spans="1:26" s="44" customFormat="1" ht="14" customHeight="1" x14ac:dyDescent="0.3">
      <c r="A66" s="44" t="s">
        <v>204</v>
      </c>
      <c r="B66" s="44" t="s">
        <v>12</v>
      </c>
      <c r="C66" s="44" t="s">
        <v>51</v>
      </c>
      <c r="D66" s="65" t="s">
        <v>52</v>
      </c>
      <c r="E66" s="44" t="s">
        <v>27</v>
      </c>
      <c r="F66" s="44" t="s">
        <v>42</v>
      </c>
      <c r="G66" s="44" t="s">
        <v>83</v>
      </c>
      <c r="J66" s="44" t="s">
        <v>38</v>
      </c>
      <c r="K66" s="44" t="s">
        <v>202</v>
      </c>
      <c r="L66" s="44" t="s">
        <v>44</v>
      </c>
      <c r="M66" s="44" t="s">
        <v>21</v>
      </c>
      <c r="N66" s="44">
        <v>68.3</v>
      </c>
      <c r="R66" s="44" t="s">
        <v>190</v>
      </c>
      <c r="S66" s="44" t="s">
        <v>503</v>
      </c>
      <c r="U66" s="44" t="s">
        <v>401</v>
      </c>
      <c r="V66" s="44" t="s">
        <v>203</v>
      </c>
    </row>
    <row r="67" spans="1:26" s="44" customFormat="1" ht="14" customHeight="1" x14ac:dyDescent="0.3">
      <c r="A67" s="44" t="s">
        <v>204</v>
      </c>
      <c r="B67" s="44" t="s">
        <v>229</v>
      </c>
      <c r="C67" s="44" t="s">
        <v>230</v>
      </c>
      <c r="D67" s="65" t="s">
        <v>231</v>
      </c>
      <c r="E67" s="44" t="s">
        <v>27</v>
      </c>
      <c r="F67" s="44" t="s">
        <v>28</v>
      </c>
      <c r="G67" s="44" t="s">
        <v>232</v>
      </c>
      <c r="H67" s="44">
        <v>7.35</v>
      </c>
      <c r="J67" s="44" t="s">
        <v>18</v>
      </c>
      <c r="K67" s="44" t="s">
        <v>35</v>
      </c>
      <c r="L67" s="44" t="s">
        <v>54</v>
      </c>
      <c r="M67" s="44" t="s">
        <v>233</v>
      </c>
      <c r="N67" s="44">
        <v>289</v>
      </c>
      <c r="R67" s="44" t="s">
        <v>190</v>
      </c>
      <c r="S67" s="44" t="s">
        <v>504</v>
      </c>
      <c r="U67" s="44" t="s">
        <v>416</v>
      </c>
      <c r="V67" s="44" t="s">
        <v>236</v>
      </c>
    </row>
    <row r="68" spans="1:26" s="44" customFormat="1" ht="14" customHeight="1" x14ac:dyDescent="0.3">
      <c r="A68" s="44" t="s">
        <v>204</v>
      </c>
      <c r="B68" s="44" t="s">
        <v>115</v>
      </c>
      <c r="D68" s="65" t="s">
        <v>219</v>
      </c>
      <c r="E68" s="44" t="s">
        <v>27</v>
      </c>
      <c r="F68" s="44" t="s">
        <v>42</v>
      </c>
      <c r="G68" s="44" t="s">
        <v>93</v>
      </c>
      <c r="H68" s="44" t="s">
        <v>220</v>
      </c>
      <c r="J68" s="44" t="s">
        <v>18</v>
      </c>
      <c r="K68" s="44" t="s">
        <v>19</v>
      </c>
      <c r="L68" s="44" t="s">
        <v>44</v>
      </c>
      <c r="M68" s="44" t="s">
        <v>21</v>
      </c>
      <c r="P68" s="55"/>
      <c r="Q68" s="55"/>
      <c r="R68" s="44" t="s">
        <v>190</v>
      </c>
      <c r="S68" s="44" t="s">
        <v>505</v>
      </c>
      <c r="U68" s="44" t="s">
        <v>410</v>
      </c>
      <c r="V68" s="44" t="s">
        <v>221</v>
      </c>
    </row>
    <row r="69" spans="1:26" s="44" customFormat="1" ht="14" customHeight="1" x14ac:dyDescent="0.3">
      <c r="A69" s="44" t="s">
        <v>204</v>
      </c>
      <c r="B69" s="59" t="s">
        <v>115</v>
      </c>
      <c r="C69" s="59" t="s">
        <v>218</v>
      </c>
      <c r="D69" s="126" t="s">
        <v>219</v>
      </c>
      <c r="E69" s="59" t="s">
        <v>27</v>
      </c>
      <c r="F69" s="59" t="s">
        <v>42</v>
      </c>
      <c r="G69" s="59" t="s">
        <v>93</v>
      </c>
      <c r="H69" s="59" t="s">
        <v>220</v>
      </c>
      <c r="I69" s="59"/>
      <c r="J69" s="59" t="s">
        <v>18</v>
      </c>
      <c r="K69" s="59" t="s">
        <v>19</v>
      </c>
      <c r="L69" s="59" t="s">
        <v>44</v>
      </c>
      <c r="M69" s="59" t="s">
        <v>21</v>
      </c>
      <c r="N69" s="59">
        <v>186</v>
      </c>
      <c r="O69" s="59"/>
      <c r="P69" s="59"/>
      <c r="Q69" s="59"/>
      <c r="R69" s="59" t="s">
        <v>190</v>
      </c>
      <c r="S69" s="44" t="s">
        <v>505</v>
      </c>
      <c r="T69" s="59"/>
      <c r="U69" s="59" t="s">
        <v>410</v>
      </c>
      <c r="V69" s="60" t="s">
        <v>221</v>
      </c>
      <c r="W69" s="59"/>
      <c r="X69" s="59"/>
      <c r="Y69" s="59"/>
      <c r="Z69" s="59"/>
    </row>
  </sheetData>
  <autoFilter ref="A2:Z69" xr:uid="{00000000-0009-0000-0000-000001000000}">
    <sortState xmlns:xlrd2="http://schemas.microsoft.com/office/spreadsheetml/2017/richdata2" ref="A3:Z67">
      <sortCondition sortBy="cellColor" ref="A3:A67" dxfId="5"/>
      <sortCondition descending="1" sortBy="cellColor" ref="G3:G67" dxfId="4"/>
      <sortCondition ref="D3:D67"/>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45"/>
  <sheetViews>
    <sheetView topLeftCell="B1" zoomScale="80" zoomScaleNormal="80" workbookViewId="0">
      <pane ySplit="2" topLeftCell="A3" activePane="bottomLeft" state="frozen"/>
      <selection activeCell="G1" sqref="G1"/>
      <selection pane="bottomLeft" activeCell="E53" sqref="E53"/>
    </sheetView>
  </sheetViews>
  <sheetFormatPr defaultColWidth="8.81640625" defaultRowHeight="14" x14ac:dyDescent="0.3"/>
  <cols>
    <col min="1" max="1" width="13" style="1" customWidth="1"/>
    <col min="2" max="2" width="19.6328125" style="1" customWidth="1"/>
    <col min="3" max="3" width="19.08984375" style="1" customWidth="1"/>
    <col min="4" max="4" width="24.81640625" style="1" customWidth="1"/>
    <col min="5" max="5" width="11.453125" style="1" customWidth="1"/>
    <col min="6" max="6" width="13.08984375" style="1" customWidth="1"/>
    <col min="7" max="9" width="8.81640625" style="1"/>
    <col min="10" max="10" width="12.54296875" style="1" customWidth="1"/>
    <col min="11" max="11" width="9.90625" style="1" customWidth="1"/>
    <col min="12" max="12" width="11.453125" style="1" customWidth="1"/>
    <col min="13" max="13" width="10.81640625" style="1" customWidth="1"/>
    <col min="14" max="17" width="10.36328125" style="1" customWidth="1"/>
    <col min="18" max="18" width="12" style="1" customWidth="1"/>
    <col min="19" max="19" width="34.90625" style="1" customWidth="1"/>
    <col min="20" max="20" width="23.08984375" style="1" bestFit="1" customWidth="1"/>
    <col min="21" max="21" width="23.08984375" style="1" customWidth="1"/>
    <col min="22" max="22" width="72.81640625" style="1" customWidth="1"/>
    <col min="23" max="16384" width="8.81640625" style="1"/>
  </cols>
  <sheetData>
    <row r="1" spans="1:26" x14ac:dyDescent="0.3">
      <c r="A1" s="3" t="s">
        <v>739</v>
      </c>
      <c r="B1" s="8" t="s">
        <v>740</v>
      </c>
      <c r="C1" s="34" t="s">
        <v>565</v>
      </c>
      <c r="O1" s="1" t="s">
        <v>790</v>
      </c>
    </row>
    <row r="2" spans="1:26" s="17" customFormat="1" ht="70" customHeight="1" x14ac:dyDescent="0.3">
      <c r="A2" s="14" t="s">
        <v>4</v>
      </c>
      <c r="B2" s="14" t="s">
        <v>0</v>
      </c>
      <c r="C2" s="14" t="s">
        <v>1</v>
      </c>
      <c r="D2" s="14" t="s">
        <v>2</v>
      </c>
      <c r="E2" s="14" t="s">
        <v>3</v>
      </c>
      <c r="F2" s="14" t="s">
        <v>7</v>
      </c>
      <c r="G2" s="14" t="s">
        <v>5</v>
      </c>
      <c r="H2" s="14" t="s">
        <v>6</v>
      </c>
      <c r="I2" s="14" t="s">
        <v>8</v>
      </c>
      <c r="J2" s="14" t="s">
        <v>305</v>
      </c>
      <c r="K2" s="14" t="s">
        <v>10</v>
      </c>
      <c r="L2" s="14" t="s">
        <v>113</v>
      </c>
      <c r="M2" s="14" t="s">
        <v>306</v>
      </c>
      <c r="N2" s="15" t="s">
        <v>11</v>
      </c>
      <c r="O2" s="15" t="s">
        <v>789</v>
      </c>
      <c r="P2" s="14" t="s">
        <v>429</v>
      </c>
      <c r="Q2" s="14" t="s">
        <v>430</v>
      </c>
      <c r="R2" s="14" t="s">
        <v>307</v>
      </c>
      <c r="S2" s="14" t="s">
        <v>96</v>
      </c>
      <c r="T2" s="14" t="s">
        <v>70</v>
      </c>
      <c r="U2" s="14" t="s">
        <v>404</v>
      </c>
      <c r="V2" s="40" t="s">
        <v>375</v>
      </c>
      <c r="W2" s="14"/>
      <c r="X2" s="14"/>
      <c r="Y2" s="14"/>
      <c r="Z2" s="16"/>
    </row>
    <row r="3" spans="1:26" s="3" customFormat="1" ht="14" customHeight="1" x14ac:dyDescent="0.3">
      <c r="A3" s="3" t="s">
        <v>16</v>
      </c>
      <c r="B3" s="3" t="s">
        <v>32</v>
      </c>
      <c r="C3" s="3" t="s">
        <v>75</v>
      </c>
      <c r="D3" s="131" t="s">
        <v>76</v>
      </c>
      <c r="E3" s="3" t="s">
        <v>15</v>
      </c>
      <c r="F3" s="3" t="s">
        <v>28</v>
      </c>
      <c r="G3" s="3" t="s">
        <v>77</v>
      </c>
      <c r="J3" s="3" t="s">
        <v>18</v>
      </c>
      <c r="K3" s="3" t="s">
        <v>43</v>
      </c>
      <c r="L3" s="3" t="s">
        <v>44</v>
      </c>
      <c r="M3" s="3" t="s">
        <v>21</v>
      </c>
      <c r="N3" s="18">
        <v>15.39</v>
      </c>
      <c r="O3" s="143">
        <f>N3/2.5</f>
        <v>6.1560000000000006</v>
      </c>
      <c r="P3" s="3" t="s">
        <v>111</v>
      </c>
      <c r="Q3" s="3" t="s">
        <v>111</v>
      </c>
      <c r="R3" s="3" t="s">
        <v>22</v>
      </c>
      <c r="S3" s="41" t="s">
        <v>438</v>
      </c>
      <c r="T3" s="3" t="s">
        <v>95</v>
      </c>
      <c r="U3" s="3" t="s">
        <v>369</v>
      </c>
      <c r="V3" s="3" t="s">
        <v>74</v>
      </c>
    </row>
    <row r="4" spans="1:26" s="3" customFormat="1" ht="14" customHeight="1" x14ac:dyDescent="0.3">
      <c r="A4" s="3" t="s">
        <v>16</v>
      </c>
      <c r="B4" s="3" t="s">
        <v>32</v>
      </c>
      <c r="C4" s="3" t="s">
        <v>72</v>
      </c>
      <c r="D4" s="131" t="s">
        <v>81</v>
      </c>
      <c r="E4" s="3" t="s">
        <v>27</v>
      </c>
      <c r="F4" s="3" t="s">
        <v>42</v>
      </c>
      <c r="H4" s="3">
        <v>7.6</v>
      </c>
      <c r="I4" s="3">
        <v>68.3</v>
      </c>
      <c r="J4" s="3" t="s">
        <v>18</v>
      </c>
      <c r="K4" s="3" t="s">
        <v>35</v>
      </c>
      <c r="L4" s="3" t="s">
        <v>44</v>
      </c>
      <c r="M4" s="3" t="s">
        <v>21</v>
      </c>
      <c r="N4" s="3">
        <v>3.18</v>
      </c>
      <c r="O4" s="143">
        <f>N4/2.5</f>
        <v>1.272</v>
      </c>
      <c r="P4" s="3" t="s">
        <v>111</v>
      </c>
      <c r="Q4" s="3" t="s">
        <v>111</v>
      </c>
      <c r="R4" s="3" t="s">
        <v>22</v>
      </c>
      <c r="S4" s="3" t="s">
        <v>507</v>
      </c>
      <c r="U4" s="3" t="s">
        <v>381</v>
      </c>
      <c r="V4" s="3" t="s">
        <v>82</v>
      </c>
    </row>
    <row r="5" spans="1:26" s="3" customFormat="1" ht="14" customHeight="1" x14ac:dyDescent="0.3">
      <c r="A5" s="3" t="s">
        <v>16</v>
      </c>
      <c r="B5" s="3" t="s">
        <v>32</v>
      </c>
      <c r="C5" s="3" t="s">
        <v>40</v>
      </c>
      <c r="D5" s="131" t="s">
        <v>41</v>
      </c>
      <c r="E5" s="3" t="s">
        <v>27</v>
      </c>
      <c r="F5" s="3" t="s">
        <v>42</v>
      </c>
      <c r="G5" s="3">
        <v>23</v>
      </c>
      <c r="H5" s="3">
        <v>7</v>
      </c>
      <c r="J5" s="3" t="s">
        <v>18</v>
      </c>
      <c r="K5" s="3" t="s">
        <v>43</v>
      </c>
      <c r="L5" s="3" t="s">
        <v>44</v>
      </c>
      <c r="M5" s="3" t="s">
        <v>21</v>
      </c>
      <c r="N5" s="3">
        <v>98.3</v>
      </c>
      <c r="R5" s="3" t="s">
        <v>22</v>
      </c>
      <c r="S5" s="3" t="s">
        <v>101</v>
      </c>
      <c r="V5" s="3" t="s">
        <v>45</v>
      </c>
    </row>
    <row r="6" spans="1:26" s="3" customFormat="1" ht="14" customHeight="1" x14ac:dyDescent="0.3">
      <c r="A6" s="3" t="s">
        <v>16</v>
      </c>
      <c r="B6" s="3" t="s">
        <v>32</v>
      </c>
      <c r="C6" s="3" t="s">
        <v>40</v>
      </c>
      <c r="D6" s="132" t="s">
        <v>531</v>
      </c>
      <c r="E6" s="3" t="s">
        <v>27</v>
      </c>
      <c r="F6" s="3" t="s">
        <v>42</v>
      </c>
      <c r="G6" s="3">
        <v>23</v>
      </c>
      <c r="H6" s="3">
        <v>7</v>
      </c>
      <c r="J6" s="3" t="s">
        <v>18</v>
      </c>
      <c r="K6" s="3" t="s">
        <v>35</v>
      </c>
      <c r="L6" s="3" t="s">
        <v>44</v>
      </c>
      <c r="M6" s="3" t="s">
        <v>21</v>
      </c>
      <c r="N6" s="3">
        <v>37.799999999999997</v>
      </c>
      <c r="O6" s="143">
        <f>N6/2.5</f>
        <v>15.12</v>
      </c>
      <c r="P6" s="3" t="s">
        <v>111</v>
      </c>
      <c r="Q6" s="3" t="s">
        <v>111</v>
      </c>
      <c r="R6" s="3" t="s">
        <v>22</v>
      </c>
      <c r="S6" s="3" t="s">
        <v>101</v>
      </c>
      <c r="U6" s="3" t="s">
        <v>443</v>
      </c>
      <c r="V6" s="3" t="s">
        <v>45</v>
      </c>
    </row>
    <row r="7" spans="1:26" s="3" customFormat="1" ht="14" customHeight="1" x14ac:dyDescent="0.3">
      <c r="A7" s="3" t="s">
        <v>16</v>
      </c>
      <c r="B7" s="3" t="s">
        <v>32</v>
      </c>
      <c r="C7" s="3" t="s">
        <v>33</v>
      </c>
      <c r="D7" s="131" t="s">
        <v>34</v>
      </c>
      <c r="E7" s="3" t="s">
        <v>27</v>
      </c>
      <c r="F7" s="3" t="s">
        <v>28</v>
      </c>
      <c r="G7" s="3">
        <v>23</v>
      </c>
      <c r="H7" s="3" t="s">
        <v>64</v>
      </c>
      <c r="J7" s="3" t="s">
        <v>18</v>
      </c>
      <c r="K7" s="3" t="s">
        <v>35</v>
      </c>
      <c r="L7" s="3" t="s">
        <v>48</v>
      </c>
      <c r="M7" s="3" t="s">
        <v>49</v>
      </c>
      <c r="N7" s="18">
        <v>2.12</v>
      </c>
      <c r="O7" s="18"/>
      <c r="P7" s="3" t="s">
        <v>111</v>
      </c>
      <c r="Q7" s="3" t="s">
        <v>791</v>
      </c>
      <c r="R7" s="3" t="s">
        <v>22</v>
      </c>
      <c r="S7" s="41" t="s">
        <v>491</v>
      </c>
      <c r="T7" s="3" t="s">
        <v>71</v>
      </c>
      <c r="U7" s="3" t="s">
        <v>369</v>
      </c>
      <c r="V7" s="3" t="s">
        <v>74</v>
      </c>
    </row>
    <row r="8" spans="1:26" s="3" customFormat="1" ht="14" customHeight="1" x14ac:dyDescent="0.3">
      <c r="A8" s="3" t="s">
        <v>16</v>
      </c>
      <c r="B8" s="3" t="s">
        <v>32</v>
      </c>
      <c r="C8" s="3" t="s">
        <v>33</v>
      </c>
      <c r="D8" s="131" t="s">
        <v>34</v>
      </c>
      <c r="E8" s="3" t="s">
        <v>27</v>
      </c>
      <c r="F8" s="3" t="s">
        <v>17</v>
      </c>
      <c r="G8" s="3" t="s">
        <v>47</v>
      </c>
      <c r="H8" s="3">
        <v>7.4</v>
      </c>
      <c r="I8" s="3">
        <v>105</v>
      </c>
      <c r="J8" s="3" t="s">
        <v>18</v>
      </c>
      <c r="K8" s="3" t="s">
        <v>35</v>
      </c>
      <c r="L8" s="3" t="s">
        <v>48</v>
      </c>
      <c r="M8" s="3" t="s">
        <v>49</v>
      </c>
      <c r="N8" s="3">
        <v>2.17</v>
      </c>
      <c r="R8" s="3" t="s">
        <v>22</v>
      </c>
      <c r="S8" s="3" t="s">
        <v>112</v>
      </c>
      <c r="V8" s="3" t="s">
        <v>36</v>
      </c>
    </row>
    <row r="9" spans="1:26" s="3" customFormat="1" ht="14" customHeight="1" x14ac:dyDescent="0.3">
      <c r="A9" s="3" t="s">
        <v>16</v>
      </c>
      <c r="B9" s="3" t="s">
        <v>32</v>
      </c>
      <c r="C9" s="3" t="s">
        <v>33</v>
      </c>
      <c r="D9" s="131" t="s">
        <v>34</v>
      </c>
      <c r="E9" s="3" t="s">
        <v>27</v>
      </c>
      <c r="F9" s="3" t="s">
        <v>17</v>
      </c>
      <c r="G9" s="3" t="s">
        <v>47</v>
      </c>
      <c r="H9" s="3">
        <v>7.4</v>
      </c>
      <c r="I9" s="3">
        <v>105</v>
      </c>
      <c r="J9" s="3" t="s">
        <v>18</v>
      </c>
      <c r="K9" s="3" t="s">
        <v>35</v>
      </c>
      <c r="L9" s="3" t="s">
        <v>48</v>
      </c>
      <c r="M9" s="3" t="s">
        <v>439</v>
      </c>
      <c r="N9" s="3">
        <v>0.42</v>
      </c>
      <c r="R9" s="3" t="s">
        <v>22</v>
      </c>
      <c r="S9" s="3" t="s">
        <v>112</v>
      </c>
      <c r="V9" s="3" t="s">
        <v>36</v>
      </c>
    </row>
    <row r="10" spans="1:26" s="3" customFormat="1" ht="14" customHeight="1" x14ac:dyDescent="0.3">
      <c r="A10" s="3" t="s">
        <v>16</v>
      </c>
      <c r="B10" s="3" t="s">
        <v>32</v>
      </c>
      <c r="C10" s="3" t="s">
        <v>33</v>
      </c>
      <c r="D10" s="131" t="s">
        <v>34</v>
      </c>
      <c r="E10" s="3" t="s">
        <v>27</v>
      </c>
      <c r="F10" s="3" t="s">
        <v>28</v>
      </c>
      <c r="G10" s="3" t="s">
        <v>47</v>
      </c>
      <c r="H10" s="3" t="s">
        <v>47</v>
      </c>
      <c r="J10" s="3" t="s">
        <v>18</v>
      </c>
      <c r="K10" s="3" t="s">
        <v>43</v>
      </c>
      <c r="L10" s="3" t="s">
        <v>48</v>
      </c>
      <c r="M10" s="3" t="s">
        <v>49</v>
      </c>
      <c r="N10" s="3">
        <v>2.2000000000000002</v>
      </c>
      <c r="R10" s="3" t="s">
        <v>22</v>
      </c>
      <c r="S10" s="3" t="s">
        <v>99</v>
      </c>
      <c r="V10" s="3" t="s">
        <v>50</v>
      </c>
    </row>
    <row r="11" spans="1:26" s="34" customFormat="1" ht="14" customHeight="1" x14ac:dyDescent="0.3">
      <c r="A11" s="3" t="s">
        <v>16</v>
      </c>
      <c r="B11" s="3" t="s">
        <v>32</v>
      </c>
      <c r="C11" s="3" t="s">
        <v>72</v>
      </c>
      <c r="D11" s="131" t="s">
        <v>85</v>
      </c>
      <c r="E11" s="3" t="s">
        <v>27</v>
      </c>
      <c r="F11" s="3" t="s">
        <v>28</v>
      </c>
      <c r="G11" s="3" t="s">
        <v>77</v>
      </c>
      <c r="H11" s="3" t="s">
        <v>86</v>
      </c>
      <c r="I11" s="3" t="s">
        <v>87</v>
      </c>
      <c r="J11" s="3" t="s">
        <v>18</v>
      </c>
      <c r="K11" s="3" t="s">
        <v>35</v>
      </c>
      <c r="L11" s="3" t="s">
        <v>44</v>
      </c>
      <c r="M11" s="3" t="s">
        <v>21</v>
      </c>
      <c r="N11" s="3">
        <v>4.25</v>
      </c>
      <c r="O11" s="143">
        <f>N11/2.5</f>
        <v>1.7</v>
      </c>
      <c r="P11" s="3" t="s">
        <v>111</v>
      </c>
      <c r="Q11" s="3" t="s">
        <v>111</v>
      </c>
      <c r="R11" s="3" t="s">
        <v>22</v>
      </c>
      <c r="S11" s="3" t="s">
        <v>354</v>
      </c>
      <c r="T11" s="3"/>
      <c r="U11" s="3" t="s">
        <v>441</v>
      </c>
      <c r="V11" s="3" t="s">
        <v>88</v>
      </c>
      <c r="W11" s="3"/>
      <c r="X11" s="3"/>
      <c r="Y11" s="3"/>
      <c r="Z11" s="3"/>
    </row>
    <row r="12" spans="1:26" s="34" customFormat="1" ht="14" customHeight="1" x14ac:dyDescent="0.3">
      <c r="A12" s="3" t="s">
        <v>16</v>
      </c>
      <c r="B12" s="3" t="s">
        <v>32</v>
      </c>
      <c r="C12" s="3" t="s">
        <v>89</v>
      </c>
      <c r="D12" s="131" t="s">
        <v>90</v>
      </c>
      <c r="E12" s="3" t="s">
        <v>27</v>
      </c>
      <c r="F12" s="3" t="s">
        <v>17</v>
      </c>
      <c r="G12" s="3" t="s">
        <v>91</v>
      </c>
      <c r="H12" s="3">
        <v>8.3000000000000007</v>
      </c>
      <c r="I12" s="3">
        <v>82</v>
      </c>
      <c r="J12" s="3" t="s">
        <v>18</v>
      </c>
      <c r="K12" s="3" t="s">
        <v>19</v>
      </c>
      <c r="L12" s="3" t="s">
        <v>44</v>
      </c>
      <c r="M12" s="3" t="s">
        <v>21</v>
      </c>
      <c r="N12" s="3">
        <v>4.25</v>
      </c>
      <c r="O12" s="143">
        <f>N12/2.5</f>
        <v>1.7</v>
      </c>
      <c r="P12" s="3" t="s">
        <v>111</v>
      </c>
      <c r="Q12" s="3" t="s">
        <v>111</v>
      </c>
      <c r="R12" s="3" t="s">
        <v>22</v>
      </c>
      <c r="S12" s="3" t="s">
        <v>354</v>
      </c>
      <c r="T12" s="3"/>
      <c r="U12" s="3" t="s">
        <v>441</v>
      </c>
      <c r="V12" s="3" t="s">
        <v>88</v>
      </c>
      <c r="W12" s="3"/>
      <c r="X12" s="3"/>
      <c r="Y12" s="3"/>
      <c r="Z12" s="3"/>
    </row>
    <row r="13" spans="1:26" s="3" customFormat="1" ht="14" customHeight="1" x14ac:dyDescent="0.3">
      <c r="A13" s="3" t="s">
        <v>16</v>
      </c>
      <c r="B13" s="3" t="s">
        <v>12</v>
      </c>
      <c r="C13" s="3" t="s">
        <v>13</v>
      </c>
      <c r="D13" s="131" t="s">
        <v>14</v>
      </c>
      <c r="E13" s="3" t="s">
        <v>15</v>
      </c>
      <c r="F13" s="3" t="s">
        <v>17</v>
      </c>
      <c r="G13" s="3">
        <v>22</v>
      </c>
      <c r="H13" s="3">
        <v>8</v>
      </c>
      <c r="J13" s="3" t="s">
        <v>18</v>
      </c>
      <c r="K13" s="3" t="s">
        <v>46</v>
      </c>
      <c r="L13" s="3" t="s">
        <v>20</v>
      </c>
      <c r="M13" s="3" t="s">
        <v>21</v>
      </c>
      <c r="N13" s="3">
        <v>5.8</v>
      </c>
      <c r="R13" s="3" t="s">
        <v>22</v>
      </c>
      <c r="S13" s="3" t="s">
        <v>102</v>
      </c>
      <c r="V13" s="3" t="s">
        <v>23</v>
      </c>
    </row>
    <row r="14" spans="1:26" s="3" customFormat="1" ht="14" customHeight="1" x14ac:dyDescent="0.3">
      <c r="A14" s="3" t="s">
        <v>16</v>
      </c>
      <c r="B14" s="3" t="s">
        <v>12</v>
      </c>
      <c r="C14" s="3" t="s">
        <v>13</v>
      </c>
      <c r="D14" s="131" t="s">
        <v>14</v>
      </c>
      <c r="E14" s="3" t="s">
        <v>15</v>
      </c>
      <c r="F14" s="3" t="s">
        <v>17</v>
      </c>
      <c r="G14" s="3">
        <v>22</v>
      </c>
      <c r="H14" s="3">
        <v>8</v>
      </c>
      <c r="J14" s="3" t="s">
        <v>18</v>
      </c>
      <c r="K14" s="3" t="s">
        <v>35</v>
      </c>
      <c r="L14" s="3" t="s">
        <v>20</v>
      </c>
      <c r="M14" s="3" t="s">
        <v>21</v>
      </c>
      <c r="N14" s="3">
        <v>6.4</v>
      </c>
      <c r="R14" s="3" t="s">
        <v>22</v>
      </c>
      <c r="S14" s="3" t="s">
        <v>102</v>
      </c>
      <c r="V14" s="3" t="s">
        <v>23</v>
      </c>
    </row>
    <row r="15" spans="1:26" s="3" customFormat="1" ht="14" customHeight="1" x14ac:dyDescent="0.3">
      <c r="A15" s="3" t="s">
        <v>16</v>
      </c>
      <c r="B15" s="3" t="s">
        <v>12</v>
      </c>
      <c r="C15" s="3" t="s">
        <v>13</v>
      </c>
      <c r="D15" s="131" t="s">
        <v>14</v>
      </c>
      <c r="E15" s="3" t="s">
        <v>15</v>
      </c>
      <c r="F15" s="3" t="s">
        <v>17</v>
      </c>
      <c r="G15" s="3">
        <v>22</v>
      </c>
      <c r="H15" s="3">
        <v>8</v>
      </c>
      <c r="J15" s="3" t="s">
        <v>18</v>
      </c>
      <c r="K15" s="3" t="s">
        <v>43</v>
      </c>
      <c r="L15" s="3" t="s">
        <v>20</v>
      </c>
      <c r="M15" s="3" t="s">
        <v>21</v>
      </c>
      <c r="N15" s="3">
        <v>7</v>
      </c>
      <c r="R15" s="3" t="s">
        <v>22</v>
      </c>
      <c r="S15" s="3" t="s">
        <v>102</v>
      </c>
      <c r="V15" s="3" t="s">
        <v>23</v>
      </c>
    </row>
    <row r="16" spans="1:26" s="3" customFormat="1" ht="14" customHeight="1" x14ac:dyDescent="0.3">
      <c r="A16" s="3" t="s">
        <v>16</v>
      </c>
      <c r="B16" s="3" t="s">
        <v>12</v>
      </c>
      <c r="C16" s="3" t="s">
        <v>13</v>
      </c>
      <c r="D16" s="131" t="s">
        <v>14</v>
      </c>
      <c r="E16" s="3" t="s">
        <v>15</v>
      </c>
      <c r="F16" s="3" t="s">
        <v>17</v>
      </c>
      <c r="G16" s="3">
        <v>22</v>
      </c>
      <c r="H16" s="3">
        <v>8</v>
      </c>
      <c r="J16" s="3" t="s">
        <v>18</v>
      </c>
      <c r="K16" s="3" t="s">
        <v>19</v>
      </c>
      <c r="L16" s="3" t="s">
        <v>20</v>
      </c>
      <c r="M16" s="3" t="s">
        <v>21</v>
      </c>
      <c r="N16" s="3">
        <v>5.0999999999999996</v>
      </c>
      <c r="O16" s="143">
        <f>N16/2.5</f>
        <v>2.04</v>
      </c>
      <c r="P16" s="3" t="s">
        <v>111</v>
      </c>
      <c r="Q16" s="3" t="s">
        <v>111</v>
      </c>
      <c r="R16" s="3" t="s">
        <v>22</v>
      </c>
      <c r="S16" s="3" t="s">
        <v>102</v>
      </c>
      <c r="U16" s="3" t="s">
        <v>440</v>
      </c>
      <c r="V16" s="3" t="s">
        <v>23</v>
      </c>
    </row>
    <row r="17" spans="1:26" s="3" customFormat="1" ht="14" customHeight="1" x14ac:dyDescent="0.3">
      <c r="A17" s="3" t="s">
        <v>16</v>
      </c>
      <c r="B17" s="3" t="s">
        <v>32</v>
      </c>
      <c r="C17" s="3" t="s">
        <v>58</v>
      </c>
      <c r="D17" s="131" t="s">
        <v>55</v>
      </c>
      <c r="E17" s="3" t="s">
        <v>15</v>
      </c>
      <c r="F17" s="3" t="s">
        <v>17</v>
      </c>
      <c r="G17" s="3">
        <v>25</v>
      </c>
      <c r="J17" s="3" t="s">
        <v>18</v>
      </c>
      <c r="K17" s="3" t="s">
        <v>46</v>
      </c>
      <c r="L17" s="3" t="s">
        <v>20</v>
      </c>
      <c r="M17" s="3" t="s">
        <v>21</v>
      </c>
      <c r="N17" s="92">
        <v>4</v>
      </c>
      <c r="R17" s="3" t="s">
        <v>22</v>
      </c>
      <c r="S17" s="3" t="s">
        <v>103</v>
      </c>
      <c r="V17" s="3" t="s">
        <v>23</v>
      </c>
    </row>
    <row r="18" spans="1:26" s="3" customFormat="1" ht="14" customHeight="1" x14ac:dyDescent="0.3">
      <c r="A18" s="3" t="s">
        <v>16</v>
      </c>
      <c r="B18" s="3" t="s">
        <v>32</v>
      </c>
      <c r="C18" s="3" t="s">
        <v>58</v>
      </c>
      <c r="D18" s="131" t="s">
        <v>55</v>
      </c>
      <c r="E18" s="3" t="s">
        <v>15</v>
      </c>
      <c r="F18" s="3" t="s">
        <v>17</v>
      </c>
      <c r="G18" s="3">
        <v>25</v>
      </c>
      <c r="J18" s="3" t="s">
        <v>18</v>
      </c>
      <c r="K18" s="3" t="s">
        <v>35</v>
      </c>
      <c r="L18" s="3" t="s">
        <v>20</v>
      </c>
      <c r="M18" s="3" t="s">
        <v>21</v>
      </c>
      <c r="N18" s="92" t="s">
        <v>56</v>
      </c>
      <c r="R18" s="3" t="s">
        <v>22</v>
      </c>
      <c r="S18" s="3" t="s">
        <v>103</v>
      </c>
      <c r="V18" s="3" t="s">
        <v>23</v>
      </c>
    </row>
    <row r="19" spans="1:26" s="3" customFormat="1" ht="14" customHeight="1" x14ac:dyDescent="0.3">
      <c r="A19" s="3" t="s">
        <v>16</v>
      </c>
      <c r="B19" s="3" t="s">
        <v>32</v>
      </c>
      <c r="C19" s="3" t="s">
        <v>58</v>
      </c>
      <c r="D19" s="131" t="s">
        <v>55</v>
      </c>
      <c r="E19" s="3" t="s">
        <v>15</v>
      </c>
      <c r="F19" s="3" t="s">
        <v>17</v>
      </c>
      <c r="G19" s="3">
        <v>25</v>
      </c>
      <c r="J19" s="3" t="s">
        <v>18</v>
      </c>
      <c r="K19" s="3" t="s">
        <v>43</v>
      </c>
      <c r="L19" s="3" t="s">
        <v>20</v>
      </c>
      <c r="M19" s="3" t="s">
        <v>21</v>
      </c>
      <c r="N19" s="92" t="s">
        <v>56</v>
      </c>
      <c r="R19" s="3" t="s">
        <v>22</v>
      </c>
      <c r="S19" s="3" t="s">
        <v>103</v>
      </c>
      <c r="V19" s="3" t="s">
        <v>23</v>
      </c>
    </row>
    <row r="20" spans="1:26" s="3" customFormat="1" ht="14" customHeight="1" x14ac:dyDescent="0.3">
      <c r="A20" s="3" t="s">
        <v>16</v>
      </c>
      <c r="B20" s="3" t="s">
        <v>32</v>
      </c>
      <c r="C20" s="3" t="s">
        <v>58</v>
      </c>
      <c r="D20" s="131" t="s">
        <v>55</v>
      </c>
      <c r="E20" s="3" t="s">
        <v>15</v>
      </c>
      <c r="F20" s="3" t="s">
        <v>17</v>
      </c>
      <c r="G20" s="3">
        <v>25</v>
      </c>
      <c r="J20" s="3" t="s">
        <v>18</v>
      </c>
      <c r="K20" s="3" t="s">
        <v>19</v>
      </c>
      <c r="L20" s="3" t="s">
        <v>20</v>
      </c>
      <c r="M20" s="3" t="s">
        <v>57</v>
      </c>
      <c r="N20" s="3">
        <v>1</v>
      </c>
      <c r="R20" s="3" t="s">
        <v>22</v>
      </c>
      <c r="S20" s="3" t="s">
        <v>103</v>
      </c>
      <c r="V20" s="3" t="s">
        <v>23</v>
      </c>
    </row>
    <row r="21" spans="1:26" s="3" customFormat="1" ht="14" customHeight="1" x14ac:dyDescent="0.3">
      <c r="A21" s="3" t="s">
        <v>16</v>
      </c>
      <c r="B21" s="3" t="s">
        <v>32</v>
      </c>
      <c r="C21" s="3" t="s">
        <v>58</v>
      </c>
      <c r="D21" s="131" t="s">
        <v>55</v>
      </c>
      <c r="E21" s="3" t="s">
        <v>15</v>
      </c>
      <c r="F21" s="3" t="s">
        <v>17</v>
      </c>
      <c r="G21" s="3">
        <v>25</v>
      </c>
      <c r="J21" s="3" t="s">
        <v>18</v>
      </c>
      <c r="K21" s="3" t="s">
        <v>19</v>
      </c>
      <c r="L21" s="3" t="s">
        <v>20</v>
      </c>
      <c r="M21" s="3" t="s">
        <v>21</v>
      </c>
      <c r="N21" s="3">
        <v>2.6</v>
      </c>
      <c r="O21" s="143">
        <f>N21/2.5</f>
        <v>1.04</v>
      </c>
      <c r="P21" s="3" t="s">
        <v>111</v>
      </c>
      <c r="Q21" s="3" t="s">
        <v>111</v>
      </c>
      <c r="R21" s="3" t="s">
        <v>22</v>
      </c>
      <c r="S21" s="3" t="s">
        <v>103</v>
      </c>
      <c r="U21" s="3" t="s">
        <v>440</v>
      </c>
      <c r="V21" s="3" t="s">
        <v>23</v>
      </c>
    </row>
    <row r="22" spans="1:26" s="3" customFormat="1" ht="14" customHeight="1" x14ac:dyDescent="0.3">
      <c r="A22" s="3" t="s">
        <v>16</v>
      </c>
      <c r="B22" s="3" t="s">
        <v>12</v>
      </c>
      <c r="C22" s="3" t="s">
        <v>53</v>
      </c>
      <c r="D22" s="131" t="s">
        <v>129</v>
      </c>
      <c r="E22" s="3" t="s">
        <v>27</v>
      </c>
      <c r="F22" s="3" t="s">
        <v>42</v>
      </c>
      <c r="G22" s="3">
        <v>12</v>
      </c>
      <c r="H22" s="3" t="s">
        <v>47</v>
      </c>
      <c r="J22" s="3" t="s">
        <v>18</v>
      </c>
      <c r="K22" s="3" t="s">
        <v>19</v>
      </c>
      <c r="L22" s="3" t="s">
        <v>44</v>
      </c>
      <c r="M22" s="3" t="s">
        <v>21</v>
      </c>
      <c r="N22" s="3">
        <v>4.2</v>
      </c>
      <c r="O22" s="143">
        <f>N22/2.5</f>
        <v>1.6800000000000002</v>
      </c>
      <c r="P22" s="3" t="s">
        <v>111</v>
      </c>
      <c r="Q22" s="3" t="s">
        <v>111</v>
      </c>
      <c r="R22" s="3" t="s">
        <v>22</v>
      </c>
      <c r="S22" s="3" t="s">
        <v>99</v>
      </c>
      <c r="U22" s="3" t="s">
        <v>364</v>
      </c>
      <c r="V22" s="3" t="s">
        <v>50</v>
      </c>
    </row>
    <row r="23" spans="1:26" s="3" customFormat="1" ht="14" customHeight="1" x14ac:dyDescent="0.3">
      <c r="A23" s="3" t="s">
        <v>16</v>
      </c>
      <c r="B23" s="3" t="s">
        <v>12</v>
      </c>
      <c r="C23" s="3" t="s">
        <v>51</v>
      </c>
      <c r="D23" s="131" t="s">
        <v>52</v>
      </c>
      <c r="E23" s="3" t="s">
        <v>27</v>
      </c>
      <c r="F23" s="3" t="s">
        <v>42</v>
      </c>
      <c r="G23" s="3">
        <v>21</v>
      </c>
      <c r="H23" s="3" t="s">
        <v>47</v>
      </c>
      <c r="J23" s="3" t="s">
        <v>18</v>
      </c>
      <c r="K23" s="3" t="s">
        <v>19</v>
      </c>
      <c r="L23" s="3" t="s">
        <v>44</v>
      </c>
      <c r="M23" s="3" t="s">
        <v>21</v>
      </c>
      <c r="N23" s="3">
        <v>9.6</v>
      </c>
      <c r="O23" s="143">
        <f>N23/2.5</f>
        <v>3.84</v>
      </c>
      <c r="P23" s="3" t="s">
        <v>111</v>
      </c>
      <c r="Q23" s="3" t="s">
        <v>111</v>
      </c>
      <c r="R23" s="3" t="s">
        <v>22</v>
      </c>
      <c r="S23" s="3" t="s">
        <v>99</v>
      </c>
      <c r="U23" s="3" t="s">
        <v>364</v>
      </c>
      <c r="V23" s="3" t="s">
        <v>50</v>
      </c>
    </row>
    <row r="24" spans="1:26" s="3" customFormat="1" ht="14" customHeight="1" x14ac:dyDescent="0.3">
      <c r="A24" s="3" t="s">
        <v>16</v>
      </c>
      <c r="B24" s="3" t="s">
        <v>24</v>
      </c>
      <c r="C24" s="3" t="s">
        <v>31</v>
      </c>
      <c r="D24" s="131" t="s">
        <v>380</v>
      </c>
      <c r="E24" s="3" t="s">
        <v>27</v>
      </c>
      <c r="F24" s="3" t="s">
        <v>28</v>
      </c>
      <c r="G24" s="3">
        <v>20</v>
      </c>
      <c r="H24" s="3">
        <v>8</v>
      </c>
      <c r="J24" s="3" t="s">
        <v>18</v>
      </c>
      <c r="K24" s="3" t="s">
        <v>43</v>
      </c>
      <c r="L24" s="3" t="s">
        <v>30</v>
      </c>
      <c r="M24" s="3" t="s">
        <v>29</v>
      </c>
      <c r="N24" s="3">
        <v>13.4</v>
      </c>
      <c r="P24" s="3" t="s">
        <v>111</v>
      </c>
      <c r="Q24" s="3" t="s">
        <v>791</v>
      </c>
      <c r="R24" s="3" t="s">
        <v>22</v>
      </c>
      <c r="S24" s="3" t="s">
        <v>104</v>
      </c>
      <c r="T24" s="3" t="s">
        <v>379</v>
      </c>
      <c r="U24" s="3" t="s">
        <v>442</v>
      </c>
      <c r="V24" s="3" t="s">
        <v>23</v>
      </c>
    </row>
    <row r="25" spans="1:26" s="34" customFormat="1" ht="14" customHeight="1" x14ac:dyDescent="0.3">
      <c r="A25" s="3" t="s">
        <v>16</v>
      </c>
      <c r="B25" s="3" t="s">
        <v>24</v>
      </c>
      <c r="C25" s="3" t="s">
        <v>31</v>
      </c>
      <c r="D25" s="131" t="s">
        <v>380</v>
      </c>
      <c r="E25" s="3" t="s">
        <v>27</v>
      </c>
      <c r="F25" s="3" t="s">
        <v>28</v>
      </c>
      <c r="G25" s="3">
        <v>20</v>
      </c>
      <c r="H25" s="3">
        <v>8</v>
      </c>
      <c r="I25" s="3"/>
      <c r="J25" s="3" t="s">
        <v>18</v>
      </c>
      <c r="K25" s="3" t="s">
        <v>35</v>
      </c>
      <c r="L25" s="3" t="s">
        <v>30</v>
      </c>
      <c r="M25" s="3" t="s">
        <v>29</v>
      </c>
      <c r="N25" s="3">
        <v>7.2</v>
      </c>
      <c r="O25" s="3"/>
      <c r="P25" s="3"/>
      <c r="Q25" s="3"/>
      <c r="R25" s="3" t="s">
        <v>22</v>
      </c>
      <c r="S25" s="3" t="s">
        <v>104</v>
      </c>
      <c r="T25" s="3" t="s">
        <v>379</v>
      </c>
      <c r="U25" s="3"/>
      <c r="V25" s="3" t="s">
        <v>23</v>
      </c>
      <c r="W25" s="3"/>
      <c r="X25" s="3"/>
      <c r="Y25" s="3"/>
      <c r="Z25" s="3"/>
    </row>
    <row r="26" spans="1:26" s="34" customFormat="1" ht="14" customHeight="1" x14ac:dyDescent="0.3">
      <c r="A26" s="3" t="s">
        <v>16</v>
      </c>
      <c r="B26" s="3" t="s">
        <v>24</v>
      </c>
      <c r="C26" s="3" t="s">
        <v>31</v>
      </c>
      <c r="D26" s="132" t="s">
        <v>380</v>
      </c>
      <c r="E26" s="3" t="s">
        <v>27</v>
      </c>
      <c r="F26" s="3" t="s">
        <v>28</v>
      </c>
      <c r="G26" s="3" t="s">
        <v>93</v>
      </c>
      <c r="H26" s="3">
        <v>7.5</v>
      </c>
      <c r="I26" s="3"/>
      <c r="J26" s="3" t="s">
        <v>18</v>
      </c>
      <c r="K26" s="3" t="s">
        <v>35</v>
      </c>
      <c r="L26" s="3" t="s">
        <v>54</v>
      </c>
      <c r="M26" s="3" t="s">
        <v>29</v>
      </c>
      <c r="N26" s="3">
        <v>1.34</v>
      </c>
      <c r="O26" s="3"/>
      <c r="P26" s="3"/>
      <c r="Q26" s="3"/>
      <c r="R26" s="3" t="s">
        <v>22</v>
      </c>
      <c r="S26" s="3" t="s">
        <v>106</v>
      </c>
      <c r="T26" s="3"/>
      <c r="U26" s="3"/>
      <c r="V26" s="3" t="s">
        <v>94</v>
      </c>
      <c r="W26" s="3"/>
      <c r="X26" s="3"/>
      <c r="Y26" s="3"/>
      <c r="Z26" s="3"/>
    </row>
    <row r="27" spans="1:26" s="34" customFormat="1" ht="14" customHeight="1" x14ac:dyDescent="0.3">
      <c r="A27" s="3" t="s">
        <v>16</v>
      </c>
      <c r="B27" s="3" t="s">
        <v>24</v>
      </c>
      <c r="C27" s="3" t="s">
        <v>25</v>
      </c>
      <c r="D27" s="131" t="s">
        <v>26</v>
      </c>
      <c r="E27" s="3" t="s">
        <v>27</v>
      </c>
      <c r="F27" s="3" t="s">
        <v>28</v>
      </c>
      <c r="G27" s="3">
        <v>20</v>
      </c>
      <c r="H27" s="3">
        <v>8</v>
      </c>
      <c r="I27" s="3"/>
      <c r="J27" s="3" t="s">
        <v>18</v>
      </c>
      <c r="K27" s="3" t="s">
        <v>43</v>
      </c>
      <c r="L27" s="3" t="s">
        <v>30</v>
      </c>
      <c r="M27" s="3" t="s">
        <v>29</v>
      </c>
      <c r="N27" s="3">
        <v>8</v>
      </c>
      <c r="O27" s="3"/>
      <c r="P27" s="3" t="s">
        <v>111</v>
      </c>
      <c r="Q27" s="3" t="s">
        <v>791</v>
      </c>
      <c r="R27" s="3" t="s">
        <v>22</v>
      </c>
      <c r="S27" s="3" t="s">
        <v>105</v>
      </c>
      <c r="T27" s="3"/>
      <c r="U27" s="3" t="s">
        <v>442</v>
      </c>
      <c r="V27" s="3" t="s">
        <v>23</v>
      </c>
      <c r="W27" s="3"/>
      <c r="X27" s="3"/>
      <c r="Y27" s="3"/>
      <c r="Z27" s="3"/>
    </row>
    <row r="28" spans="1:26" s="3" customFormat="1" ht="14" customHeight="1" x14ac:dyDescent="0.3">
      <c r="A28" s="3" t="s">
        <v>16</v>
      </c>
      <c r="B28" s="3" t="s">
        <v>24</v>
      </c>
      <c r="C28" s="3" t="s">
        <v>25</v>
      </c>
      <c r="D28" s="131" t="s">
        <v>26</v>
      </c>
      <c r="E28" s="3" t="s">
        <v>27</v>
      </c>
      <c r="F28" s="3" t="s">
        <v>28</v>
      </c>
      <c r="G28" s="3">
        <v>20</v>
      </c>
      <c r="H28" s="3">
        <v>8</v>
      </c>
      <c r="J28" s="3" t="s">
        <v>18</v>
      </c>
      <c r="K28" s="3" t="s">
        <v>35</v>
      </c>
      <c r="L28" s="3" t="s">
        <v>30</v>
      </c>
      <c r="M28" s="3" t="s">
        <v>29</v>
      </c>
      <c r="N28" s="3">
        <v>7.5</v>
      </c>
      <c r="R28" s="3" t="s">
        <v>22</v>
      </c>
      <c r="S28" s="3" t="s">
        <v>105</v>
      </c>
      <c r="V28" s="3" t="s">
        <v>23</v>
      </c>
    </row>
    <row r="29" spans="1:26" s="3" customFormat="1" ht="14" customHeight="1" x14ac:dyDescent="0.3">
      <c r="A29" s="8" t="s">
        <v>16</v>
      </c>
      <c r="B29" s="8" t="s">
        <v>32</v>
      </c>
      <c r="C29" s="8" t="s">
        <v>72</v>
      </c>
      <c r="D29" s="133" t="s">
        <v>81</v>
      </c>
      <c r="E29" s="8" t="s">
        <v>27</v>
      </c>
      <c r="F29" s="8" t="s">
        <v>42</v>
      </c>
      <c r="G29" s="8"/>
      <c r="H29" s="8">
        <v>7.6</v>
      </c>
      <c r="I29" s="8">
        <v>68.3</v>
      </c>
      <c r="J29" s="8" t="s">
        <v>38</v>
      </c>
      <c r="K29" s="8" t="s">
        <v>84</v>
      </c>
      <c r="L29" s="8" t="s">
        <v>44</v>
      </c>
      <c r="M29" s="8" t="s">
        <v>21</v>
      </c>
      <c r="N29" s="8">
        <v>3.61</v>
      </c>
      <c r="O29" s="8"/>
      <c r="P29" s="8"/>
      <c r="Q29" s="8"/>
      <c r="R29" s="8" t="s">
        <v>22</v>
      </c>
      <c r="S29" s="8" t="s">
        <v>109</v>
      </c>
      <c r="T29" s="8"/>
      <c r="U29" s="8"/>
      <c r="V29" s="8" t="s">
        <v>82</v>
      </c>
      <c r="W29" s="8"/>
      <c r="X29" s="8"/>
      <c r="Y29" s="8"/>
      <c r="Z29" s="8"/>
    </row>
    <row r="30" spans="1:26" s="3" customFormat="1" ht="14" customHeight="1" x14ac:dyDescent="0.3">
      <c r="A30" s="8" t="s">
        <v>16</v>
      </c>
      <c r="B30" s="8" t="s">
        <v>32</v>
      </c>
      <c r="C30" s="8" t="s">
        <v>33</v>
      </c>
      <c r="D30" s="133" t="s">
        <v>34</v>
      </c>
      <c r="E30" s="8" t="s">
        <v>27</v>
      </c>
      <c r="F30" s="8" t="s">
        <v>17</v>
      </c>
      <c r="G30" s="8"/>
      <c r="H30" s="8">
        <v>7.4</v>
      </c>
      <c r="I30" s="8">
        <v>105</v>
      </c>
      <c r="J30" s="8" t="s">
        <v>38</v>
      </c>
      <c r="K30" s="8" t="s">
        <v>39</v>
      </c>
      <c r="L30" s="8" t="s">
        <v>37</v>
      </c>
      <c r="M30" s="8" t="s">
        <v>191</v>
      </c>
      <c r="N30" s="141">
        <f>GEOMEAN(0.1,0.5)</f>
        <v>0.22360679774997896</v>
      </c>
      <c r="O30" s="140">
        <f>GEOMEAN(0.1,0.5)</f>
        <v>0.22360679774997896</v>
      </c>
      <c r="P30" s="8"/>
      <c r="Q30" s="8" t="s">
        <v>111</v>
      </c>
      <c r="R30" s="8" t="s">
        <v>22</v>
      </c>
      <c r="S30" s="8" t="s">
        <v>98</v>
      </c>
      <c r="T30" s="8" t="s">
        <v>788</v>
      </c>
      <c r="U30" s="8" t="s">
        <v>793</v>
      </c>
      <c r="V30" s="8" t="s">
        <v>36</v>
      </c>
      <c r="W30" s="8"/>
      <c r="X30" s="8"/>
      <c r="Y30" s="8"/>
      <c r="Z30" s="8"/>
    </row>
    <row r="31" spans="1:26" s="3" customFormat="1" ht="14" customHeight="1" x14ac:dyDescent="0.3">
      <c r="A31" s="8" t="s">
        <v>16</v>
      </c>
      <c r="B31" s="8" t="s">
        <v>32</v>
      </c>
      <c r="C31" s="8" t="s">
        <v>33</v>
      </c>
      <c r="D31" s="133" t="s">
        <v>34</v>
      </c>
      <c r="E31" s="8" t="s">
        <v>27</v>
      </c>
      <c r="F31" s="8" t="s">
        <v>17</v>
      </c>
      <c r="G31" s="8"/>
      <c r="H31" s="8">
        <v>7.4</v>
      </c>
      <c r="I31" s="8">
        <v>105</v>
      </c>
      <c r="J31" s="8" t="s">
        <v>38</v>
      </c>
      <c r="K31" s="8" t="s">
        <v>39</v>
      </c>
      <c r="L31" s="8" t="s">
        <v>37</v>
      </c>
      <c r="M31" s="8" t="s">
        <v>57</v>
      </c>
      <c r="N31" s="8">
        <v>0.1</v>
      </c>
      <c r="O31" s="8"/>
      <c r="P31" s="8"/>
      <c r="Q31" s="8"/>
      <c r="R31" s="8" t="s">
        <v>22</v>
      </c>
      <c r="S31" s="8" t="s">
        <v>98</v>
      </c>
      <c r="T31" s="8"/>
      <c r="U31" s="8"/>
      <c r="V31" s="8" t="s">
        <v>36</v>
      </c>
      <c r="W31" s="8"/>
      <c r="X31" s="8"/>
      <c r="Y31" s="8"/>
      <c r="Z31" s="8"/>
    </row>
    <row r="32" spans="1:26" s="3" customFormat="1" ht="14" customHeight="1" x14ac:dyDescent="0.3">
      <c r="A32" s="8" t="s">
        <v>16</v>
      </c>
      <c r="B32" s="8" t="s">
        <v>32</v>
      </c>
      <c r="C32" s="8" t="s">
        <v>33</v>
      </c>
      <c r="D32" s="133" t="s">
        <v>34</v>
      </c>
      <c r="E32" s="8" t="s">
        <v>27</v>
      </c>
      <c r="F32" s="8" t="s">
        <v>17</v>
      </c>
      <c r="G32" s="8"/>
      <c r="H32" s="8">
        <v>7.4</v>
      </c>
      <c r="I32" s="8">
        <v>105</v>
      </c>
      <c r="J32" s="8" t="s">
        <v>38</v>
      </c>
      <c r="K32" s="8" t="s">
        <v>39</v>
      </c>
      <c r="L32" s="8" t="s">
        <v>37</v>
      </c>
      <c r="M32" s="8" t="s">
        <v>110</v>
      </c>
      <c r="N32" s="8">
        <v>0.5</v>
      </c>
      <c r="O32" s="8"/>
      <c r="P32" s="8"/>
      <c r="Q32" s="8"/>
      <c r="R32" s="8" t="s">
        <v>22</v>
      </c>
      <c r="S32" s="8" t="s">
        <v>98</v>
      </c>
      <c r="T32" s="8"/>
      <c r="U32" s="8"/>
      <c r="V32" s="8" t="s">
        <v>36</v>
      </c>
      <c r="W32" s="8"/>
      <c r="X32" s="8"/>
      <c r="Y32" s="8"/>
      <c r="Z32" s="8"/>
    </row>
    <row r="33" spans="1:26" s="3" customFormat="1" ht="14" customHeight="1" x14ac:dyDescent="0.3">
      <c r="A33" s="8" t="s">
        <v>16</v>
      </c>
      <c r="B33" s="8" t="s">
        <v>24</v>
      </c>
      <c r="C33" s="8" t="s">
        <v>31</v>
      </c>
      <c r="D33" s="133" t="s">
        <v>380</v>
      </c>
      <c r="E33" s="8" t="s">
        <v>27</v>
      </c>
      <c r="F33" s="8" t="s">
        <v>28</v>
      </c>
      <c r="G33" s="8">
        <v>20</v>
      </c>
      <c r="H33" s="8">
        <v>8</v>
      </c>
      <c r="I33" s="8"/>
      <c r="J33" s="8" t="s">
        <v>38</v>
      </c>
      <c r="K33" s="8" t="s">
        <v>19</v>
      </c>
      <c r="L33" s="8" t="s">
        <v>30</v>
      </c>
      <c r="M33" s="8" t="s">
        <v>29</v>
      </c>
      <c r="N33" s="8">
        <v>3.6</v>
      </c>
      <c r="O33" s="140">
        <v>3.6</v>
      </c>
      <c r="P33" s="8"/>
      <c r="Q33" s="8" t="s">
        <v>111</v>
      </c>
      <c r="R33" s="8" t="s">
        <v>22</v>
      </c>
      <c r="S33" s="8" t="s">
        <v>104</v>
      </c>
      <c r="T33" s="8" t="s">
        <v>379</v>
      </c>
      <c r="U33" s="8" t="s">
        <v>440</v>
      </c>
      <c r="V33" s="8" t="s">
        <v>23</v>
      </c>
      <c r="W33" s="8"/>
      <c r="X33" s="8"/>
      <c r="Y33" s="8"/>
      <c r="Z33" s="8"/>
    </row>
    <row r="34" spans="1:26" s="3" customFormat="1" ht="14" customHeight="1" x14ac:dyDescent="0.3">
      <c r="A34" s="8" t="s">
        <v>16</v>
      </c>
      <c r="B34" s="8" t="s">
        <v>24</v>
      </c>
      <c r="C34" s="8" t="s">
        <v>31</v>
      </c>
      <c r="D34" s="133" t="s">
        <v>380</v>
      </c>
      <c r="E34" s="8" t="s">
        <v>27</v>
      </c>
      <c r="F34" s="8" t="s">
        <v>28</v>
      </c>
      <c r="G34" s="8">
        <v>20</v>
      </c>
      <c r="H34" s="8">
        <v>8</v>
      </c>
      <c r="I34" s="8"/>
      <c r="J34" s="8" t="s">
        <v>38</v>
      </c>
      <c r="K34" s="8" t="s">
        <v>46</v>
      </c>
      <c r="L34" s="8" t="s">
        <v>30</v>
      </c>
      <c r="M34" s="8" t="s">
        <v>29</v>
      </c>
      <c r="N34" s="8">
        <v>5.4</v>
      </c>
      <c r="O34" s="8"/>
      <c r="P34" s="8"/>
      <c r="Q34" s="8"/>
      <c r="R34" s="8" t="s">
        <v>22</v>
      </c>
      <c r="S34" s="8" t="s">
        <v>104</v>
      </c>
      <c r="T34" s="8" t="s">
        <v>379</v>
      </c>
      <c r="U34" s="8"/>
      <c r="V34" s="8" t="s">
        <v>23</v>
      </c>
      <c r="W34" s="8"/>
      <c r="X34" s="8"/>
      <c r="Y34" s="8"/>
      <c r="Z34" s="8"/>
    </row>
    <row r="35" spans="1:26" s="3" customFormat="1" ht="14" customHeight="1" x14ac:dyDescent="0.3">
      <c r="A35" s="8" t="s">
        <v>16</v>
      </c>
      <c r="B35" s="8" t="s">
        <v>24</v>
      </c>
      <c r="C35" s="8" t="s">
        <v>31</v>
      </c>
      <c r="D35" s="133" t="s">
        <v>380</v>
      </c>
      <c r="E35" s="8" t="s">
        <v>27</v>
      </c>
      <c r="F35" s="8" t="s">
        <v>28</v>
      </c>
      <c r="G35" s="8" t="s">
        <v>47</v>
      </c>
      <c r="H35" s="8" t="s">
        <v>47</v>
      </c>
      <c r="I35" s="8"/>
      <c r="J35" s="8" t="s">
        <v>38</v>
      </c>
      <c r="K35" s="8" t="s">
        <v>46</v>
      </c>
      <c r="L35" s="8" t="s">
        <v>54</v>
      </c>
      <c r="M35" s="8" t="s">
        <v>29</v>
      </c>
      <c r="N35" s="8">
        <v>4.5999999999999996</v>
      </c>
      <c r="O35" s="8"/>
      <c r="P35" s="8"/>
      <c r="Q35" s="8"/>
      <c r="R35" s="8" t="s">
        <v>22</v>
      </c>
      <c r="S35" s="8" t="s">
        <v>97</v>
      </c>
      <c r="T35" s="8" t="s">
        <v>379</v>
      </c>
      <c r="U35" s="8"/>
      <c r="V35" s="8" t="s">
        <v>50</v>
      </c>
      <c r="W35" s="8"/>
      <c r="X35" s="8"/>
      <c r="Y35" s="8"/>
      <c r="Z35" s="8"/>
    </row>
    <row r="36" spans="1:26" s="3" customFormat="1" ht="14" customHeight="1" x14ac:dyDescent="0.3">
      <c r="A36" s="8" t="s">
        <v>16</v>
      </c>
      <c r="B36" s="8" t="s">
        <v>24</v>
      </c>
      <c r="C36" s="8" t="s">
        <v>31</v>
      </c>
      <c r="D36" s="134" t="s">
        <v>380</v>
      </c>
      <c r="E36" s="8" t="s">
        <v>27</v>
      </c>
      <c r="F36" s="8" t="s">
        <v>67</v>
      </c>
      <c r="G36" s="10"/>
      <c r="H36" s="10"/>
      <c r="I36" s="10"/>
      <c r="J36" s="8" t="s">
        <v>38</v>
      </c>
      <c r="K36" s="8" t="s">
        <v>68</v>
      </c>
      <c r="L36" s="8" t="s">
        <v>30</v>
      </c>
      <c r="M36" s="8" t="s">
        <v>29</v>
      </c>
      <c r="N36" s="11">
        <v>4.8</v>
      </c>
      <c r="O36" s="11"/>
      <c r="P36" s="8"/>
      <c r="Q36" s="8"/>
      <c r="R36" s="8" t="s">
        <v>22</v>
      </c>
      <c r="S36" s="8" t="s">
        <v>108</v>
      </c>
      <c r="T36" s="8"/>
      <c r="U36" s="8"/>
      <c r="V36" s="12" t="s">
        <v>69</v>
      </c>
      <c r="W36" s="13"/>
      <c r="X36" s="8"/>
      <c r="Y36" s="8"/>
      <c r="Z36" s="8"/>
    </row>
    <row r="37" spans="1:26" s="3" customFormat="1" ht="14" customHeight="1" x14ac:dyDescent="0.3">
      <c r="A37" s="8" t="s">
        <v>16</v>
      </c>
      <c r="B37" s="8" t="s">
        <v>24</v>
      </c>
      <c r="C37" s="8" t="s">
        <v>31</v>
      </c>
      <c r="D37" s="133" t="s">
        <v>92</v>
      </c>
      <c r="E37" s="8" t="s">
        <v>27</v>
      </c>
      <c r="F37" s="8" t="s">
        <v>28</v>
      </c>
      <c r="G37" s="8" t="s">
        <v>83</v>
      </c>
      <c r="H37" s="8">
        <v>7.5</v>
      </c>
      <c r="I37" s="8"/>
      <c r="J37" s="8" t="s">
        <v>38</v>
      </c>
      <c r="K37" s="8" t="s">
        <v>19</v>
      </c>
      <c r="L37" s="8" t="s">
        <v>54</v>
      </c>
      <c r="M37" s="8" t="s">
        <v>29</v>
      </c>
      <c r="N37" s="8">
        <v>8.49</v>
      </c>
      <c r="O37" s="140">
        <v>8.49</v>
      </c>
      <c r="P37" s="8"/>
      <c r="Q37" s="8" t="s">
        <v>111</v>
      </c>
      <c r="R37" s="8" t="s">
        <v>22</v>
      </c>
      <c r="S37" s="8" t="s">
        <v>107</v>
      </c>
      <c r="T37" s="8"/>
      <c r="U37" s="8" t="s">
        <v>441</v>
      </c>
      <c r="V37" s="8" t="s">
        <v>88</v>
      </c>
      <c r="W37" s="8"/>
      <c r="X37" s="8"/>
      <c r="Y37" s="8"/>
      <c r="Z37" s="8"/>
    </row>
    <row r="38" spans="1:26" s="3" customFormat="1" ht="14" customHeight="1" x14ac:dyDescent="0.3">
      <c r="A38" s="8" t="s">
        <v>16</v>
      </c>
      <c r="B38" s="8" t="s">
        <v>24</v>
      </c>
      <c r="C38" s="8" t="s">
        <v>25</v>
      </c>
      <c r="D38" s="133" t="s">
        <v>26</v>
      </c>
      <c r="E38" s="8" t="s">
        <v>27</v>
      </c>
      <c r="F38" s="8" t="s">
        <v>28</v>
      </c>
      <c r="G38" s="8">
        <v>20</v>
      </c>
      <c r="H38" s="8">
        <v>8</v>
      </c>
      <c r="I38" s="8"/>
      <c r="J38" s="8" t="s">
        <v>38</v>
      </c>
      <c r="K38" s="8" t="s">
        <v>19</v>
      </c>
      <c r="L38" s="8" t="s">
        <v>30</v>
      </c>
      <c r="M38" s="8" t="s">
        <v>29</v>
      </c>
      <c r="N38" s="8">
        <v>7.7</v>
      </c>
      <c r="O38" s="8"/>
      <c r="P38" s="8"/>
      <c r="Q38" s="8"/>
      <c r="R38" s="8" t="s">
        <v>22</v>
      </c>
      <c r="S38" s="8" t="s">
        <v>105</v>
      </c>
      <c r="T38" s="8"/>
      <c r="U38" s="8"/>
      <c r="V38" s="8" t="s">
        <v>23</v>
      </c>
      <c r="W38" s="8"/>
      <c r="X38" s="8"/>
      <c r="Y38" s="8"/>
      <c r="Z38" s="8"/>
    </row>
    <row r="39" spans="1:26" s="3" customFormat="1" ht="14" customHeight="1" x14ac:dyDescent="0.3">
      <c r="A39" s="8" t="s">
        <v>16</v>
      </c>
      <c r="B39" s="8" t="s">
        <v>24</v>
      </c>
      <c r="C39" s="8" t="s">
        <v>25</v>
      </c>
      <c r="D39" s="133" t="s">
        <v>26</v>
      </c>
      <c r="E39" s="8" t="s">
        <v>27</v>
      </c>
      <c r="F39" s="8" t="s">
        <v>28</v>
      </c>
      <c r="G39" s="8">
        <v>20</v>
      </c>
      <c r="H39" s="8">
        <v>8</v>
      </c>
      <c r="I39" s="8"/>
      <c r="J39" s="8" t="s">
        <v>38</v>
      </c>
      <c r="K39" s="8" t="s">
        <v>46</v>
      </c>
      <c r="L39" s="8" t="s">
        <v>30</v>
      </c>
      <c r="M39" s="8" t="s">
        <v>29</v>
      </c>
      <c r="N39" s="8">
        <v>4.9000000000000004</v>
      </c>
      <c r="O39" s="140">
        <v>4.9000000000000004</v>
      </c>
      <c r="P39" s="8"/>
      <c r="Q39" s="8" t="s">
        <v>111</v>
      </c>
      <c r="R39" s="8" t="s">
        <v>22</v>
      </c>
      <c r="S39" s="8" t="s">
        <v>105</v>
      </c>
      <c r="T39" s="8"/>
      <c r="U39" s="8" t="s">
        <v>440</v>
      </c>
      <c r="V39" s="8" t="s">
        <v>23</v>
      </c>
      <c r="W39" s="8"/>
      <c r="X39" s="8"/>
      <c r="Y39" s="8"/>
      <c r="Z39" s="8"/>
    </row>
    <row r="40" spans="1:26" s="8" customFormat="1" ht="14" customHeight="1" x14ac:dyDescent="0.3">
      <c r="A40" s="34" t="s">
        <v>16</v>
      </c>
      <c r="B40" s="34" t="s">
        <v>32</v>
      </c>
      <c r="C40" s="34" t="s">
        <v>33</v>
      </c>
      <c r="D40" s="135" t="s">
        <v>34</v>
      </c>
      <c r="E40" s="34" t="s">
        <v>27</v>
      </c>
      <c r="F40" s="34" t="s">
        <v>28</v>
      </c>
      <c r="G40" s="34">
        <v>22</v>
      </c>
      <c r="H40" s="34">
        <v>8</v>
      </c>
      <c r="I40" s="34">
        <v>173</v>
      </c>
      <c r="J40" s="34" t="s">
        <v>18</v>
      </c>
      <c r="K40" s="34" t="s">
        <v>43</v>
      </c>
      <c r="L40" s="34" t="s">
        <v>20</v>
      </c>
      <c r="M40" s="34" t="s">
        <v>21</v>
      </c>
      <c r="N40" s="34">
        <v>77</v>
      </c>
      <c r="O40" s="34"/>
      <c r="P40" s="34"/>
      <c r="Q40" s="34"/>
      <c r="R40" s="34" t="s">
        <v>190</v>
      </c>
      <c r="S40" s="34" t="s">
        <v>486</v>
      </c>
      <c r="T40" s="34"/>
      <c r="U40" s="34"/>
      <c r="V40" s="34" t="s">
        <v>62</v>
      </c>
      <c r="W40" s="34"/>
      <c r="X40" s="34"/>
      <c r="Y40" s="34"/>
      <c r="Z40" s="34"/>
    </row>
    <row r="41" spans="1:26" s="8" customFormat="1" ht="14" customHeight="1" x14ac:dyDescent="0.3">
      <c r="A41" s="34" t="s">
        <v>16</v>
      </c>
      <c r="B41" s="34" t="s">
        <v>32</v>
      </c>
      <c r="C41" s="34" t="s">
        <v>33</v>
      </c>
      <c r="D41" s="135" t="s">
        <v>34</v>
      </c>
      <c r="E41" s="34" t="s">
        <v>27</v>
      </c>
      <c r="F41" s="34" t="s">
        <v>28</v>
      </c>
      <c r="G41" s="34">
        <v>22</v>
      </c>
      <c r="H41" s="34">
        <v>8</v>
      </c>
      <c r="I41" s="34">
        <v>173</v>
      </c>
      <c r="J41" s="34" t="s">
        <v>18</v>
      </c>
      <c r="K41" s="34" t="s">
        <v>35</v>
      </c>
      <c r="L41" s="34" t="s">
        <v>20</v>
      </c>
      <c r="M41" s="34" t="s">
        <v>21</v>
      </c>
      <c r="N41" s="34">
        <v>75</v>
      </c>
      <c r="O41" s="34"/>
      <c r="P41" s="34"/>
      <c r="Q41" s="34"/>
      <c r="R41" s="34" t="s">
        <v>190</v>
      </c>
      <c r="S41" s="34" t="s">
        <v>486</v>
      </c>
      <c r="T41" s="34"/>
      <c r="U41" s="34"/>
      <c r="V41" s="34" t="s">
        <v>63</v>
      </c>
      <c r="W41" s="34"/>
      <c r="X41" s="34"/>
      <c r="Y41" s="34"/>
      <c r="Z41" s="34"/>
    </row>
    <row r="42" spans="1:26" s="8" customFormat="1" ht="14" customHeight="1" x14ac:dyDescent="0.3">
      <c r="A42" s="34" t="s">
        <v>16</v>
      </c>
      <c r="B42" s="34" t="s">
        <v>12</v>
      </c>
      <c r="C42" s="34" t="s">
        <v>59</v>
      </c>
      <c r="D42" s="135" t="s">
        <v>60</v>
      </c>
      <c r="E42" s="34" t="s">
        <v>27</v>
      </c>
      <c r="F42" s="34" t="s">
        <v>42</v>
      </c>
      <c r="G42" s="34">
        <v>20</v>
      </c>
      <c r="H42" s="34">
        <v>7.2</v>
      </c>
      <c r="I42" s="34">
        <v>40</v>
      </c>
      <c r="J42" s="34" t="s">
        <v>18</v>
      </c>
      <c r="K42" s="34" t="s">
        <v>19</v>
      </c>
      <c r="L42" s="34" t="s">
        <v>44</v>
      </c>
      <c r="M42" s="34" t="s">
        <v>21</v>
      </c>
      <c r="N42" s="34">
        <v>31</v>
      </c>
      <c r="O42" s="34"/>
      <c r="P42" s="35"/>
      <c r="Q42" s="35"/>
      <c r="R42" s="34" t="s">
        <v>190</v>
      </c>
      <c r="S42" s="34" t="s">
        <v>501</v>
      </c>
      <c r="T42" s="34"/>
      <c r="U42" s="34"/>
      <c r="V42" s="34" t="s">
        <v>61</v>
      </c>
      <c r="W42" s="34"/>
      <c r="X42" s="34"/>
      <c r="Y42" s="34"/>
      <c r="Z42" s="34"/>
    </row>
    <row r="43" spans="1:26" s="8" customFormat="1" ht="14" customHeight="1" x14ac:dyDescent="0.3">
      <c r="A43" s="34" t="s">
        <v>16</v>
      </c>
      <c r="B43" s="34" t="s">
        <v>12</v>
      </c>
      <c r="C43" s="34" t="s">
        <v>78</v>
      </c>
      <c r="D43" s="135" t="s">
        <v>79</v>
      </c>
      <c r="E43" s="34" t="s">
        <v>27</v>
      </c>
      <c r="F43" s="34" t="s">
        <v>17</v>
      </c>
      <c r="G43" s="34">
        <v>22.3</v>
      </c>
      <c r="H43" s="34">
        <v>7</v>
      </c>
      <c r="I43" s="34">
        <v>50</v>
      </c>
      <c r="J43" s="34" t="s">
        <v>18</v>
      </c>
      <c r="K43" s="34" t="s">
        <v>19</v>
      </c>
      <c r="L43" s="34" t="s">
        <v>44</v>
      </c>
      <c r="M43" s="34" t="s">
        <v>21</v>
      </c>
      <c r="N43" s="34">
        <v>9.09</v>
      </c>
      <c r="O43" s="34"/>
      <c r="P43" s="34"/>
      <c r="Q43" s="34"/>
      <c r="R43" s="34" t="s">
        <v>190</v>
      </c>
      <c r="S43" s="34" t="s">
        <v>332</v>
      </c>
      <c r="T43" s="34"/>
      <c r="U43" s="34"/>
      <c r="V43" s="34" t="s">
        <v>80</v>
      </c>
      <c r="W43" s="34"/>
      <c r="X43" s="34"/>
      <c r="Y43" s="34"/>
      <c r="Z43" s="34"/>
    </row>
    <row r="44" spans="1:26" s="3" customFormat="1" ht="14" customHeight="1" x14ac:dyDescent="0.3">
      <c r="A44" s="34" t="s">
        <v>16</v>
      </c>
      <c r="B44" s="34" t="s">
        <v>12</v>
      </c>
      <c r="C44" s="34" t="s">
        <v>78</v>
      </c>
      <c r="D44" s="135" t="s">
        <v>79</v>
      </c>
      <c r="E44" s="34" t="s">
        <v>27</v>
      </c>
      <c r="F44" s="34" t="s">
        <v>17</v>
      </c>
      <c r="G44" s="34">
        <v>22.3</v>
      </c>
      <c r="H44" s="34">
        <v>7</v>
      </c>
      <c r="I44" s="34">
        <v>50</v>
      </c>
      <c r="J44" s="34" t="s">
        <v>18</v>
      </c>
      <c r="K44" s="34" t="s">
        <v>19</v>
      </c>
      <c r="L44" s="34"/>
      <c r="M44" s="34" t="s">
        <v>29</v>
      </c>
      <c r="N44" s="34">
        <v>8.4499999999999993</v>
      </c>
      <c r="O44" s="34"/>
      <c r="P44" s="34"/>
      <c r="Q44" s="34"/>
      <c r="R44" s="34" t="s">
        <v>190</v>
      </c>
      <c r="S44" s="34" t="s">
        <v>332</v>
      </c>
      <c r="T44" s="34"/>
      <c r="U44" s="34"/>
      <c r="V44" s="34" t="s">
        <v>80</v>
      </c>
      <c r="W44" s="34"/>
      <c r="X44" s="34"/>
      <c r="Y44" s="34"/>
      <c r="Z44" s="34"/>
    </row>
    <row r="45" spans="1:26" s="44" customFormat="1" ht="14" customHeight="1" x14ac:dyDescent="0.3">
      <c r="A45" s="44" t="s">
        <v>204</v>
      </c>
      <c r="B45" s="44" t="s">
        <v>12</v>
      </c>
      <c r="C45" s="44" t="s">
        <v>238</v>
      </c>
      <c r="D45" s="65" t="s">
        <v>239</v>
      </c>
      <c r="E45" s="44" t="s">
        <v>15</v>
      </c>
      <c r="F45" s="44" t="s">
        <v>28</v>
      </c>
      <c r="G45" s="95" t="s">
        <v>242</v>
      </c>
      <c r="J45" s="44" t="s">
        <v>18</v>
      </c>
      <c r="K45" s="44" t="s">
        <v>19</v>
      </c>
      <c r="L45" s="44" t="s">
        <v>44</v>
      </c>
      <c r="M45" s="44" t="s">
        <v>21</v>
      </c>
      <c r="N45" s="95">
        <v>280</v>
      </c>
      <c r="O45" s="95"/>
      <c r="R45" s="44" t="s">
        <v>190</v>
      </c>
      <c r="S45" s="44" t="s">
        <v>547</v>
      </c>
      <c r="U45" s="44" t="s">
        <v>411</v>
      </c>
      <c r="V45" s="44" t="s">
        <v>244</v>
      </c>
    </row>
  </sheetData>
  <autoFilter ref="A2:AB45" xr:uid="{00000000-0009-0000-0000-000002000000}">
    <sortState xmlns:xlrd2="http://schemas.microsoft.com/office/spreadsheetml/2017/richdata2" ref="A3:X42">
      <sortCondition sortBy="cellColor" ref="E3:E42" dxfId="3"/>
      <sortCondition descending="1" sortBy="cellColor" ref="F3:F42" dxfId="2"/>
      <sortCondition ref="D3:D42"/>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Z142"/>
  <sheetViews>
    <sheetView zoomScale="80" zoomScaleNormal="80" workbookViewId="0">
      <pane ySplit="2" topLeftCell="A18" activePane="bottomLeft" state="frozen"/>
      <selection activeCell="F1" sqref="F1"/>
      <selection pane="bottomLeft" activeCell="F24" sqref="F24"/>
    </sheetView>
  </sheetViews>
  <sheetFormatPr defaultColWidth="8.81640625" defaultRowHeight="14" x14ac:dyDescent="0.3"/>
  <cols>
    <col min="1" max="1" width="11.1796875" style="2" customWidth="1"/>
    <col min="2" max="2" width="16.6328125" style="2" customWidth="1"/>
    <col min="3" max="3" width="17.6328125" style="2" customWidth="1"/>
    <col min="4" max="4" width="28.36328125" style="2" customWidth="1"/>
    <col min="5" max="5" width="12.6328125" style="2" customWidth="1"/>
    <col min="6" max="6" width="11.90625" style="32" customWidth="1"/>
    <col min="7" max="7" width="8.81640625" style="32"/>
    <col min="8" max="8" width="14.81640625" style="2" customWidth="1"/>
    <col min="9" max="9" width="9.36328125" style="32" customWidth="1"/>
    <col min="10" max="10" width="10.1796875" style="2" customWidth="1"/>
    <col min="11" max="11" width="11.1796875" style="2" customWidth="1"/>
    <col min="12" max="12" width="14.453125" style="2" customWidth="1"/>
    <col min="13" max="13" width="11.36328125" style="2" customWidth="1"/>
    <col min="14" max="15" width="13.08984375" style="32" customWidth="1"/>
    <col min="16" max="17" width="13.08984375" style="2" customWidth="1"/>
    <col min="18" max="18" width="15" style="2" customWidth="1"/>
    <col min="19" max="19" width="57.08984375" style="2" customWidth="1"/>
    <col min="20" max="20" width="21.54296875" style="2" customWidth="1"/>
    <col min="21" max="21" width="24.81640625" style="2" customWidth="1"/>
    <col min="22" max="22" width="121" style="2" customWidth="1"/>
    <col min="23" max="23" width="8.81640625" style="2"/>
    <col min="24" max="24" width="15.90625" style="2" customWidth="1"/>
    <col min="25" max="16384" width="8.81640625" style="2"/>
  </cols>
  <sheetData>
    <row r="1" spans="1:26" x14ac:dyDescent="0.3">
      <c r="A1" s="3" t="s">
        <v>739</v>
      </c>
      <c r="B1" s="8" t="s">
        <v>740</v>
      </c>
      <c r="C1" s="34" t="s">
        <v>565</v>
      </c>
      <c r="O1" s="32" t="s">
        <v>781</v>
      </c>
    </row>
    <row r="2" spans="1:26" s="21" customFormat="1" ht="70" customHeight="1" x14ac:dyDescent="0.3">
      <c r="A2" s="14" t="s">
        <v>4</v>
      </c>
      <c r="B2" s="14" t="s">
        <v>0</v>
      </c>
      <c r="C2" s="14" t="s">
        <v>1</v>
      </c>
      <c r="D2" s="14" t="s">
        <v>2</v>
      </c>
      <c r="E2" s="14" t="s">
        <v>3</v>
      </c>
      <c r="F2" s="14" t="s">
        <v>5</v>
      </c>
      <c r="G2" s="14" t="s">
        <v>6</v>
      </c>
      <c r="H2" s="14" t="s">
        <v>7</v>
      </c>
      <c r="I2" s="14" t="s">
        <v>8</v>
      </c>
      <c r="J2" s="14" t="s">
        <v>305</v>
      </c>
      <c r="K2" s="14" t="s">
        <v>10</v>
      </c>
      <c r="L2" s="14" t="s">
        <v>113</v>
      </c>
      <c r="M2" s="14" t="s">
        <v>114</v>
      </c>
      <c r="N2" s="14" t="s">
        <v>813</v>
      </c>
      <c r="O2" s="14" t="s">
        <v>428</v>
      </c>
      <c r="P2" s="14" t="s">
        <v>429</v>
      </c>
      <c r="Q2" s="14" t="s">
        <v>430</v>
      </c>
      <c r="R2" s="14" t="s">
        <v>308</v>
      </c>
      <c r="S2" s="14" t="s">
        <v>96</v>
      </c>
      <c r="T2" s="20" t="s">
        <v>70</v>
      </c>
      <c r="U2" s="20" t="s">
        <v>477</v>
      </c>
      <c r="V2" s="98" t="s">
        <v>564</v>
      </c>
      <c r="W2" s="20"/>
      <c r="X2" s="20"/>
      <c r="Y2" s="20"/>
      <c r="Z2" s="16"/>
    </row>
    <row r="3" spans="1:26" s="4" customFormat="1" ht="14" customHeight="1" x14ac:dyDescent="0.3">
      <c r="A3" s="3" t="s">
        <v>253</v>
      </c>
      <c r="B3" s="3" t="s">
        <v>32</v>
      </c>
      <c r="C3" s="3" t="s">
        <v>75</v>
      </c>
      <c r="D3" s="131" t="s">
        <v>76</v>
      </c>
      <c r="E3" s="3" t="s">
        <v>15</v>
      </c>
      <c r="F3" s="3" t="s">
        <v>77</v>
      </c>
      <c r="G3" s="3"/>
      <c r="H3" s="3" t="s">
        <v>28</v>
      </c>
      <c r="I3" s="3"/>
      <c r="J3" s="3" t="s">
        <v>18</v>
      </c>
      <c r="K3" s="3" t="s">
        <v>43</v>
      </c>
      <c r="L3" s="3" t="s">
        <v>44</v>
      </c>
      <c r="M3" s="3" t="s">
        <v>21</v>
      </c>
      <c r="N3" s="18">
        <v>24.63</v>
      </c>
      <c r="O3" s="18"/>
      <c r="P3" s="27"/>
      <c r="Q3" s="24"/>
      <c r="R3" s="3" t="s">
        <v>22</v>
      </c>
      <c r="S3" s="41" t="s">
        <v>491</v>
      </c>
      <c r="T3" s="3" t="s">
        <v>350</v>
      </c>
      <c r="U3" s="3" t="s">
        <v>369</v>
      </c>
      <c r="V3" s="3" t="s">
        <v>74</v>
      </c>
      <c r="W3" s="3"/>
      <c r="X3" s="3"/>
      <c r="Y3" s="3"/>
      <c r="Z3" s="3"/>
    </row>
    <row r="4" spans="1:26" s="9" customFormat="1" ht="14" customHeight="1" x14ac:dyDescent="0.3">
      <c r="A4" s="3" t="s">
        <v>252</v>
      </c>
      <c r="B4" s="3" t="s">
        <v>32</v>
      </c>
      <c r="C4" s="3" t="s">
        <v>75</v>
      </c>
      <c r="D4" s="131" t="s">
        <v>76</v>
      </c>
      <c r="E4" s="3" t="s">
        <v>15</v>
      </c>
      <c r="F4" s="3" t="s">
        <v>77</v>
      </c>
      <c r="G4" s="3"/>
      <c r="H4" s="3" t="s">
        <v>28</v>
      </c>
      <c r="I4" s="3"/>
      <c r="J4" s="3" t="s">
        <v>18</v>
      </c>
      <c r="K4" s="3" t="s">
        <v>43</v>
      </c>
      <c r="L4" s="3" t="s">
        <v>44</v>
      </c>
      <c r="M4" s="3" t="s">
        <v>21</v>
      </c>
      <c r="N4" s="18">
        <v>19.32</v>
      </c>
      <c r="O4" s="18"/>
      <c r="P4" s="27"/>
      <c r="Q4" s="24"/>
      <c r="R4" s="3" t="s">
        <v>22</v>
      </c>
      <c r="S4" s="41" t="s">
        <v>491</v>
      </c>
      <c r="T4" s="3" t="s">
        <v>351</v>
      </c>
      <c r="U4" s="3" t="s">
        <v>369</v>
      </c>
      <c r="V4" s="3" t="s">
        <v>74</v>
      </c>
      <c r="W4" s="3"/>
      <c r="X4" s="3"/>
      <c r="Y4" s="3"/>
      <c r="Z4" s="3"/>
    </row>
    <row r="5" spans="1:26" s="9" customFormat="1" ht="14" customHeight="1" x14ac:dyDescent="0.3">
      <c r="A5" s="3" t="s">
        <v>250</v>
      </c>
      <c r="B5" s="3" t="s">
        <v>32</v>
      </c>
      <c r="C5" s="3" t="s">
        <v>75</v>
      </c>
      <c r="D5" s="131" t="s">
        <v>76</v>
      </c>
      <c r="E5" s="3" t="s">
        <v>15</v>
      </c>
      <c r="F5" s="3" t="s">
        <v>77</v>
      </c>
      <c r="G5" s="3"/>
      <c r="H5" s="3" t="s">
        <v>28</v>
      </c>
      <c r="I5" s="3"/>
      <c r="J5" s="3" t="s">
        <v>18</v>
      </c>
      <c r="K5" s="3" t="s">
        <v>43</v>
      </c>
      <c r="L5" s="3" t="s">
        <v>44</v>
      </c>
      <c r="M5" s="3" t="s">
        <v>21</v>
      </c>
      <c r="N5" s="18">
        <v>23.67</v>
      </c>
      <c r="O5" s="18"/>
      <c r="P5" s="27"/>
      <c r="Q5" s="24"/>
      <c r="R5" s="3" t="s">
        <v>22</v>
      </c>
      <c r="S5" s="41" t="s">
        <v>491</v>
      </c>
      <c r="T5" s="3" t="s">
        <v>352</v>
      </c>
      <c r="U5" s="3" t="s">
        <v>369</v>
      </c>
      <c r="V5" s="3" t="s">
        <v>74</v>
      </c>
      <c r="W5" s="3"/>
      <c r="X5" s="3"/>
      <c r="Y5" s="3"/>
      <c r="Z5" s="3"/>
    </row>
    <row r="6" spans="1:26" s="9" customFormat="1" ht="14" customHeight="1" x14ac:dyDescent="0.3">
      <c r="A6" s="4" t="s">
        <v>524</v>
      </c>
      <c r="B6" s="3" t="s">
        <v>32</v>
      </c>
      <c r="C6" s="3" t="s">
        <v>75</v>
      </c>
      <c r="D6" s="131" t="s">
        <v>784</v>
      </c>
      <c r="E6" s="3" t="s">
        <v>15</v>
      </c>
      <c r="F6" s="19"/>
      <c r="G6" s="19"/>
      <c r="H6" s="4"/>
      <c r="I6" s="19"/>
      <c r="J6" s="3" t="s">
        <v>18</v>
      </c>
      <c r="K6" s="3" t="s">
        <v>43</v>
      </c>
      <c r="L6" s="3" t="s">
        <v>44</v>
      </c>
      <c r="M6" s="3" t="s">
        <v>21</v>
      </c>
      <c r="N6" s="37">
        <v>22.415921511699601</v>
      </c>
      <c r="O6" s="91">
        <f>N6/2.5</f>
        <v>8.9663686046798396</v>
      </c>
      <c r="P6" s="27" t="s">
        <v>111</v>
      </c>
      <c r="Q6" s="3" t="s">
        <v>111</v>
      </c>
      <c r="R6" s="4" t="s">
        <v>353</v>
      </c>
      <c r="S6" s="41" t="s">
        <v>491</v>
      </c>
      <c r="T6" s="4" t="s">
        <v>522</v>
      </c>
      <c r="U6" s="4" t="s">
        <v>369</v>
      </c>
      <c r="V6" s="3" t="s">
        <v>74</v>
      </c>
      <c r="W6" s="23"/>
      <c r="X6" s="23"/>
      <c r="Y6" s="4"/>
      <c r="Z6" s="4"/>
    </row>
    <row r="7" spans="1:26" s="3" customFormat="1" ht="14" customHeight="1" x14ac:dyDescent="0.3">
      <c r="A7" s="3" t="s">
        <v>263</v>
      </c>
      <c r="B7" s="4" t="s">
        <v>12</v>
      </c>
      <c r="C7" s="4" t="s">
        <v>123</v>
      </c>
      <c r="D7" s="132" t="s">
        <v>124</v>
      </c>
      <c r="E7" s="4" t="s">
        <v>27</v>
      </c>
      <c r="F7" s="19" t="s">
        <v>264</v>
      </c>
      <c r="G7" s="19" t="s">
        <v>265</v>
      </c>
      <c r="H7" s="4" t="s">
        <v>17</v>
      </c>
      <c r="I7" s="19" t="s">
        <v>47</v>
      </c>
      <c r="J7" s="4" t="s">
        <v>18</v>
      </c>
      <c r="K7" s="4" t="s">
        <v>43</v>
      </c>
      <c r="L7" s="4" t="s">
        <v>44</v>
      </c>
      <c r="M7" s="4" t="s">
        <v>21</v>
      </c>
      <c r="N7" s="19">
        <v>30.55</v>
      </c>
      <c r="O7" s="19"/>
      <c r="P7" s="4"/>
      <c r="Q7" s="4"/>
      <c r="R7" s="4" t="s">
        <v>22</v>
      </c>
      <c r="S7" s="4" t="s">
        <v>417</v>
      </c>
      <c r="T7" s="4"/>
      <c r="U7" s="4" t="s">
        <v>518</v>
      </c>
      <c r="V7" s="5" t="s">
        <v>336</v>
      </c>
      <c r="W7" s="23"/>
      <c r="X7" s="23"/>
      <c r="Y7" s="4"/>
      <c r="Z7" s="4"/>
    </row>
    <row r="8" spans="1:26" s="84" customFormat="1" ht="14" customHeight="1" x14ac:dyDescent="0.35">
      <c r="A8" s="4" t="s">
        <v>263</v>
      </c>
      <c r="B8" s="4" t="s">
        <v>12</v>
      </c>
      <c r="C8" s="4" t="s">
        <v>123</v>
      </c>
      <c r="D8" s="132" t="s">
        <v>124</v>
      </c>
      <c r="E8" s="4" t="s">
        <v>27</v>
      </c>
      <c r="F8" s="19" t="s">
        <v>264</v>
      </c>
      <c r="G8" s="19" t="s">
        <v>265</v>
      </c>
      <c r="H8" s="4" t="s">
        <v>17</v>
      </c>
      <c r="I8" s="19" t="s">
        <v>47</v>
      </c>
      <c r="J8" s="4" t="s">
        <v>18</v>
      </c>
      <c r="K8" s="4" t="s">
        <v>35</v>
      </c>
      <c r="L8" s="4" t="s">
        <v>44</v>
      </c>
      <c r="M8" s="4" t="s">
        <v>21</v>
      </c>
      <c r="N8" s="19">
        <v>25.1</v>
      </c>
      <c r="O8" s="19"/>
      <c r="P8" s="4"/>
      <c r="Q8" s="4"/>
      <c r="R8" s="4" t="s">
        <v>22</v>
      </c>
      <c r="S8" s="4" t="s">
        <v>417</v>
      </c>
      <c r="T8" s="4"/>
      <c r="U8" s="4" t="s">
        <v>518</v>
      </c>
      <c r="V8" s="5" t="s">
        <v>336</v>
      </c>
      <c r="W8" s="23"/>
      <c r="X8" s="23"/>
      <c r="Y8" s="4"/>
      <c r="Z8" s="4"/>
    </row>
    <row r="9" spans="1:26" s="4" customFormat="1" ht="14" customHeight="1" x14ac:dyDescent="0.3">
      <c r="A9" s="4" t="s">
        <v>263</v>
      </c>
      <c r="B9" s="4" t="s">
        <v>12</v>
      </c>
      <c r="C9" s="4" t="s">
        <v>123</v>
      </c>
      <c r="D9" s="132" t="s">
        <v>124</v>
      </c>
      <c r="E9" s="4" t="s">
        <v>27</v>
      </c>
      <c r="F9" s="19" t="s">
        <v>264</v>
      </c>
      <c r="G9" s="19" t="s">
        <v>265</v>
      </c>
      <c r="H9" s="4" t="s">
        <v>17</v>
      </c>
      <c r="I9" s="19" t="s">
        <v>47</v>
      </c>
      <c r="J9" s="4" t="s">
        <v>18</v>
      </c>
      <c r="K9" s="4" t="s">
        <v>46</v>
      </c>
      <c r="L9" s="4" t="s">
        <v>44</v>
      </c>
      <c r="M9" s="4" t="s">
        <v>21</v>
      </c>
      <c r="N9" s="19">
        <v>20.72</v>
      </c>
      <c r="O9" s="19"/>
      <c r="R9" s="4" t="s">
        <v>22</v>
      </c>
      <c r="S9" s="4" t="s">
        <v>417</v>
      </c>
      <c r="U9" s="4" t="s">
        <v>518</v>
      </c>
      <c r="V9" s="5" t="s">
        <v>336</v>
      </c>
      <c r="W9" s="23"/>
      <c r="X9" s="23"/>
    </row>
    <row r="10" spans="1:26" s="4" customFormat="1" ht="14" customHeight="1" x14ac:dyDescent="0.3">
      <c r="A10" s="4" t="s">
        <v>263</v>
      </c>
      <c r="B10" s="4" t="s">
        <v>12</v>
      </c>
      <c r="C10" s="4" t="s">
        <v>123</v>
      </c>
      <c r="D10" s="132" t="s">
        <v>124</v>
      </c>
      <c r="E10" s="4" t="s">
        <v>27</v>
      </c>
      <c r="F10" s="19" t="s">
        <v>272</v>
      </c>
      <c r="G10" s="19" t="s">
        <v>273</v>
      </c>
      <c r="H10" s="4" t="s">
        <v>17</v>
      </c>
      <c r="I10" s="19">
        <v>44.7</v>
      </c>
      <c r="J10" s="4" t="s">
        <v>18</v>
      </c>
      <c r="K10" s="4" t="s">
        <v>19</v>
      </c>
      <c r="L10" s="4" t="s">
        <v>44</v>
      </c>
      <c r="M10" s="4" t="s">
        <v>21</v>
      </c>
      <c r="N10" s="19">
        <v>16.100000000000001</v>
      </c>
      <c r="O10" s="19"/>
      <c r="P10" s="27"/>
      <c r="Q10" s="24"/>
      <c r="R10" s="4" t="s">
        <v>22</v>
      </c>
      <c r="S10" s="4" t="s">
        <v>508</v>
      </c>
      <c r="U10" s="4" t="s">
        <v>519</v>
      </c>
      <c r="V10" s="22" t="s">
        <v>339</v>
      </c>
      <c r="W10" s="23"/>
      <c r="X10" s="23"/>
    </row>
    <row r="11" spans="1:26" s="4" customFormat="1" ht="14" customHeight="1" x14ac:dyDescent="0.3">
      <c r="A11" s="4" t="s">
        <v>263</v>
      </c>
      <c r="B11" s="4" t="s">
        <v>12</v>
      </c>
      <c r="C11" s="4" t="s">
        <v>123</v>
      </c>
      <c r="D11" s="132" t="s">
        <v>124</v>
      </c>
      <c r="E11" s="4" t="s">
        <v>27</v>
      </c>
      <c r="F11" s="19" t="s">
        <v>264</v>
      </c>
      <c r="G11" s="19" t="s">
        <v>265</v>
      </c>
      <c r="H11" s="4" t="s">
        <v>17</v>
      </c>
      <c r="I11" s="19" t="s">
        <v>47</v>
      </c>
      <c r="J11" s="4" t="s">
        <v>18</v>
      </c>
      <c r="K11" s="4" t="s">
        <v>19</v>
      </c>
      <c r="L11" s="4" t="s">
        <v>44</v>
      </c>
      <c r="M11" s="4" t="s">
        <v>21</v>
      </c>
      <c r="N11" s="37">
        <v>16.940000000000001</v>
      </c>
      <c r="O11" s="91">
        <f>N11/2.5</f>
        <v>6.7760000000000007</v>
      </c>
      <c r="P11" s="4" t="s">
        <v>111</v>
      </c>
      <c r="Q11" s="3" t="s">
        <v>111</v>
      </c>
      <c r="R11" s="4" t="s">
        <v>22</v>
      </c>
      <c r="S11" s="4" t="s">
        <v>417</v>
      </c>
      <c r="U11" s="4" t="s">
        <v>518</v>
      </c>
      <c r="V11" s="5" t="s">
        <v>336</v>
      </c>
      <c r="W11" s="23"/>
      <c r="X11" s="23"/>
    </row>
    <row r="12" spans="1:26" s="9" customFormat="1" ht="14" customHeight="1" x14ac:dyDescent="0.3">
      <c r="A12" s="4" t="s">
        <v>250</v>
      </c>
      <c r="B12" s="4" t="s">
        <v>12</v>
      </c>
      <c r="C12" s="4" t="s">
        <v>276</v>
      </c>
      <c r="D12" s="132" t="s">
        <v>277</v>
      </c>
      <c r="E12" s="4" t="s">
        <v>27</v>
      </c>
      <c r="F12" s="19" t="s">
        <v>272</v>
      </c>
      <c r="G12" s="19" t="s">
        <v>273</v>
      </c>
      <c r="H12" s="4" t="s">
        <v>17</v>
      </c>
      <c r="I12" s="19">
        <v>44.7</v>
      </c>
      <c r="J12" s="4" t="s">
        <v>18</v>
      </c>
      <c r="K12" s="4" t="s">
        <v>19</v>
      </c>
      <c r="L12" s="4" t="s">
        <v>44</v>
      </c>
      <c r="M12" s="4" t="s">
        <v>21</v>
      </c>
      <c r="N12" s="37">
        <v>16.100000000000001</v>
      </c>
      <c r="O12" s="91">
        <f>N12/2.5</f>
        <v>6.44</v>
      </c>
      <c r="P12" s="27" t="s">
        <v>111</v>
      </c>
      <c r="Q12" s="3" t="s">
        <v>111</v>
      </c>
      <c r="R12" s="4" t="s">
        <v>22</v>
      </c>
      <c r="S12" s="4" t="s">
        <v>508</v>
      </c>
      <c r="T12" s="4"/>
      <c r="U12" s="4" t="s">
        <v>519</v>
      </c>
      <c r="V12" s="22" t="s">
        <v>339</v>
      </c>
      <c r="W12" s="23"/>
      <c r="X12" s="23"/>
      <c r="Y12" s="4"/>
      <c r="Z12" s="4"/>
    </row>
    <row r="13" spans="1:26" s="4" customFormat="1" ht="14" customHeight="1" x14ac:dyDescent="0.3">
      <c r="A13" s="4" t="s">
        <v>250</v>
      </c>
      <c r="B13" s="3" t="s">
        <v>32</v>
      </c>
      <c r="C13" s="3" t="s">
        <v>72</v>
      </c>
      <c r="D13" s="131" t="s">
        <v>81</v>
      </c>
      <c r="E13" s="3" t="s">
        <v>27</v>
      </c>
      <c r="F13" s="3"/>
      <c r="G13" s="3">
        <v>7.7</v>
      </c>
      <c r="H13" s="3" t="s">
        <v>28</v>
      </c>
      <c r="I13" s="3">
        <v>65.2</v>
      </c>
      <c r="J13" s="3" t="s">
        <v>18</v>
      </c>
      <c r="K13" s="3" t="s">
        <v>35</v>
      </c>
      <c r="L13" s="3" t="s">
        <v>48</v>
      </c>
      <c r="M13" s="3" t="s">
        <v>21</v>
      </c>
      <c r="N13" s="91">
        <v>2.44</v>
      </c>
      <c r="O13" s="91">
        <f>N13/2.5</f>
        <v>0.97599999999999998</v>
      </c>
      <c r="P13" s="3" t="s">
        <v>111</v>
      </c>
      <c r="Q13" s="3" t="s">
        <v>786</v>
      </c>
      <c r="R13" s="3" t="s">
        <v>22</v>
      </c>
      <c r="S13" s="3" t="s">
        <v>155</v>
      </c>
      <c r="T13" s="3"/>
      <c r="U13" s="3" t="s">
        <v>367</v>
      </c>
      <c r="V13" s="3" t="s">
        <v>156</v>
      </c>
      <c r="W13" s="3"/>
      <c r="X13" s="3"/>
      <c r="Y13" s="3"/>
      <c r="Z13" s="3"/>
    </row>
    <row r="14" spans="1:26" s="4" customFormat="1" ht="14" customHeight="1" x14ac:dyDescent="0.3">
      <c r="A14" s="4" t="s">
        <v>252</v>
      </c>
      <c r="B14" s="3" t="s">
        <v>32</v>
      </c>
      <c r="C14" s="3" t="s">
        <v>72</v>
      </c>
      <c r="D14" s="131" t="s">
        <v>81</v>
      </c>
      <c r="E14" s="3" t="s">
        <v>27</v>
      </c>
      <c r="F14" s="3"/>
      <c r="G14" s="3">
        <v>7.6</v>
      </c>
      <c r="H14" s="3" t="s">
        <v>42</v>
      </c>
      <c r="I14" s="3">
        <v>68.3</v>
      </c>
      <c r="J14" s="3" t="s">
        <v>18</v>
      </c>
      <c r="K14" s="3" t="s">
        <v>35</v>
      </c>
      <c r="L14" s="3" t="s">
        <v>44</v>
      </c>
      <c r="M14" s="3" t="s">
        <v>21</v>
      </c>
      <c r="N14" s="92" t="s">
        <v>286</v>
      </c>
      <c r="O14" s="92"/>
      <c r="P14" s="3"/>
      <c r="Q14" s="3"/>
      <c r="R14" s="3" t="s">
        <v>22</v>
      </c>
      <c r="S14" s="3" t="s">
        <v>507</v>
      </c>
      <c r="T14" s="3"/>
      <c r="U14" s="3" t="s">
        <v>381</v>
      </c>
      <c r="V14" s="3" t="s">
        <v>82</v>
      </c>
      <c r="W14" s="3"/>
      <c r="X14" s="3"/>
      <c r="Y14" s="3"/>
      <c r="Z14" s="3"/>
    </row>
    <row r="15" spans="1:26" s="4" customFormat="1" ht="14" customHeight="1" x14ac:dyDescent="0.3">
      <c r="A15" s="4" t="s">
        <v>252</v>
      </c>
      <c r="B15" s="4" t="s">
        <v>283</v>
      </c>
      <c r="C15" s="4" t="s">
        <v>40</v>
      </c>
      <c r="D15" s="132" t="s">
        <v>41</v>
      </c>
      <c r="E15" s="4" t="s">
        <v>27</v>
      </c>
      <c r="F15" s="19" t="s">
        <v>284</v>
      </c>
      <c r="G15" s="19" t="s">
        <v>285</v>
      </c>
      <c r="H15" s="4" t="s">
        <v>42</v>
      </c>
      <c r="I15" s="19" t="s">
        <v>47</v>
      </c>
      <c r="J15" s="4" t="s">
        <v>18</v>
      </c>
      <c r="K15" s="4" t="s">
        <v>43</v>
      </c>
      <c r="L15" s="4" t="s">
        <v>44</v>
      </c>
      <c r="M15" s="4" t="s">
        <v>21</v>
      </c>
      <c r="N15" s="25">
        <v>109.3</v>
      </c>
      <c r="O15" s="25"/>
      <c r="P15" s="27"/>
      <c r="Q15" s="27"/>
      <c r="R15" s="4" t="s">
        <v>22</v>
      </c>
      <c r="S15" s="3" t="s">
        <v>101</v>
      </c>
      <c r="U15" s="4" t="s">
        <v>520</v>
      </c>
      <c r="V15" s="22" t="s">
        <v>337</v>
      </c>
      <c r="W15" s="26"/>
      <c r="X15" s="26"/>
    </row>
    <row r="16" spans="1:26" s="3" customFormat="1" ht="14" customHeight="1" x14ac:dyDescent="0.3">
      <c r="A16" s="4" t="s">
        <v>263</v>
      </c>
      <c r="B16" s="4" t="s">
        <v>32</v>
      </c>
      <c r="C16" s="4" t="s">
        <v>40</v>
      </c>
      <c r="D16" s="132" t="s">
        <v>41</v>
      </c>
      <c r="E16" s="4" t="s">
        <v>27</v>
      </c>
      <c r="F16" s="19" t="s">
        <v>284</v>
      </c>
      <c r="G16" s="19" t="s">
        <v>285</v>
      </c>
      <c r="H16" s="4" t="s">
        <v>42</v>
      </c>
      <c r="I16" s="19" t="s">
        <v>47</v>
      </c>
      <c r="J16" s="4" t="s">
        <v>18</v>
      </c>
      <c r="K16" s="4" t="s">
        <v>35</v>
      </c>
      <c r="L16" s="4" t="s">
        <v>44</v>
      </c>
      <c r="M16" s="4" t="s">
        <v>21</v>
      </c>
      <c r="N16" s="37">
        <v>42</v>
      </c>
      <c r="O16" s="91">
        <f>N16/2.5</f>
        <v>16.8</v>
      </c>
      <c r="P16" s="27" t="s">
        <v>111</v>
      </c>
      <c r="Q16" s="3" t="s">
        <v>111</v>
      </c>
      <c r="R16" s="4" t="s">
        <v>22</v>
      </c>
      <c r="S16" s="3" t="s">
        <v>101</v>
      </c>
      <c r="T16" s="4"/>
      <c r="U16" s="4" t="s">
        <v>406</v>
      </c>
      <c r="V16" s="22" t="s">
        <v>752</v>
      </c>
      <c r="W16" s="4"/>
      <c r="X16" s="4"/>
      <c r="Y16" s="4"/>
      <c r="Z16" s="4"/>
    </row>
    <row r="17" spans="1:26" s="3" customFormat="1" ht="14" customHeight="1" x14ac:dyDescent="0.3">
      <c r="A17" s="4" t="s">
        <v>253</v>
      </c>
      <c r="B17" s="4" t="s">
        <v>32</v>
      </c>
      <c r="C17" s="4" t="s">
        <v>287</v>
      </c>
      <c r="D17" s="132" t="s">
        <v>34</v>
      </c>
      <c r="E17" s="4" t="s">
        <v>27</v>
      </c>
      <c r="F17" s="19" t="s">
        <v>272</v>
      </c>
      <c r="G17" s="19" t="s">
        <v>273</v>
      </c>
      <c r="H17" s="4" t="s">
        <v>17</v>
      </c>
      <c r="I17" s="19">
        <v>44.7</v>
      </c>
      <c r="J17" s="4" t="s">
        <v>18</v>
      </c>
      <c r="K17" s="4" t="s">
        <v>35</v>
      </c>
      <c r="L17" s="4" t="s">
        <v>48</v>
      </c>
      <c r="M17" s="4" t="s">
        <v>21</v>
      </c>
      <c r="N17" s="37">
        <v>3.82</v>
      </c>
      <c r="O17" s="91">
        <f>N17/2.5</f>
        <v>1.528</v>
      </c>
      <c r="P17" s="27" t="s">
        <v>111</v>
      </c>
      <c r="Q17" s="27" t="s">
        <v>111</v>
      </c>
      <c r="R17" s="4" t="s">
        <v>22</v>
      </c>
      <c r="S17" s="4" t="s">
        <v>510</v>
      </c>
      <c r="T17" s="4"/>
      <c r="U17" s="4" t="s">
        <v>519</v>
      </c>
      <c r="V17" s="22" t="s">
        <v>339</v>
      </c>
      <c r="W17" s="23"/>
      <c r="X17" s="23"/>
      <c r="Y17" s="4"/>
      <c r="Z17" s="4"/>
    </row>
    <row r="18" spans="1:26" s="3" customFormat="1" ht="14" customHeight="1" x14ac:dyDescent="0.3">
      <c r="A18" s="4" t="s">
        <v>250</v>
      </c>
      <c r="B18" s="3" t="s">
        <v>32</v>
      </c>
      <c r="C18" s="3" t="s">
        <v>72</v>
      </c>
      <c r="D18" s="131" t="s">
        <v>34</v>
      </c>
      <c r="E18" s="3" t="s">
        <v>27</v>
      </c>
      <c r="F18" s="3" t="s">
        <v>73</v>
      </c>
      <c r="H18" s="3" t="s">
        <v>28</v>
      </c>
      <c r="J18" s="3" t="s">
        <v>18</v>
      </c>
      <c r="K18" s="3" t="s">
        <v>35</v>
      </c>
      <c r="L18" s="3" t="s">
        <v>44</v>
      </c>
      <c r="M18" s="3" t="s">
        <v>21</v>
      </c>
      <c r="N18" s="18">
        <v>8.49</v>
      </c>
      <c r="O18" s="18"/>
      <c r="R18" s="3" t="s">
        <v>22</v>
      </c>
      <c r="S18" s="41" t="s">
        <v>491</v>
      </c>
      <c r="T18" s="3" t="s">
        <v>347</v>
      </c>
      <c r="U18" s="3" t="s">
        <v>369</v>
      </c>
      <c r="V18" s="3" t="s">
        <v>74</v>
      </c>
    </row>
    <row r="19" spans="1:26" s="4" customFormat="1" ht="14" customHeight="1" x14ac:dyDescent="0.3">
      <c r="A19" s="4" t="s">
        <v>263</v>
      </c>
      <c r="B19" s="3" t="s">
        <v>32</v>
      </c>
      <c r="C19" s="3" t="s">
        <v>72</v>
      </c>
      <c r="D19" s="131" t="s">
        <v>34</v>
      </c>
      <c r="E19" s="3" t="s">
        <v>27</v>
      </c>
      <c r="F19" s="3" t="s">
        <v>73</v>
      </c>
      <c r="G19" s="3"/>
      <c r="H19" s="3" t="s">
        <v>28</v>
      </c>
      <c r="I19" s="3"/>
      <c r="J19" s="3" t="s">
        <v>18</v>
      </c>
      <c r="K19" s="3" t="s">
        <v>35</v>
      </c>
      <c r="L19" s="3" t="s">
        <v>44</v>
      </c>
      <c r="M19" s="3" t="s">
        <v>21</v>
      </c>
      <c r="N19" s="18">
        <v>9.5500000000000007</v>
      </c>
      <c r="O19" s="18"/>
      <c r="P19" s="3"/>
      <c r="Q19" s="3"/>
      <c r="R19" s="3" t="s">
        <v>22</v>
      </c>
      <c r="S19" s="41" t="s">
        <v>491</v>
      </c>
      <c r="T19" s="3" t="s">
        <v>348</v>
      </c>
      <c r="U19" s="3" t="s">
        <v>369</v>
      </c>
      <c r="V19" s="3" t="s">
        <v>74</v>
      </c>
      <c r="W19" s="3"/>
      <c r="X19" s="3"/>
      <c r="Y19" s="3"/>
      <c r="Z19" s="3"/>
    </row>
    <row r="20" spans="1:26" s="4" customFormat="1" ht="14" customHeight="1" x14ac:dyDescent="0.3">
      <c r="A20" s="3" t="s">
        <v>253</v>
      </c>
      <c r="B20" s="3" t="s">
        <v>32</v>
      </c>
      <c r="C20" s="3" t="s">
        <v>72</v>
      </c>
      <c r="D20" s="131" t="s">
        <v>34</v>
      </c>
      <c r="E20" s="3" t="s">
        <v>27</v>
      </c>
      <c r="F20" s="3" t="s">
        <v>73</v>
      </c>
      <c r="G20" s="3"/>
      <c r="H20" s="3" t="s">
        <v>28</v>
      </c>
      <c r="I20" s="3"/>
      <c r="J20" s="3" t="s">
        <v>18</v>
      </c>
      <c r="K20" s="3" t="s">
        <v>35</v>
      </c>
      <c r="L20" s="3" t="s">
        <v>44</v>
      </c>
      <c r="M20" s="3" t="s">
        <v>21</v>
      </c>
      <c r="N20" s="18">
        <v>3.18</v>
      </c>
      <c r="O20" s="18"/>
      <c r="P20" s="3"/>
      <c r="Q20" s="3"/>
      <c r="R20" s="3" t="s">
        <v>22</v>
      </c>
      <c r="S20" s="41" t="s">
        <v>491</v>
      </c>
      <c r="T20" s="3" t="s">
        <v>349</v>
      </c>
      <c r="U20" s="3" t="s">
        <v>369</v>
      </c>
      <c r="V20" s="3" t="s">
        <v>74</v>
      </c>
      <c r="W20" s="3"/>
      <c r="X20" s="3"/>
      <c r="Y20" s="3"/>
      <c r="Z20" s="3"/>
    </row>
    <row r="21" spans="1:26" s="4" customFormat="1" ht="14" customHeight="1" x14ac:dyDescent="0.3">
      <c r="A21" s="4" t="s">
        <v>263</v>
      </c>
      <c r="B21" s="4" t="s">
        <v>283</v>
      </c>
      <c r="C21" s="4" t="s">
        <v>287</v>
      </c>
      <c r="D21" s="132" t="s">
        <v>34</v>
      </c>
      <c r="E21" s="4" t="s">
        <v>27</v>
      </c>
      <c r="F21" s="19" t="s">
        <v>47</v>
      </c>
      <c r="G21" s="19" t="s">
        <v>47</v>
      </c>
      <c r="H21" s="4" t="s">
        <v>251</v>
      </c>
      <c r="I21" s="19" t="s">
        <v>47</v>
      </c>
      <c r="J21" s="4" t="s">
        <v>18</v>
      </c>
      <c r="K21" s="4" t="s">
        <v>43</v>
      </c>
      <c r="L21" s="4" t="s">
        <v>48</v>
      </c>
      <c r="M21" s="4" t="s">
        <v>49</v>
      </c>
      <c r="N21" s="19">
        <v>1</v>
      </c>
      <c r="O21" s="19"/>
      <c r="R21" s="4" t="s">
        <v>22</v>
      </c>
      <c r="S21" s="41" t="s">
        <v>434</v>
      </c>
      <c r="U21" s="4" t="s">
        <v>521</v>
      </c>
      <c r="V21" s="5" t="s">
        <v>334</v>
      </c>
    </row>
    <row r="22" spans="1:26" s="4" customFormat="1" ht="14" customHeight="1" x14ac:dyDescent="0.3">
      <c r="A22" s="4" t="s">
        <v>250</v>
      </c>
      <c r="B22" s="4" t="s">
        <v>283</v>
      </c>
      <c r="C22" s="4" t="s">
        <v>287</v>
      </c>
      <c r="D22" s="132" t="s">
        <v>34</v>
      </c>
      <c r="E22" s="4" t="s">
        <v>27</v>
      </c>
      <c r="F22" s="19" t="s">
        <v>47</v>
      </c>
      <c r="G22" s="19" t="s">
        <v>47</v>
      </c>
      <c r="H22" s="4" t="s">
        <v>251</v>
      </c>
      <c r="I22" s="19" t="s">
        <v>47</v>
      </c>
      <c r="J22" s="4" t="s">
        <v>18</v>
      </c>
      <c r="K22" s="4" t="s">
        <v>43</v>
      </c>
      <c r="L22" s="4" t="s">
        <v>48</v>
      </c>
      <c r="M22" s="4" t="s">
        <v>49</v>
      </c>
      <c r="N22" s="19">
        <v>4.7</v>
      </c>
      <c r="O22" s="19"/>
      <c r="R22" s="4" t="s">
        <v>22</v>
      </c>
      <c r="S22" s="41" t="s">
        <v>434</v>
      </c>
      <c r="U22" s="4" t="s">
        <v>521</v>
      </c>
      <c r="V22" s="5" t="s">
        <v>334</v>
      </c>
    </row>
    <row r="23" spans="1:26" s="4" customFormat="1" ht="14" customHeight="1" x14ac:dyDescent="0.3">
      <c r="A23" s="4" t="s">
        <v>252</v>
      </c>
      <c r="B23" s="4" t="s">
        <v>283</v>
      </c>
      <c r="C23" s="4" t="s">
        <v>287</v>
      </c>
      <c r="D23" s="132" t="s">
        <v>34</v>
      </c>
      <c r="E23" s="4" t="s">
        <v>27</v>
      </c>
      <c r="F23" s="19" t="s">
        <v>47</v>
      </c>
      <c r="G23" s="19" t="s">
        <v>47</v>
      </c>
      <c r="H23" s="4" t="s">
        <v>251</v>
      </c>
      <c r="I23" s="19" t="s">
        <v>47</v>
      </c>
      <c r="J23" s="4" t="s">
        <v>18</v>
      </c>
      <c r="K23" s="4" t="s">
        <v>43</v>
      </c>
      <c r="L23" s="4" t="s">
        <v>48</v>
      </c>
      <c r="M23" s="4" t="s">
        <v>49</v>
      </c>
      <c r="N23" s="19">
        <v>3.6</v>
      </c>
      <c r="O23" s="19"/>
      <c r="R23" s="4" t="s">
        <v>22</v>
      </c>
      <c r="S23" s="41" t="s">
        <v>434</v>
      </c>
      <c r="U23" s="4" t="s">
        <v>521</v>
      </c>
      <c r="V23" s="5" t="s">
        <v>334</v>
      </c>
    </row>
    <row r="24" spans="1:26" s="4" customFormat="1" ht="14" customHeight="1" x14ac:dyDescent="0.3">
      <c r="A24" s="3" t="s">
        <v>524</v>
      </c>
      <c r="B24" s="3" t="s">
        <v>32</v>
      </c>
      <c r="C24" s="3" t="s">
        <v>72</v>
      </c>
      <c r="D24" s="131" t="s">
        <v>85</v>
      </c>
      <c r="E24" s="3" t="s">
        <v>27</v>
      </c>
      <c r="F24" s="3"/>
      <c r="G24" s="3"/>
      <c r="H24" s="3"/>
      <c r="I24" s="3"/>
      <c r="J24" s="3" t="s">
        <v>18</v>
      </c>
      <c r="K24" s="3" t="s">
        <v>35</v>
      </c>
      <c r="L24" s="4" t="s">
        <v>44</v>
      </c>
      <c r="M24" s="3" t="s">
        <v>21</v>
      </c>
      <c r="N24" s="91">
        <v>4.8637632934686401</v>
      </c>
      <c r="O24" s="91">
        <f>N24/2.5</f>
        <v>1.9455053173874561</v>
      </c>
      <c r="P24" s="3" t="s">
        <v>111</v>
      </c>
      <c r="Q24" s="3" t="s">
        <v>111</v>
      </c>
      <c r="R24" s="3" t="s">
        <v>22</v>
      </c>
      <c r="S24" s="3" t="s">
        <v>354</v>
      </c>
      <c r="T24" s="3" t="s">
        <v>522</v>
      </c>
      <c r="U24" s="3" t="s">
        <v>368</v>
      </c>
      <c r="V24" s="3" t="s">
        <v>88</v>
      </c>
      <c r="W24" s="3"/>
      <c r="X24" s="3"/>
      <c r="Y24" s="3"/>
      <c r="Z24" s="3"/>
    </row>
    <row r="25" spans="1:26" s="4" customFormat="1" ht="14" customHeight="1" x14ac:dyDescent="0.3">
      <c r="A25" s="3" t="s">
        <v>250</v>
      </c>
      <c r="B25" s="3" t="s">
        <v>32</v>
      </c>
      <c r="C25" s="3" t="s">
        <v>72</v>
      </c>
      <c r="D25" s="131" t="s">
        <v>85</v>
      </c>
      <c r="E25" s="3" t="s">
        <v>27</v>
      </c>
      <c r="F25" s="3" t="s">
        <v>77</v>
      </c>
      <c r="G25" s="3" t="s">
        <v>86</v>
      </c>
      <c r="H25" s="3" t="s">
        <v>28</v>
      </c>
      <c r="I25" s="3" t="s">
        <v>87</v>
      </c>
      <c r="J25" s="3" t="s">
        <v>18</v>
      </c>
      <c r="K25" s="3" t="s">
        <v>35</v>
      </c>
      <c r="L25" s="3"/>
      <c r="M25" s="3" t="s">
        <v>21</v>
      </c>
      <c r="N25" s="3">
        <v>6.37</v>
      </c>
      <c r="O25" s="3"/>
      <c r="P25" s="3"/>
      <c r="Q25" s="3"/>
      <c r="R25" s="3" t="s">
        <v>22</v>
      </c>
      <c r="S25" s="3" t="s">
        <v>354</v>
      </c>
      <c r="T25" s="3"/>
      <c r="U25" s="3" t="s">
        <v>368</v>
      </c>
      <c r="V25" s="3" t="s">
        <v>88</v>
      </c>
      <c r="W25" s="3"/>
      <c r="X25" s="3"/>
      <c r="Y25" s="3"/>
      <c r="Z25" s="3"/>
    </row>
    <row r="26" spans="1:26" s="4" customFormat="1" ht="14" customHeight="1" x14ac:dyDescent="0.3">
      <c r="A26" s="3" t="s">
        <v>253</v>
      </c>
      <c r="B26" s="3" t="s">
        <v>32</v>
      </c>
      <c r="C26" s="3" t="s">
        <v>72</v>
      </c>
      <c r="D26" s="131" t="s">
        <v>85</v>
      </c>
      <c r="E26" s="3" t="s">
        <v>27</v>
      </c>
      <c r="F26" s="3" t="s">
        <v>77</v>
      </c>
      <c r="G26" s="3" t="s">
        <v>86</v>
      </c>
      <c r="H26" s="3" t="s">
        <v>28</v>
      </c>
      <c r="I26" s="3" t="s">
        <v>87</v>
      </c>
      <c r="J26" s="3" t="s">
        <v>18</v>
      </c>
      <c r="K26" s="3" t="s">
        <v>35</v>
      </c>
      <c r="L26" s="3"/>
      <c r="M26" s="3" t="s">
        <v>21</v>
      </c>
      <c r="N26" s="3">
        <v>4.25</v>
      </c>
      <c r="O26" s="3"/>
      <c r="P26" s="3"/>
      <c r="Q26" s="3"/>
      <c r="R26" s="3" t="s">
        <v>22</v>
      </c>
      <c r="S26" s="3" t="s">
        <v>354</v>
      </c>
      <c r="T26" s="3"/>
      <c r="U26" s="3" t="s">
        <v>368</v>
      </c>
      <c r="V26" s="3" t="s">
        <v>88</v>
      </c>
      <c r="W26" s="3"/>
      <c r="X26" s="3"/>
      <c r="Y26" s="3"/>
      <c r="Z26" s="3"/>
    </row>
    <row r="27" spans="1:26" s="4" customFormat="1" ht="14" customHeight="1" x14ac:dyDescent="0.3">
      <c r="A27" s="3" t="s">
        <v>252</v>
      </c>
      <c r="B27" s="3" t="s">
        <v>32</v>
      </c>
      <c r="C27" s="3" t="s">
        <v>72</v>
      </c>
      <c r="D27" s="131" t="s">
        <v>85</v>
      </c>
      <c r="E27" s="3" t="s">
        <v>27</v>
      </c>
      <c r="F27" s="3" t="s">
        <v>77</v>
      </c>
      <c r="G27" s="3" t="s">
        <v>86</v>
      </c>
      <c r="H27" s="3" t="s">
        <v>28</v>
      </c>
      <c r="I27" s="3" t="s">
        <v>87</v>
      </c>
      <c r="J27" s="3" t="s">
        <v>18</v>
      </c>
      <c r="K27" s="3" t="s">
        <v>35</v>
      </c>
      <c r="L27" s="3"/>
      <c r="M27" s="3" t="s">
        <v>21</v>
      </c>
      <c r="N27" s="3">
        <v>4.25</v>
      </c>
      <c r="O27" s="3"/>
      <c r="P27" s="3"/>
      <c r="Q27" s="3"/>
      <c r="R27" s="3" t="s">
        <v>22</v>
      </c>
      <c r="S27" s="3" t="s">
        <v>354</v>
      </c>
      <c r="T27" s="3"/>
      <c r="U27" s="3" t="s">
        <v>368</v>
      </c>
      <c r="V27" s="3" t="s">
        <v>88</v>
      </c>
      <c r="W27" s="3"/>
      <c r="X27" s="3"/>
      <c r="Y27" s="3"/>
      <c r="Z27" s="3"/>
    </row>
    <row r="28" spans="1:26" s="4" customFormat="1" ht="14" customHeight="1" x14ac:dyDescent="0.3">
      <c r="A28" s="3" t="s">
        <v>524</v>
      </c>
      <c r="B28" s="3" t="s">
        <v>32</v>
      </c>
      <c r="C28" s="3" t="s">
        <v>89</v>
      </c>
      <c r="D28" s="131" t="s">
        <v>90</v>
      </c>
      <c r="E28" s="3" t="s">
        <v>27</v>
      </c>
      <c r="F28" s="19"/>
      <c r="G28" s="19"/>
      <c r="H28" s="3" t="s">
        <v>17</v>
      </c>
      <c r="I28" s="19"/>
      <c r="J28" s="3" t="s">
        <v>18</v>
      </c>
      <c r="K28" s="3" t="s">
        <v>19</v>
      </c>
      <c r="L28" s="4" t="s">
        <v>44</v>
      </c>
      <c r="M28" s="3" t="s">
        <v>21</v>
      </c>
      <c r="N28" s="37">
        <v>4.8637632934686401</v>
      </c>
      <c r="O28" s="91">
        <f>N28/2.5</f>
        <v>1.9455053173874561</v>
      </c>
      <c r="P28" s="4" t="s">
        <v>111</v>
      </c>
      <c r="Q28" s="3" t="s">
        <v>111</v>
      </c>
      <c r="R28" s="3" t="s">
        <v>22</v>
      </c>
      <c r="S28" s="3" t="s">
        <v>354</v>
      </c>
      <c r="T28" s="4" t="s">
        <v>522</v>
      </c>
      <c r="U28" s="3" t="s">
        <v>368</v>
      </c>
      <c r="V28" s="3" t="s">
        <v>88</v>
      </c>
      <c r="W28" s="23"/>
      <c r="X28" s="23"/>
    </row>
    <row r="29" spans="1:26" s="4" customFormat="1" ht="14" customHeight="1" x14ac:dyDescent="0.3">
      <c r="A29" s="3" t="s">
        <v>250</v>
      </c>
      <c r="B29" s="3" t="s">
        <v>32</v>
      </c>
      <c r="C29" s="3" t="s">
        <v>89</v>
      </c>
      <c r="D29" s="131" t="s">
        <v>90</v>
      </c>
      <c r="E29" s="3" t="s">
        <v>27</v>
      </c>
      <c r="F29" s="3" t="s">
        <v>91</v>
      </c>
      <c r="G29" s="3">
        <v>8.3000000000000007</v>
      </c>
      <c r="H29" s="3" t="s">
        <v>17</v>
      </c>
      <c r="I29" s="3">
        <v>82</v>
      </c>
      <c r="J29" s="3" t="s">
        <v>18</v>
      </c>
      <c r="K29" s="3" t="s">
        <v>19</v>
      </c>
      <c r="L29" s="3"/>
      <c r="M29" s="3" t="s">
        <v>21</v>
      </c>
      <c r="N29" s="3">
        <v>6.37</v>
      </c>
      <c r="O29" s="3"/>
      <c r="R29" s="3" t="s">
        <v>22</v>
      </c>
      <c r="S29" s="3" t="s">
        <v>354</v>
      </c>
      <c r="T29" s="3"/>
      <c r="U29" s="3" t="s">
        <v>368</v>
      </c>
      <c r="V29" s="3" t="s">
        <v>88</v>
      </c>
      <c r="W29" s="3"/>
      <c r="X29" s="3"/>
      <c r="Y29" s="3"/>
      <c r="Z29" s="3"/>
    </row>
    <row r="30" spans="1:26" s="4" customFormat="1" ht="14" customHeight="1" x14ac:dyDescent="0.3">
      <c r="A30" s="3" t="s">
        <v>252</v>
      </c>
      <c r="B30" s="3" t="s">
        <v>32</v>
      </c>
      <c r="C30" s="3" t="s">
        <v>89</v>
      </c>
      <c r="D30" s="131" t="s">
        <v>90</v>
      </c>
      <c r="E30" s="3" t="s">
        <v>27</v>
      </c>
      <c r="F30" s="3" t="s">
        <v>91</v>
      </c>
      <c r="G30" s="3">
        <v>8.3000000000000007</v>
      </c>
      <c r="H30" s="3" t="s">
        <v>17</v>
      </c>
      <c r="I30" s="3">
        <v>82</v>
      </c>
      <c r="J30" s="3" t="s">
        <v>18</v>
      </c>
      <c r="K30" s="3" t="s">
        <v>19</v>
      </c>
      <c r="L30" s="3"/>
      <c r="M30" s="3" t="s">
        <v>21</v>
      </c>
      <c r="N30" s="3">
        <v>4.25</v>
      </c>
      <c r="O30" s="3"/>
      <c r="R30" s="3" t="s">
        <v>22</v>
      </c>
      <c r="S30" s="3" t="s">
        <v>354</v>
      </c>
      <c r="T30" s="3"/>
      <c r="U30" s="3" t="s">
        <v>368</v>
      </c>
      <c r="V30" s="3" t="s">
        <v>88</v>
      </c>
      <c r="W30" s="3"/>
      <c r="X30" s="3"/>
      <c r="Y30" s="3"/>
      <c r="Z30" s="3"/>
    </row>
    <row r="31" spans="1:26" s="4" customFormat="1" ht="14" customHeight="1" x14ac:dyDescent="0.3">
      <c r="A31" s="3" t="s">
        <v>253</v>
      </c>
      <c r="B31" s="3" t="s">
        <v>32</v>
      </c>
      <c r="C31" s="3" t="s">
        <v>89</v>
      </c>
      <c r="D31" s="131" t="s">
        <v>90</v>
      </c>
      <c r="E31" s="3" t="s">
        <v>27</v>
      </c>
      <c r="F31" s="3" t="s">
        <v>91</v>
      </c>
      <c r="G31" s="3">
        <v>8.3000000000000007</v>
      </c>
      <c r="H31" s="3" t="s">
        <v>17</v>
      </c>
      <c r="I31" s="3">
        <v>82</v>
      </c>
      <c r="J31" s="3" t="s">
        <v>18</v>
      </c>
      <c r="K31" s="3" t="s">
        <v>19</v>
      </c>
      <c r="L31" s="3"/>
      <c r="M31" s="3" t="s">
        <v>21</v>
      </c>
      <c r="N31" s="3">
        <v>4.25</v>
      </c>
      <c r="O31" s="3"/>
      <c r="R31" s="3" t="s">
        <v>22</v>
      </c>
      <c r="S31" s="3" t="s">
        <v>354</v>
      </c>
      <c r="T31" s="3"/>
      <c r="U31" s="3" t="s">
        <v>368</v>
      </c>
      <c r="V31" s="3" t="s">
        <v>88</v>
      </c>
      <c r="W31" s="3"/>
      <c r="X31" s="3"/>
      <c r="Y31" s="3"/>
      <c r="Z31" s="3"/>
    </row>
    <row r="32" spans="1:26" s="4" customFormat="1" ht="14" customHeight="1" x14ac:dyDescent="0.3">
      <c r="A32" s="4" t="s">
        <v>253</v>
      </c>
      <c r="B32" s="4" t="s">
        <v>12</v>
      </c>
      <c r="C32" s="4" t="s">
        <v>275</v>
      </c>
      <c r="D32" s="132" t="s">
        <v>532</v>
      </c>
      <c r="E32" s="4" t="s">
        <v>27</v>
      </c>
      <c r="F32" s="19" t="s">
        <v>272</v>
      </c>
      <c r="G32" s="19" t="s">
        <v>273</v>
      </c>
      <c r="H32" s="4" t="s">
        <v>17</v>
      </c>
      <c r="I32" s="19">
        <v>44.7</v>
      </c>
      <c r="J32" s="4" t="s">
        <v>18</v>
      </c>
      <c r="K32" s="4" t="s">
        <v>19</v>
      </c>
      <c r="L32" s="4" t="s">
        <v>44</v>
      </c>
      <c r="M32" s="4" t="s">
        <v>21</v>
      </c>
      <c r="N32" s="37">
        <v>16.100000000000001</v>
      </c>
      <c r="O32" s="91">
        <f>N32/2.5</f>
        <v>6.44</v>
      </c>
      <c r="P32" s="27" t="s">
        <v>111</v>
      </c>
      <c r="Q32" s="3" t="s">
        <v>111</v>
      </c>
      <c r="R32" s="4" t="s">
        <v>22</v>
      </c>
      <c r="S32" s="4" t="s">
        <v>508</v>
      </c>
      <c r="U32" s="4" t="s">
        <v>519</v>
      </c>
      <c r="V32" s="22" t="s">
        <v>339</v>
      </c>
      <c r="W32" s="23"/>
      <c r="X32" s="23"/>
    </row>
    <row r="33" spans="1:26" s="4" customFormat="1" ht="14" customHeight="1" x14ac:dyDescent="0.3">
      <c r="A33" s="4" t="s">
        <v>524</v>
      </c>
      <c r="B33" s="4" t="s">
        <v>12</v>
      </c>
      <c r="C33" s="4" t="s">
        <v>270</v>
      </c>
      <c r="D33" s="132" t="s">
        <v>129</v>
      </c>
      <c r="E33" s="4" t="s">
        <v>27</v>
      </c>
      <c r="F33" s="19" t="s">
        <v>271</v>
      </c>
      <c r="G33" s="19" t="s">
        <v>47</v>
      </c>
      <c r="H33" s="4" t="s">
        <v>268</v>
      </c>
      <c r="I33" s="19" t="s">
        <v>47</v>
      </c>
      <c r="J33" s="4" t="s">
        <v>18</v>
      </c>
      <c r="K33" s="4" t="s">
        <v>19</v>
      </c>
      <c r="L33" s="4" t="s">
        <v>44</v>
      </c>
      <c r="M33" s="4" t="s">
        <v>21</v>
      </c>
      <c r="N33" s="37">
        <v>5.4956880804566675</v>
      </c>
      <c r="O33" s="91">
        <f>N33/2.5</f>
        <v>2.1982752321826671</v>
      </c>
      <c r="P33" s="4" t="s">
        <v>111</v>
      </c>
      <c r="Q33" s="3" t="s">
        <v>433</v>
      </c>
      <c r="R33" s="4" t="s">
        <v>22</v>
      </c>
      <c r="S33" s="4" t="s">
        <v>517</v>
      </c>
      <c r="T33" s="4" t="s">
        <v>526</v>
      </c>
      <c r="U33" s="4" t="s">
        <v>521</v>
      </c>
      <c r="V33" s="5" t="s">
        <v>334</v>
      </c>
    </row>
    <row r="34" spans="1:26" s="4" customFormat="1" ht="14" customHeight="1" x14ac:dyDescent="0.3">
      <c r="A34" s="4" t="s">
        <v>250</v>
      </c>
      <c r="B34" s="4" t="s">
        <v>12</v>
      </c>
      <c r="C34" s="4" t="s">
        <v>270</v>
      </c>
      <c r="D34" s="132" t="s">
        <v>129</v>
      </c>
      <c r="E34" s="4" t="s">
        <v>27</v>
      </c>
      <c r="F34" s="19" t="s">
        <v>271</v>
      </c>
      <c r="G34" s="19" t="s">
        <v>47</v>
      </c>
      <c r="H34" s="4" t="s">
        <v>268</v>
      </c>
      <c r="I34" s="19" t="s">
        <v>47</v>
      </c>
      <c r="J34" s="4" t="s">
        <v>18</v>
      </c>
      <c r="K34" s="4" t="s">
        <v>19</v>
      </c>
      <c r="L34" s="4" t="s">
        <v>44</v>
      </c>
      <c r="M34" s="4" t="s">
        <v>21</v>
      </c>
      <c r="N34" s="19">
        <v>7.6</v>
      </c>
      <c r="O34" s="19"/>
      <c r="R34" s="4" t="s">
        <v>22</v>
      </c>
      <c r="S34" s="4" t="s">
        <v>517</v>
      </c>
      <c r="U34" s="4" t="s">
        <v>521</v>
      </c>
      <c r="V34" s="5" t="s">
        <v>334</v>
      </c>
      <c r="W34" s="23"/>
      <c r="X34" s="23"/>
    </row>
    <row r="35" spans="1:26" s="4" customFormat="1" ht="14" customHeight="1" x14ac:dyDescent="0.3">
      <c r="A35" s="4" t="s">
        <v>252</v>
      </c>
      <c r="B35" s="4" t="s">
        <v>12</v>
      </c>
      <c r="C35" s="4" t="s">
        <v>270</v>
      </c>
      <c r="D35" s="132" t="s">
        <v>129</v>
      </c>
      <c r="E35" s="4" t="s">
        <v>27</v>
      </c>
      <c r="F35" s="19" t="s">
        <v>271</v>
      </c>
      <c r="G35" s="19" t="s">
        <v>47</v>
      </c>
      <c r="H35" s="4" t="s">
        <v>268</v>
      </c>
      <c r="I35" s="19" t="s">
        <v>47</v>
      </c>
      <c r="J35" s="4" t="s">
        <v>18</v>
      </c>
      <c r="K35" s="4" t="s">
        <v>19</v>
      </c>
      <c r="L35" s="4" t="s">
        <v>44</v>
      </c>
      <c r="M35" s="4" t="s">
        <v>21</v>
      </c>
      <c r="N35" s="19">
        <v>8.4</v>
      </c>
      <c r="O35" s="19"/>
      <c r="R35" s="4" t="s">
        <v>22</v>
      </c>
      <c r="S35" s="4" t="s">
        <v>517</v>
      </c>
      <c r="U35" s="4" t="s">
        <v>521</v>
      </c>
      <c r="V35" s="5" t="s">
        <v>334</v>
      </c>
      <c r="W35" s="23"/>
      <c r="X35" s="23"/>
    </row>
    <row r="36" spans="1:26" s="4" customFormat="1" ht="14" customHeight="1" x14ac:dyDescent="0.3">
      <c r="A36" s="3" t="s">
        <v>253</v>
      </c>
      <c r="B36" s="4" t="s">
        <v>12</v>
      </c>
      <c r="C36" s="4" t="s">
        <v>270</v>
      </c>
      <c r="D36" s="132" t="s">
        <v>129</v>
      </c>
      <c r="E36" s="4" t="s">
        <v>27</v>
      </c>
      <c r="F36" s="19" t="s">
        <v>271</v>
      </c>
      <c r="G36" s="19" t="s">
        <v>47</v>
      </c>
      <c r="H36" s="4" t="s">
        <v>268</v>
      </c>
      <c r="I36" s="19" t="s">
        <v>47</v>
      </c>
      <c r="J36" s="4" t="s">
        <v>18</v>
      </c>
      <c r="K36" s="4" t="s">
        <v>19</v>
      </c>
      <c r="L36" s="4" t="s">
        <v>44</v>
      </c>
      <c r="M36" s="4" t="s">
        <v>21</v>
      </c>
      <c r="N36" s="19">
        <v>2.6</v>
      </c>
      <c r="O36" s="19"/>
      <c r="R36" s="4" t="s">
        <v>22</v>
      </c>
      <c r="S36" s="4" t="s">
        <v>517</v>
      </c>
      <c r="U36" s="4" t="s">
        <v>521</v>
      </c>
      <c r="V36" s="5" t="s">
        <v>334</v>
      </c>
      <c r="W36" s="23"/>
      <c r="X36" s="23"/>
    </row>
    <row r="37" spans="1:26" s="4" customFormat="1" ht="14" customHeight="1" x14ac:dyDescent="0.3">
      <c r="A37" s="4" t="s">
        <v>252</v>
      </c>
      <c r="B37" s="4" t="s">
        <v>12</v>
      </c>
      <c r="C37" s="4" t="s">
        <v>270</v>
      </c>
      <c r="D37" s="132" t="s">
        <v>129</v>
      </c>
      <c r="E37" s="4" t="s">
        <v>27</v>
      </c>
      <c r="F37" s="19" t="s">
        <v>272</v>
      </c>
      <c r="G37" s="19" t="s">
        <v>273</v>
      </c>
      <c r="H37" s="4" t="s">
        <v>17</v>
      </c>
      <c r="I37" s="19">
        <v>44.7</v>
      </c>
      <c r="J37" s="4" t="s">
        <v>18</v>
      </c>
      <c r="K37" s="4" t="s">
        <v>19</v>
      </c>
      <c r="L37" s="4" t="s">
        <v>44</v>
      </c>
      <c r="M37" s="4" t="s">
        <v>21</v>
      </c>
      <c r="N37" s="19">
        <v>8.0500000000000007</v>
      </c>
      <c r="O37" s="19"/>
      <c r="P37" s="27"/>
      <c r="Q37" s="24"/>
      <c r="R37" s="4" t="s">
        <v>22</v>
      </c>
      <c r="S37" s="4" t="s">
        <v>274</v>
      </c>
      <c r="U37" s="4" t="s">
        <v>519</v>
      </c>
      <c r="V37" s="22" t="s">
        <v>339</v>
      </c>
      <c r="W37" s="26"/>
      <c r="X37" s="26"/>
    </row>
    <row r="38" spans="1:26" s="8" customFormat="1" ht="14" customHeight="1" x14ac:dyDescent="0.3">
      <c r="A38" s="4" t="s">
        <v>262</v>
      </c>
      <c r="B38" s="4" t="s">
        <v>12</v>
      </c>
      <c r="C38" s="4" t="s">
        <v>78</v>
      </c>
      <c r="D38" s="132" t="s">
        <v>79</v>
      </c>
      <c r="E38" s="4" t="s">
        <v>27</v>
      </c>
      <c r="F38" s="19" t="s">
        <v>272</v>
      </c>
      <c r="G38" s="19" t="s">
        <v>273</v>
      </c>
      <c r="H38" s="4" t="s">
        <v>17</v>
      </c>
      <c r="I38" s="19">
        <v>44.7</v>
      </c>
      <c r="J38" s="4" t="s">
        <v>18</v>
      </c>
      <c r="K38" s="4" t="s">
        <v>19</v>
      </c>
      <c r="L38" s="4" t="s">
        <v>44</v>
      </c>
      <c r="M38" s="4" t="s">
        <v>21</v>
      </c>
      <c r="N38" s="37">
        <v>16.100000000000001</v>
      </c>
      <c r="O38" s="91">
        <f>N38/2.5</f>
        <v>6.44</v>
      </c>
      <c r="P38" s="27" t="s">
        <v>111</v>
      </c>
      <c r="Q38" s="3" t="s">
        <v>111</v>
      </c>
      <c r="R38" s="4" t="s">
        <v>22</v>
      </c>
      <c r="S38" s="4" t="s">
        <v>508</v>
      </c>
      <c r="T38" s="4"/>
      <c r="U38" s="4" t="s">
        <v>519</v>
      </c>
      <c r="V38" s="22" t="s">
        <v>339</v>
      </c>
      <c r="W38" s="23"/>
      <c r="X38" s="23"/>
      <c r="Y38" s="4"/>
      <c r="Z38" s="4"/>
    </row>
    <row r="39" spans="1:26" s="8" customFormat="1" ht="14" customHeight="1" x14ac:dyDescent="0.3">
      <c r="A39" s="3" t="s">
        <v>252</v>
      </c>
      <c r="B39" s="4" t="s">
        <v>12</v>
      </c>
      <c r="C39" s="4" t="s">
        <v>51</v>
      </c>
      <c r="D39" s="132" t="s">
        <v>52</v>
      </c>
      <c r="E39" s="4" t="s">
        <v>27</v>
      </c>
      <c r="F39" s="19" t="s">
        <v>267</v>
      </c>
      <c r="G39" s="19" t="s">
        <v>47</v>
      </c>
      <c r="H39" s="4" t="s">
        <v>268</v>
      </c>
      <c r="I39" s="19" t="s">
        <v>47</v>
      </c>
      <c r="J39" s="4" t="s">
        <v>18</v>
      </c>
      <c r="K39" s="4" t="s">
        <v>19</v>
      </c>
      <c r="L39" s="4" t="s">
        <v>44</v>
      </c>
      <c r="M39" s="4" t="s">
        <v>21</v>
      </c>
      <c r="N39" s="19">
        <v>12</v>
      </c>
      <c r="O39" s="19"/>
      <c r="P39" s="27"/>
      <c r="Q39" s="24"/>
      <c r="R39" s="4" t="s">
        <v>22</v>
      </c>
      <c r="S39" s="4" t="s">
        <v>509</v>
      </c>
      <c r="T39" s="4"/>
      <c r="U39" s="4" t="s">
        <v>521</v>
      </c>
      <c r="V39" s="5" t="s">
        <v>334</v>
      </c>
      <c r="W39" s="4"/>
      <c r="X39" s="4"/>
      <c r="Y39" s="4"/>
      <c r="Z39" s="4"/>
    </row>
    <row r="40" spans="1:26" s="3" customFormat="1" ht="14" customHeight="1" x14ac:dyDescent="0.3">
      <c r="A40" s="3" t="s">
        <v>253</v>
      </c>
      <c r="B40" s="4" t="s">
        <v>12</v>
      </c>
      <c r="C40" s="4" t="s">
        <v>51</v>
      </c>
      <c r="D40" s="132" t="s">
        <v>52</v>
      </c>
      <c r="E40" s="4" t="s">
        <v>27</v>
      </c>
      <c r="F40" s="19" t="s">
        <v>267</v>
      </c>
      <c r="G40" s="19" t="s">
        <v>47</v>
      </c>
      <c r="H40" s="4" t="s">
        <v>268</v>
      </c>
      <c r="I40" s="19" t="s">
        <v>47</v>
      </c>
      <c r="J40" s="4" t="s">
        <v>18</v>
      </c>
      <c r="K40" s="4" t="s">
        <v>19</v>
      </c>
      <c r="L40" s="4" t="s">
        <v>44</v>
      </c>
      <c r="M40" s="4" t="s">
        <v>21</v>
      </c>
      <c r="N40" s="19">
        <v>12.9</v>
      </c>
      <c r="O40" s="19"/>
      <c r="P40" s="27"/>
      <c r="Q40" s="24"/>
      <c r="R40" s="4" t="s">
        <v>22</v>
      </c>
      <c r="S40" s="4" t="s">
        <v>509</v>
      </c>
      <c r="T40" s="4"/>
      <c r="U40" s="4" t="s">
        <v>521</v>
      </c>
      <c r="V40" s="5" t="s">
        <v>334</v>
      </c>
      <c r="W40" s="4"/>
      <c r="X40" s="4"/>
      <c r="Y40" s="4"/>
      <c r="Z40" s="4"/>
    </row>
    <row r="41" spans="1:26" s="4" customFormat="1" ht="14" customHeight="1" x14ac:dyDescent="0.3">
      <c r="A41" s="4" t="s">
        <v>250</v>
      </c>
      <c r="B41" s="4" t="s">
        <v>12</v>
      </c>
      <c r="C41" s="4" t="s">
        <v>51</v>
      </c>
      <c r="D41" s="132" t="s">
        <v>52</v>
      </c>
      <c r="E41" s="4" t="s">
        <v>27</v>
      </c>
      <c r="F41" s="19" t="s">
        <v>267</v>
      </c>
      <c r="G41" s="19" t="s">
        <v>47</v>
      </c>
      <c r="H41" s="4" t="s">
        <v>268</v>
      </c>
      <c r="I41" s="19" t="s">
        <v>47</v>
      </c>
      <c r="J41" s="4" t="s">
        <v>18</v>
      </c>
      <c r="K41" s="4" t="s">
        <v>19</v>
      </c>
      <c r="L41" s="4" t="s">
        <v>44</v>
      </c>
      <c r="M41" s="4" t="s">
        <v>21</v>
      </c>
      <c r="N41" s="19">
        <v>8.8000000000000007</v>
      </c>
      <c r="O41" s="19"/>
      <c r="P41" s="27"/>
      <c r="Q41" s="24"/>
      <c r="R41" s="4" t="s">
        <v>22</v>
      </c>
      <c r="S41" s="4" t="s">
        <v>509</v>
      </c>
      <c r="U41" s="4" t="s">
        <v>521</v>
      </c>
      <c r="V41" s="5" t="s">
        <v>334</v>
      </c>
    </row>
    <row r="42" spans="1:26" s="4" customFormat="1" ht="14" customHeight="1" x14ac:dyDescent="0.3">
      <c r="A42" s="3" t="s">
        <v>524</v>
      </c>
      <c r="B42" s="3" t="s">
        <v>12</v>
      </c>
      <c r="C42" s="4" t="s">
        <v>51</v>
      </c>
      <c r="D42" s="132" t="s">
        <v>52</v>
      </c>
      <c r="E42" s="4" t="s">
        <v>27</v>
      </c>
      <c r="F42" s="19" t="s">
        <v>267</v>
      </c>
      <c r="G42" s="19" t="s">
        <v>47</v>
      </c>
      <c r="H42" s="4" t="s">
        <v>268</v>
      </c>
      <c r="I42" s="19" t="s">
        <v>47</v>
      </c>
      <c r="J42" s="4" t="s">
        <v>18</v>
      </c>
      <c r="K42" s="4" t="s">
        <v>19</v>
      </c>
      <c r="L42" s="4" t="s">
        <v>44</v>
      </c>
      <c r="M42" s="4" t="s">
        <v>21</v>
      </c>
      <c r="N42" s="37">
        <v>11.085395939013186</v>
      </c>
      <c r="O42" s="91">
        <f>N42/2.5</f>
        <v>4.434158375605274</v>
      </c>
      <c r="P42" s="27" t="s">
        <v>111</v>
      </c>
      <c r="Q42" s="3" t="s">
        <v>111</v>
      </c>
      <c r="R42" s="4" t="s">
        <v>22</v>
      </c>
      <c r="S42" s="4" t="s">
        <v>509</v>
      </c>
      <c r="T42" s="4" t="s">
        <v>525</v>
      </c>
      <c r="U42" s="4" t="s">
        <v>521</v>
      </c>
      <c r="V42" s="5" t="s">
        <v>334</v>
      </c>
      <c r="W42" s="23"/>
      <c r="X42" s="23"/>
    </row>
    <row r="43" spans="1:26" s="4" customFormat="1" ht="14" customHeight="1" x14ac:dyDescent="0.3">
      <c r="A43" s="9" t="s">
        <v>252</v>
      </c>
      <c r="B43" s="8" t="s">
        <v>32</v>
      </c>
      <c r="C43" s="8" t="s">
        <v>72</v>
      </c>
      <c r="D43" s="133" t="s">
        <v>81</v>
      </c>
      <c r="E43" s="8" t="s">
        <v>27</v>
      </c>
      <c r="F43" s="8"/>
      <c r="G43" s="8">
        <v>7.6</v>
      </c>
      <c r="H43" s="8" t="s">
        <v>42</v>
      </c>
      <c r="I43" s="8">
        <v>68.3</v>
      </c>
      <c r="J43" s="8" t="s">
        <v>38</v>
      </c>
      <c r="K43" s="8" t="s">
        <v>84</v>
      </c>
      <c r="L43" s="8" t="s">
        <v>44</v>
      </c>
      <c r="M43" s="8" t="s">
        <v>21</v>
      </c>
      <c r="N43" s="8">
        <v>2.97</v>
      </c>
      <c r="O43" s="8"/>
      <c r="P43" s="8"/>
      <c r="Q43" s="8"/>
      <c r="R43" s="8" t="s">
        <v>22</v>
      </c>
      <c r="S43" s="8" t="s">
        <v>516</v>
      </c>
      <c r="T43" s="8"/>
      <c r="U43" s="8" t="s">
        <v>381</v>
      </c>
      <c r="V43" s="8" t="s">
        <v>82</v>
      </c>
      <c r="W43" s="8"/>
      <c r="X43" s="8"/>
      <c r="Y43" s="8"/>
      <c r="Z43" s="8"/>
    </row>
    <row r="44" spans="1:26" s="4" customFormat="1" ht="14" customHeight="1" x14ac:dyDescent="0.3">
      <c r="A44" s="9" t="s">
        <v>250</v>
      </c>
      <c r="B44" s="9" t="s">
        <v>115</v>
      </c>
      <c r="C44" s="9" t="s">
        <v>254</v>
      </c>
      <c r="D44" s="62" t="s">
        <v>767</v>
      </c>
      <c r="E44" s="9" t="s">
        <v>27</v>
      </c>
      <c r="F44" s="28" t="s">
        <v>258</v>
      </c>
      <c r="G44" s="28">
        <v>7.7</v>
      </c>
      <c r="H44" s="9" t="s">
        <v>17</v>
      </c>
      <c r="I44" s="28" t="s">
        <v>259</v>
      </c>
      <c r="J44" s="9" t="s">
        <v>371</v>
      </c>
      <c r="K44" s="9" t="s">
        <v>523</v>
      </c>
      <c r="L44" s="9" t="s">
        <v>260</v>
      </c>
      <c r="M44" s="9" t="s">
        <v>785</v>
      </c>
      <c r="N44" s="28">
        <v>0.31</v>
      </c>
      <c r="O44" s="28">
        <v>0.31</v>
      </c>
      <c r="P44" s="9"/>
      <c r="Q44" s="9" t="s">
        <v>111</v>
      </c>
      <c r="R44" s="9" t="s">
        <v>22</v>
      </c>
      <c r="S44" s="9" t="s">
        <v>98</v>
      </c>
      <c r="T44" s="9" t="s">
        <v>772</v>
      </c>
      <c r="U44" s="9" t="s">
        <v>385</v>
      </c>
      <c r="V44" s="12" t="s">
        <v>261</v>
      </c>
      <c r="W44" s="39"/>
      <c r="X44" s="9"/>
      <c r="Y44" s="9"/>
      <c r="Z44" s="9"/>
    </row>
    <row r="45" spans="1:26" s="9" customFormat="1" ht="14" customHeight="1" x14ac:dyDescent="0.3">
      <c r="A45" s="9" t="s">
        <v>262</v>
      </c>
      <c r="B45" s="9" t="s">
        <v>115</v>
      </c>
      <c r="C45" s="9" t="s">
        <v>254</v>
      </c>
      <c r="D45" s="62" t="s">
        <v>767</v>
      </c>
      <c r="E45" s="9" t="s">
        <v>27</v>
      </c>
      <c r="F45" s="28" t="s">
        <v>258</v>
      </c>
      <c r="G45" s="28">
        <v>7.7</v>
      </c>
      <c r="H45" s="9" t="s">
        <v>17</v>
      </c>
      <c r="I45" s="28" t="s">
        <v>259</v>
      </c>
      <c r="J45" s="9" t="s">
        <v>371</v>
      </c>
      <c r="K45" s="9" t="s">
        <v>523</v>
      </c>
      <c r="L45" s="9" t="s">
        <v>260</v>
      </c>
      <c r="M45" s="9" t="s">
        <v>29</v>
      </c>
      <c r="N45" s="28">
        <v>2.2999999999999998</v>
      </c>
      <c r="O45" s="28"/>
      <c r="R45" s="9" t="s">
        <v>22</v>
      </c>
      <c r="S45" s="9" t="s">
        <v>98</v>
      </c>
      <c r="T45" s="9" t="s">
        <v>772</v>
      </c>
      <c r="U45" s="9" t="s">
        <v>385</v>
      </c>
      <c r="V45" s="12" t="s">
        <v>261</v>
      </c>
    </row>
    <row r="46" spans="1:26" s="9" customFormat="1" ht="14" customHeight="1" x14ac:dyDescent="0.35">
      <c r="A46" s="9" t="s">
        <v>252</v>
      </c>
      <c r="B46" s="9" t="s">
        <v>115</v>
      </c>
      <c r="C46" s="9" t="s">
        <v>254</v>
      </c>
      <c r="D46" s="62" t="s">
        <v>767</v>
      </c>
      <c r="E46" s="9" t="s">
        <v>27</v>
      </c>
      <c r="F46" s="28" t="s">
        <v>255</v>
      </c>
      <c r="G46" s="28" t="s">
        <v>256</v>
      </c>
      <c r="H46" s="9" t="s">
        <v>17</v>
      </c>
      <c r="I46" s="28" t="s">
        <v>257</v>
      </c>
      <c r="J46" s="9" t="s">
        <v>18</v>
      </c>
      <c r="K46" s="9" t="s">
        <v>355</v>
      </c>
      <c r="L46" s="9" t="s">
        <v>20</v>
      </c>
      <c r="M46" s="9" t="s">
        <v>423</v>
      </c>
      <c r="N46" s="28">
        <v>3.53</v>
      </c>
      <c r="O46" s="28"/>
      <c r="Q46" s="38"/>
      <c r="R46" s="9" t="s">
        <v>22</v>
      </c>
      <c r="S46" s="9" t="s">
        <v>119</v>
      </c>
      <c r="T46" s="9" t="s">
        <v>773</v>
      </c>
      <c r="U46" s="9" t="s">
        <v>384</v>
      </c>
      <c r="V46" s="12" t="s">
        <v>340</v>
      </c>
      <c r="W46" s="36"/>
      <c r="X46" s="36"/>
      <c r="Y46" s="36"/>
      <c r="Z46" s="36"/>
    </row>
    <row r="47" spans="1:26" s="9" customFormat="1" ht="14" customHeight="1" x14ac:dyDescent="0.3">
      <c r="A47" s="9" t="s">
        <v>252</v>
      </c>
      <c r="B47" s="9" t="s">
        <v>12</v>
      </c>
      <c r="C47" s="9" t="s">
        <v>270</v>
      </c>
      <c r="D47" s="134" t="s">
        <v>129</v>
      </c>
      <c r="E47" s="9" t="s">
        <v>27</v>
      </c>
      <c r="F47" s="28" t="s">
        <v>301</v>
      </c>
      <c r="G47" s="28" t="s">
        <v>302</v>
      </c>
      <c r="H47" s="9" t="s">
        <v>17</v>
      </c>
      <c r="I47" s="28" t="s">
        <v>303</v>
      </c>
      <c r="J47" s="9" t="s">
        <v>38</v>
      </c>
      <c r="K47" s="9" t="s">
        <v>201</v>
      </c>
      <c r="L47" s="9" t="s">
        <v>20</v>
      </c>
      <c r="M47" s="9" t="s">
        <v>21</v>
      </c>
      <c r="N47" s="28">
        <v>5.95</v>
      </c>
      <c r="O47" s="28"/>
      <c r="P47" s="8"/>
      <c r="Q47" s="8"/>
      <c r="R47" s="9" t="s">
        <v>22</v>
      </c>
      <c r="S47" s="9" t="s">
        <v>119</v>
      </c>
      <c r="T47" s="9" t="s">
        <v>424</v>
      </c>
      <c r="U47" s="9" t="s">
        <v>384</v>
      </c>
      <c r="V47" s="30" t="s">
        <v>340</v>
      </c>
      <c r="W47" s="8"/>
      <c r="X47" s="8"/>
      <c r="Y47" s="8"/>
      <c r="Z47" s="8"/>
    </row>
    <row r="48" spans="1:26" s="9" customFormat="1" ht="14" customHeight="1" x14ac:dyDescent="0.3">
      <c r="A48" s="9" t="s">
        <v>252</v>
      </c>
      <c r="B48" s="9" t="s">
        <v>12</v>
      </c>
      <c r="C48" s="9" t="s">
        <v>270</v>
      </c>
      <c r="D48" s="134" t="s">
        <v>129</v>
      </c>
      <c r="E48" s="9" t="s">
        <v>27</v>
      </c>
      <c r="F48" s="28" t="s">
        <v>301</v>
      </c>
      <c r="G48" s="28" t="s">
        <v>302</v>
      </c>
      <c r="H48" s="9" t="s">
        <v>17</v>
      </c>
      <c r="I48" s="28" t="s">
        <v>303</v>
      </c>
      <c r="J48" s="9" t="s">
        <v>38</v>
      </c>
      <c r="K48" s="9" t="s">
        <v>201</v>
      </c>
      <c r="L48" s="9" t="s">
        <v>20</v>
      </c>
      <c r="M48" s="9" t="s">
        <v>295</v>
      </c>
      <c r="N48" s="28">
        <v>3.22</v>
      </c>
      <c r="O48" s="28">
        <v>3.22</v>
      </c>
      <c r="P48" s="8"/>
      <c r="Q48" s="8" t="s">
        <v>111</v>
      </c>
      <c r="R48" s="9" t="s">
        <v>22</v>
      </c>
      <c r="S48" s="9" t="s">
        <v>119</v>
      </c>
      <c r="T48" s="9" t="s">
        <v>427</v>
      </c>
      <c r="U48" s="9" t="s">
        <v>384</v>
      </c>
      <c r="V48" s="30" t="s">
        <v>340</v>
      </c>
      <c r="W48" s="8"/>
      <c r="X48" s="8"/>
      <c r="Y48" s="8"/>
      <c r="Z48" s="8"/>
    </row>
    <row r="49" spans="1:26" s="8" customFormat="1" ht="14" customHeight="1" x14ac:dyDescent="0.3">
      <c r="A49" s="9" t="s">
        <v>252</v>
      </c>
      <c r="B49" s="9" t="s">
        <v>12</v>
      </c>
      <c r="C49" s="9" t="s">
        <v>270</v>
      </c>
      <c r="D49" s="134" t="s">
        <v>129</v>
      </c>
      <c r="E49" s="9" t="s">
        <v>27</v>
      </c>
      <c r="F49" s="28" t="s">
        <v>301</v>
      </c>
      <c r="G49" s="28" t="s">
        <v>302</v>
      </c>
      <c r="H49" s="9" t="s">
        <v>17</v>
      </c>
      <c r="I49" s="28" t="s">
        <v>303</v>
      </c>
      <c r="J49" s="9" t="s">
        <v>38</v>
      </c>
      <c r="K49" s="9" t="s">
        <v>304</v>
      </c>
      <c r="L49" s="9" t="s">
        <v>20</v>
      </c>
      <c r="M49" s="9" t="s">
        <v>423</v>
      </c>
      <c r="N49" s="28">
        <v>3.77</v>
      </c>
      <c r="O49" s="28"/>
      <c r="R49" s="9" t="s">
        <v>22</v>
      </c>
      <c r="S49" s="9" t="s">
        <v>119</v>
      </c>
      <c r="T49" s="9" t="s">
        <v>426</v>
      </c>
      <c r="U49" s="9" t="s">
        <v>384</v>
      </c>
      <c r="V49" s="30" t="s">
        <v>340</v>
      </c>
    </row>
    <row r="50" spans="1:26" s="8" customFormat="1" ht="14" customHeight="1" x14ac:dyDescent="0.3">
      <c r="A50" s="9" t="s">
        <v>524</v>
      </c>
      <c r="B50" s="8" t="s">
        <v>24</v>
      </c>
      <c r="C50" s="8" t="s">
        <v>31</v>
      </c>
      <c r="D50" s="133" t="s">
        <v>92</v>
      </c>
      <c r="E50" s="8" t="s">
        <v>27</v>
      </c>
      <c r="F50" s="8" t="s">
        <v>83</v>
      </c>
      <c r="G50" s="8">
        <v>7.5</v>
      </c>
      <c r="H50" s="8" t="s">
        <v>28</v>
      </c>
      <c r="J50" s="8" t="s">
        <v>38</v>
      </c>
      <c r="K50" s="8" t="s">
        <v>19</v>
      </c>
      <c r="L50" s="8" t="s">
        <v>54</v>
      </c>
      <c r="M50" s="8" t="s">
        <v>29</v>
      </c>
      <c r="N50" s="139">
        <v>12.51124193980551</v>
      </c>
      <c r="O50" s="142">
        <v>12.51124193980551</v>
      </c>
      <c r="P50" s="9"/>
      <c r="Q50" s="9" t="s">
        <v>111</v>
      </c>
      <c r="R50" s="8" t="s">
        <v>22</v>
      </c>
      <c r="S50" s="8" t="s">
        <v>354</v>
      </c>
      <c r="T50" s="8" t="s">
        <v>782</v>
      </c>
      <c r="U50" s="8" t="s">
        <v>368</v>
      </c>
      <c r="V50" s="12"/>
      <c r="W50" s="9"/>
      <c r="X50" s="9"/>
      <c r="Y50" s="9"/>
      <c r="Z50" s="9"/>
    </row>
    <row r="51" spans="1:26" s="8" customFormat="1" ht="14" customHeight="1" x14ac:dyDescent="0.3">
      <c r="A51" s="9" t="s">
        <v>250</v>
      </c>
      <c r="B51" s="8" t="s">
        <v>24</v>
      </c>
      <c r="C51" s="8" t="s">
        <v>31</v>
      </c>
      <c r="D51" s="133" t="s">
        <v>92</v>
      </c>
      <c r="E51" s="8" t="s">
        <v>27</v>
      </c>
      <c r="F51" s="8" t="s">
        <v>83</v>
      </c>
      <c r="G51" s="8">
        <v>7.5</v>
      </c>
      <c r="H51" s="8" t="s">
        <v>28</v>
      </c>
      <c r="J51" s="8" t="s">
        <v>38</v>
      </c>
      <c r="K51" s="8" t="s">
        <v>19</v>
      </c>
      <c r="L51" s="8" t="s">
        <v>54</v>
      </c>
      <c r="M51" s="8" t="s">
        <v>29</v>
      </c>
      <c r="N51" s="8">
        <v>27.6</v>
      </c>
      <c r="R51" s="8" t="s">
        <v>22</v>
      </c>
      <c r="S51" s="8" t="s">
        <v>354</v>
      </c>
      <c r="U51" s="8" t="s">
        <v>368</v>
      </c>
      <c r="V51" s="8" t="s">
        <v>88</v>
      </c>
    </row>
    <row r="52" spans="1:26" s="8" customFormat="1" ht="14" customHeight="1" x14ac:dyDescent="0.3">
      <c r="A52" s="9" t="s">
        <v>252</v>
      </c>
      <c r="B52" s="8" t="s">
        <v>24</v>
      </c>
      <c r="C52" s="8" t="s">
        <v>31</v>
      </c>
      <c r="D52" s="133" t="s">
        <v>92</v>
      </c>
      <c r="E52" s="8" t="s">
        <v>27</v>
      </c>
      <c r="F52" s="8" t="s">
        <v>83</v>
      </c>
      <c r="G52" s="8">
        <v>7.5</v>
      </c>
      <c r="H52" s="8" t="s">
        <v>28</v>
      </c>
      <c r="J52" s="8" t="s">
        <v>38</v>
      </c>
      <c r="K52" s="8" t="s">
        <v>19</v>
      </c>
      <c r="L52" s="8" t="s">
        <v>54</v>
      </c>
      <c r="M52" s="8" t="s">
        <v>29</v>
      </c>
      <c r="N52" s="8">
        <v>7.43</v>
      </c>
      <c r="R52" s="8" t="s">
        <v>22</v>
      </c>
      <c r="S52" s="8" t="s">
        <v>354</v>
      </c>
      <c r="U52" s="8" t="s">
        <v>368</v>
      </c>
      <c r="V52" s="8" t="s">
        <v>88</v>
      </c>
    </row>
    <row r="53" spans="1:26" s="8" customFormat="1" ht="14" customHeight="1" x14ac:dyDescent="0.3">
      <c r="A53" s="9" t="s">
        <v>253</v>
      </c>
      <c r="B53" s="8" t="s">
        <v>24</v>
      </c>
      <c r="C53" s="8" t="s">
        <v>31</v>
      </c>
      <c r="D53" s="133" t="s">
        <v>92</v>
      </c>
      <c r="E53" s="8" t="s">
        <v>27</v>
      </c>
      <c r="F53" s="8" t="s">
        <v>83</v>
      </c>
      <c r="G53" s="8">
        <v>7.5</v>
      </c>
      <c r="H53" s="8" t="s">
        <v>28</v>
      </c>
      <c r="J53" s="8" t="s">
        <v>38</v>
      </c>
      <c r="K53" s="8" t="s">
        <v>19</v>
      </c>
      <c r="L53" s="8" t="s">
        <v>54</v>
      </c>
      <c r="M53" s="8" t="s">
        <v>29</v>
      </c>
      <c r="N53" s="8">
        <v>9.5500000000000007</v>
      </c>
      <c r="R53" s="8" t="s">
        <v>22</v>
      </c>
      <c r="S53" s="8" t="s">
        <v>354</v>
      </c>
      <c r="U53" s="8" t="s">
        <v>368</v>
      </c>
      <c r="V53" s="8" t="s">
        <v>88</v>
      </c>
    </row>
    <row r="54" spans="1:26" s="8" customFormat="1" ht="14" customHeight="1" x14ac:dyDescent="0.3">
      <c r="A54" s="9" t="s">
        <v>250</v>
      </c>
      <c r="B54" s="9" t="s">
        <v>24</v>
      </c>
      <c r="C54" s="9" t="s">
        <v>65</v>
      </c>
      <c r="D54" s="134" t="s">
        <v>66</v>
      </c>
      <c r="E54" s="9" t="s">
        <v>27</v>
      </c>
      <c r="F54" s="28" t="s">
        <v>47</v>
      </c>
      <c r="G54" s="28" t="s">
        <v>47</v>
      </c>
      <c r="H54" s="9" t="s">
        <v>251</v>
      </c>
      <c r="I54" s="28" t="s">
        <v>47</v>
      </c>
      <c r="J54" s="8" t="s">
        <v>38</v>
      </c>
      <c r="K54" s="9" t="s">
        <v>46</v>
      </c>
      <c r="L54" s="9" t="s">
        <v>30</v>
      </c>
      <c r="M54" s="9" t="s">
        <v>29</v>
      </c>
      <c r="N54" s="28">
        <v>4.7</v>
      </c>
      <c r="O54" s="28"/>
      <c r="P54" s="9"/>
      <c r="Q54" s="9"/>
      <c r="R54" s="9" t="s">
        <v>22</v>
      </c>
      <c r="S54" s="9" t="s">
        <v>434</v>
      </c>
      <c r="T54" s="9"/>
      <c r="U54" s="9" t="s">
        <v>521</v>
      </c>
      <c r="V54" s="12" t="s">
        <v>334</v>
      </c>
      <c r="W54" s="39"/>
      <c r="X54" s="39"/>
      <c r="Y54" s="9"/>
      <c r="Z54" s="9"/>
    </row>
    <row r="55" spans="1:26" s="3" customFormat="1" ht="14" customHeight="1" x14ac:dyDescent="0.3">
      <c r="A55" s="9" t="s">
        <v>252</v>
      </c>
      <c r="B55" s="9" t="s">
        <v>24</v>
      </c>
      <c r="C55" s="9" t="s">
        <v>65</v>
      </c>
      <c r="D55" s="134" t="s">
        <v>66</v>
      </c>
      <c r="E55" s="9" t="s">
        <v>27</v>
      </c>
      <c r="F55" s="28" t="s">
        <v>47</v>
      </c>
      <c r="G55" s="28" t="s">
        <v>47</v>
      </c>
      <c r="H55" s="9" t="s">
        <v>251</v>
      </c>
      <c r="I55" s="28" t="s">
        <v>47</v>
      </c>
      <c r="J55" s="8" t="s">
        <v>38</v>
      </c>
      <c r="K55" s="9" t="s">
        <v>46</v>
      </c>
      <c r="L55" s="9" t="s">
        <v>30</v>
      </c>
      <c r="M55" s="9" t="s">
        <v>29</v>
      </c>
      <c r="N55" s="28">
        <v>4.9000000000000004</v>
      </c>
      <c r="O55" s="28"/>
      <c r="P55" s="9"/>
      <c r="Q55" s="9"/>
      <c r="R55" s="9" t="s">
        <v>22</v>
      </c>
      <c r="S55" s="9" t="s">
        <v>434</v>
      </c>
      <c r="T55" s="9"/>
      <c r="U55" s="9" t="s">
        <v>521</v>
      </c>
      <c r="V55" s="12" t="s">
        <v>334</v>
      </c>
      <c r="W55" s="39"/>
      <c r="X55" s="39"/>
      <c r="Y55" s="9"/>
      <c r="Z55" s="9"/>
    </row>
    <row r="56" spans="1:26" s="3" customFormat="1" ht="14" customHeight="1" x14ac:dyDescent="0.3">
      <c r="A56" s="9" t="s">
        <v>253</v>
      </c>
      <c r="B56" s="9" t="s">
        <v>24</v>
      </c>
      <c r="C56" s="9" t="s">
        <v>65</v>
      </c>
      <c r="D56" s="134" t="s">
        <v>66</v>
      </c>
      <c r="E56" s="9" t="s">
        <v>27</v>
      </c>
      <c r="F56" s="28" t="s">
        <v>47</v>
      </c>
      <c r="G56" s="28" t="s">
        <v>47</v>
      </c>
      <c r="H56" s="9" t="s">
        <v>251</v>
      </c>
      <c r="I56" s="28" t="s">
        <v>47</v>
      </c>
      <c r="J56" s="8" t="s">
        <v>38</v>
      </c>
      <c r="K56" s="9" t="s">
        <v>46</v>
      </c>
      <c r="L56" s="9" t="s">
        <v>30</v>
      </c>
      <c r="M56" s="9" t="s">
        <v>29</v>
      </c>
      <c r="N56" s="28">
        <v>3.2</v>
      </c>
      <c r="O56" s="28"/>
      <c r="P56" s="9"/>
      <c r="Q56" s="38"/>
      <c r="R56" s="9" t="s">
        <v>22</v>
      </c>
      <c r="S56" s="9" t="s">
        <v>434</v>
      </c>
      <c r="T56" s="9"/>
      <c r="U56" s="9" t="s">
        <v>521</v>
      </c>
      <c r="V56" s="12" t="s">
        <v>334</v>
      </c>
      <c r="W56" s="39"/>
      <c r="X56" s="39"/>
      <c r="Y56" s="9"/>
      <c r="Z56" s="9"/>
    </row>
    <row r="57" spans="1:26" s="3" customFormat="1" ht="14" customHeight="1" x14ac:dyDescent="0.3">
      <c r="A57" s="9" t="s">
        <v>524</v>
      </c>
      <c r="B57" s="8" t="s">
        <v>24</v>
      </c>
      <c r="C57" s="8" t="s">
        <v>65</v>
      </c>
      <c r="D57" s="133" t="s">
        <v>66</v>
      </c>
      <c r="E57" s="8" t="s">
        <v>27</v>
      </c>
      <c r="F57" s="8" t="s">
        <v>47</v>
      </c>
      <c r="G57" s="8" t="s">
        <v>47</v>
      </c>
      <c r="H57" s="8" t="s">
        <v>251</v>
      </c>
      <c r="I57" s="8" t="s">
        <v>47</v>
      </c>
      <c r="J57" s="8" t="s">
        <v>38</v>
      </c>
      <c r="K57" s="8" t="s">
        <v>46</v>
      </c>
      <c r="L57" s="8" t="s">
        <v>30</v>
      </c>
      <c r="M57" s="8" t="s">
        <v>29</v>
      </c>
      <c r="N57" s="140">
        <v>4.1925794898444551</v>
      </c>
      <c r="O57" s="140"/>
      <c r="P57" s="8"/>
      <c r="Q57" s="8"/>
      <c r="R57" s="9" t="s">
        <v>22</v>
      </c>
      <c r="S57" s="9" t="s">
        <v>434</v>
      </c>
      <c r="T57" s="9"/>
      <c r="U57" s="9" t="s">
        <v>521</v>
      </c>
      <c r="V57" s="12" t="s">
        <v>334</v>
      </c>
      <c r="W57" s="8"/>
      <c r="X57" s="8"/>
      <c r="Y57" s="8"/>
      <c r="Z57" s="8"/>
    </row>
    <row r="58" spans="1:26" s="3" customFormat="1" ht="14" customHeight="1" x14ac:dyDescent="0.3">
      <c r="A58" s="9" t="s">
        <v>524</v>
      </c>
      <c r="B58" s="9" t="s">
        <v>24</v>
      </c>
      <c r="C58" s="9" t="s">
        <v>65</v>
      </c>
      <c r="D58" s="134" t="s">
        <v>66</v>
      </c>
      <c r="E58" s="9" t="s">
        <v>27</v>
      </c>
      <c r="F58" s="28" t="s">
        <v>47</v>
      </c>
      <c r="G58" s="28" t="s">
        <v>47</v>
      </c>
      <c r="H58" s="9" t="s">
        <v>67</v>
      </c>
      <c r="I58" s="28" t="s">
        <v>47</v>
      </c>
      <c r="J58" s="9" t="s">
        <v>38</v>
      </c>
      <c r="K58" s="9" t="s">
        <v>68</v>
      </c>
      <c r="L58" s="9" t="s">
        <v>30</v>
      </c>
      <c r="M58" s="9" t="s">
        <v>29</v>
      </c>
      <c r="N58" s="140">
        <v>4.1615539066682894</v>
      </c>
      <c r="O58" s="8">
        <v>4.16</v>
      </c>
      <c r="P58" s="8"/>
      <c r="Q58" s="8" t="s">
        <v>111</v>
      </c>
      <c r="R58" s="9" t="s">
        <v>22</v>
      </c>
      <c r="S58" s="9" t="s">
        <v>108</v>
      </c>
      <c r="T58" s="9" t="s">
        <v>783</v>
      </c>
      <c r="U58" s="9" t="s">
        <v>386</v>
      </c>
      <c r="V58" s="30" t="s">
        <v>341</v>
      </c>
      <c r="W58" s="8"/>
      <c r="X58" s="8"/>
      <c r="Y58" s="8"/>
      <c r="Z58" s="8"/>
    </row>
    <row r="59" spans="1:26" s="8" customFormat="1" ht="14" customHeight="1" x14ac:dyDescent="0.3">
      <c r="A59" s="9" t="s">
        <v>250</v>
      </c>
      <c r="B59" s="9" t="s">
        <v>24</v>
      </c>
      <c r="C59" s="9" t="s">
        <v>65</v>
      </c>
      <c r="D59" s="134" t="s">
        <v>66</v>
      </c>
      <c r="E59" s="9" t="s">
        <v>27</v>
      </c>
      <c r="F59" s="28" t="s">
        <v>47</v>
      </c>
      <c r="G59" s="28" t="s">
        <v>47</v>
      </c>
      <c r="H59" s="9" t="s">
        <v>67</v>
      </c>
      <c r="I59" s="28" t="s">
        <v>47</v>
      </c>
      <c r="J59" s="9" t="s">
        <v>38</v>
      </c>
      <c r="K59" s="9" t="s">
        <v>68</v>
      </c>
      <c r="L59" s="9" t="s">
        <v>30</v>
      </c>
      <c r="M59" s="9" t="s">
        <v>29</v>
      </c>
      <c r="N59" s="29">
        <v>4.2</v>
      </c>
      <c r="O59" s="29"/>
      <c r="P59" s="9"/>
      <c r="Q59" s="9"/>
      <c r="R59" s="9" t="s">
        <v>22</v>
      </c>
      <c r="S59" s="9" t="s">
        <v>108</v>
      </c>
      <c r="T59" s="9"/>
      <c r="U59" s="9" t="s">
        <v>386</v>
      </c>
      <c r="V59" s="30" t="s">
        <v>341</v>
      </c>
      <c r="W59" s="31"/>
      <c r="X59" s="9"/>
      <c r="Y59" s="9"/>
      <c r="Z59" s="9"/>
    </row>
    <row r="60" spans="1:26" s="8" customFormat="1" ht="14" customHeight="1" x14ac:dyDescent="0.3">
      <c r="A60" s="9" t="s">
        <v>252</v>
      </c>
      <c r="B60" s="9" t="s">
        <v>24</v>
      </c>
      <c r="C60" s="9" t="s">
        <v>65</v>
      </c>
      <c r="D60" s="134" t="s">
        <v>66</v>
      </c>
      <c r="E60" s="9" t="s">
        <v>27</v>
      </c>
      <c r="F60" s="28" t="s">
        <v>47</v>
      </c>
      <c r="G60" s="28" t="s">
        <v>47</v>
      </c>
      <c r="H60" s="9" t="s">
        <v>67</v>
      </c>
      <c r="I60" s="28" t="s">
        <v>47</v>
      </c>
      <c r="J60" s="9" t="s">
        <v>38</v>
      </c>
      <c r="K60" s="9" t="s">
        <v>68</v>
      </c>
      <c r="L60" s="9" t="s">
        <v>30</v>
      </c>
      <c r="M60" s="9" t="s">
        <v>29</v>
      </c>
      <c r="N60" s="29">
        <v>3.9</v>
      </c>
      <c r="O60" s="29"/>
      <c r="P60" s="9"/>
      <c r="Q60" s="9"/>
      <c r="R60" s="9" t="s">
        <v>22</v>
      </c>
      <c r="S60" s="9" t="s">
        <v>108</v>
      </c>
      <c r="T60" s="9"/>
      <c r="U60" s="9" t="s">
        <v>386</v>
      </c>
      <c r="V60" s="30" t="s">
        <v>341</v>
      </c>
      <c r="W60" s="31"/>
      <c r="X60" s="9"/>
      <c r="Y60" s="9"/>
      <c r="Z60" s="9"/>
    </row>
    <row r="61" spans="1:26" s="8" customFormat="1" ht="14" customHeight="1" x14ac:dyDescent="0.3">
      <c r="A61" s="9" t="s">
        <v>253</v>
      </c>
      <c r="B61" s="9" t="s">
        <v>24</v>
      </c>
      <c r="C61" s="9" t="s">
        <v>65</v>
      </c>
      <c r="D61" s="134" t="s">
        <v>66</v>
      </c>
      <c r="E61" s="9" t="s">
        <v>27</v>
      </c>
      <c r="F61" s="28" t="s">
        <v>47</v>
      </c>
      <c r="G61" s="28" t="s">
        <v>47</v>
      </c>
      <c r="H61" s="9" t="s">
        <v>67</v>
      </c>
      <c r="I61" s="28" t="s">
        <v>47</v>
      </c>
      <c r="J61" s="9" t="s">
        <v>38</v>
      </c>
      <c r="K61" s="9" t="s">
        <v>68</v>
      </c>
      <c r="L61" s="9" t="s">
        <v>30</v>
      </c>
      <c r="M61" s="9" t="s">
        <v>29</v>
      </c>
      <c r="N61" s="29">
        <v>4.4000000000000004</v>
      </c>
      <c r="O61" s="29"/>
      <c r="P61" s="9"/>
      <c r="Q61" s="9"/>
      <c r="R61" s="9" t="s">
        <v>22</v>
      </c>
      <c r="S61" s="9" t="s">
        <v>108</v>
      </c>
      <c r="T61" s="9"/>
      <c r="U61" s="9" t="s">
        <v>386</v>
      </c>
      <c r="V61" s="30" t="s">
        <v>341</v>
      </c>
      <c r="W61" s="31"/>
      <c r="X61" s="9"/>
      <c r="Y61" s="9"/>
      <c r="Z61" s="9"/>
    </row>
    <row r="62" spans="1:26" s="6" customFormat="1" ht="14" customHeight="1" x14ac:dyDescent="0.3">
      <c r="A62" s="6" t="s">
        <v>263</v>
      </c>
      <c r="B62" s="6" t="s">
        <v>32</v>
      </c>
      <c r="D62" s="137" t="s">
        <v>139</v>
      </c>
      <c r="E62" s="6" t="s">
        <v>27</v>
      </c>
      <c r="F62" s="6" t="s">
        <v>140</v>
      </c>
      <c r="G62" s="85" t="s">
        <v>141</v>
      </c>
      <c r="H62" s="6" t="s">
        <v>42</v>
      </c>
      <c r="I62" s="6" t="s">
        <v>142</v>
      </c>
      <c r="J62" s="6" t="s">
        <v>18</v>
      </c>
      <c r="K62" s="6" t="s">
        <v>35</v>
      </c>
      <c r="L62" s="6" t="s">
        <v>44</v>
      </c>
      <c r="M62" s="6" t="s">
        <v>21</v>
      </c>
      <c r="N62" s="78">
        <v>731</v>
      </c>
      <c r="O62" s="78"/>
      <c r="R62" s="6" t="s">
        <v>190</v>
      </c>
      <c r="S62" s="78" t="s">
        <v>512</v>
      </c>
      <c r="V62" s="6" t="s">
        <v>143</v>
      </c>
    </row>
    <row r="63" spans="1:26" s="6" customFormat="1" ht="14" customHeight="1" x14ac:dyDescent="0.3">
      <c r="A63" s="7" t="s">
        <v>250</v>
      </c>
      <c r="B63" s="7" t="s">
        <v>32</v>
      </c>
      <c r="C63" s="7" t="s">
        <v>290</v>
      </c>
      <c r="D63" s="136" t="s">
        <v>291</v>
      </c>
      <c r="E63" s="7" t="s">
        <v>27</v>
      </c>
      <c r="F63" s="75" t="s">
        <v>272</v>
      </c>
      <c r="G63" s="75" t="s">
        <v>273</v>
      </c>
      <c r="H63" s="7" t="s">
        <v>17</v>
      </c>
      <c r="I63" s="75">
        <v>44.7</v>
      </c>
      <c r="J63" s="7" t="s">
        <v>18</v>
      </c>
      <c r="K63" s="7" t="s">
        <v>35</v>
      </c>
      <c r="L63" s="7" t="s">
        <v>48</v>
      </c>
      <c r="M63" s="7" t="s">
        <v>21</v>
      </c>
      <c r="N63" s="75" t="s">
        <v>292</v>
      </c>
      <c r="O63" s="75"/>
      <c r="P63" s="152"/>
      <c r="Q63" s="76"/>
      <c r="R63" s="6" t="s">
        <v>190</v>
      </c>
      <c r="S63" s="7" t="s">
        <v>288</v>
      </c>
      <c r="T63" s="7" t="s">
        <v>356</v>
      </c>
      <c r="U63" s="7"/>
      <c r="V63" s="81" t="s">
        <v>339</v>
      </c>
      <c r="W63" s="77"/>
      <c r="X63" s="77"/>
      <c r="Y63" s="7"/>
      <c r="Z63" s="7"/>
    </row>
    <row r="64" spans="1:26" s="6" customFormat="1" ht="14" customHeight="1" x14ac:dyDescent="0.3">
      <c r="A64" s="7" t="s">
        <v>263</v>
      </c>
      <c r="B64" s="7" t="s">
        <v>283</v>
      </c>
      <c r="C64" s="7" t="s">
        <v>75</v>
      </c>
      <c r="D64" s="136" t="s">
        <v>297</v>
      </c>
      <c r="E64" s="7" t="s">
        <v>15</v>
      </c>
      <c r="F64" s="75"/>
      <c r="G64" s="75"/>
      <c r="H64" s="7"/>
      <c r="I64" s="75"/>
      <c r="J64" s="7" t="s">
        <v>18</v>
      </c>
      <c r="K64" s="7" t="s">
        <v>43</v>
      </c>
      <c r="L64" s="7" t="s">
        <v>44</v>
      </c>
      <c r="M64" s="7" t="s">
        <v>21</v>
      </c>
      <c r="N64" s="86">
        <v>194.27</v>
      </c>
      <c r="O64" s="86"/>
      <c r="P64" s="152"/>
      <c r="Q64" s="76"/>
      <c r="R64" s="6" t="s">
        <v>190</v>
      </c>
      <c r="S64" s="7" t="s">
        <v>515</v>
      </c>
      <c r="T64" s="7"/>
      <c r="U64" s="7"/>
      <c r="V64" s="81" t="s">
        <v>342</v>
      </c>
      <c r="W64" s="7"/>
      <c r="X64" s="7"/>
      <c r="Y64" s="7"/>
      <c r="Z64" s="7"/>
    </row>
    <row r="65" spans="1:26" s="6" customFormat="1" ht="14" customHeight="1" x14ac:dyDescent="0.3">
      <c r="A65" s="6" t="s">
        <v>263</v>
      </c>
      <c r="B65" s="6" t="s">
        <v>32</v>
      </c>
      <c r="C65" s="6" t="s">
        <v>144</v>
      </c>
      <c r="D65" s="137" t="s">
        <v>145</v>
      </c>
      <c r="E65" s="6" t="s">
        <v>27</v>
      </c>
      <c r="F65" s="6" t="s">
        <v>140</v>
      </c>
      <c r="G65" s="85" t="s">
        <v>141</v>
      </c>
      <c r="H65" s="6" t="s">
        <v>42</v>
      </c>
      <c r="I65" s="6" t="s">
        <v>142</v>
      </c>
      <c r="J65" s="6" t="s">
        <v>18</v>
      </c>
      <c r="K65" s="6" t="s">
        <v>35</v>
      </c>
      <c r="L65" s="6" t="s">
        <v>44</v>
      </c>
      <c r="M65" s="6" t="s">
        <v>21</v>
      </c>
      <c r="N65" s="78">
        <v>197.8</v>
      </c>
      <c r="O65" s="78"/>
      <c r="R65" s="6" t="s">
        <v>190</v>
      </c>
      <c r="S65" s="78" t="s">
        <v>513</v>
      </c>
      <c r="V65" s="6" t="s">
        <v>143</v>
      </c>
    </row>
    <row r="66" spans="1:26" s="6" customFormat="1" ht="14" customHeight="1" x14ac:dyDescent="0.3">
      <c r="A66" s="7" t="s">
        <v>250</v>
      </c>
      <c r="B66" s="6" t="s">
        <v>32</v>
      </c>
      <c r="C66" s="6" t="s">
        <v>148</v>
      </c>
      <c r="D66" s="137" t="s">
        <v>149</v>
      </c>
      <c r="E66" s="6" t="s">
        <v>27</v>
      </c>
      <c r="F66" s="6">
        <v>25</v>
      </c>
      <c r="G66" s="6">
        <v>7.5</v>
      </c>
      <c r="H66" s="6" t="s">
        <v>28</v>
      </c>
      <c r="J66" s="6" t="s">
        <v>18</v>
      </c>
      <c r="K66" s="6" t="s">
        <v>35</v>
      </c>
      <c r="L66" s="6" t="s">
        <v>37</v>
      </c>
      <c r="M66" s="6" t="s">
        <v>29</v>
      </c>
      <c r="N66" s="78">
        <v>99</v>
      </c>
      <c r="O66" s="78"/>
      <c r="R66" s="6" t="s">
        <v>190</v>
      </c>
      <c r="S66" s="7" t="s">
        <v>294</v>
      </c>
      <c r="V66" s="7" t="s">
        <v>343</v>
      </c>
    </row>
    <row r="67" spans="1:26" s="7" customFormat="1" ht="14" customHeight="1" x14ac:dyDescent="0.3">
      <c r="A67" s="6" t="s">
        <v>263</v>
      </c>
      <c r="B67" s="6" t="s">
        <v>32</v>
      </c>
      <c r="C67" s="6" t="s">
        <v>148</v>
      </c>
      <c r="D67" s="137" t="s">
        <v>149</v>
      </c>
      <c r="E67" s="6" t="s">
        <v>27</v>
      </c>
      <c r="F67" s="6"/>
      <c r="G67" s="85"/>
      <c r="H67" s="6"/>
      <c r="I67" s="6"/>
      <c r="J67" s="6" t="s">
        <v>18</v>
      </c>
      <c r="K67" s="6" t="s">
        <v>43</v>
      </c>
      <c r="L67" s="6" t="s">
        <v>44</v>
      </c>
      <c r="M67" s="6" t="s">
        <v>21</v>
      </c>
      <c r="N67" s="78">
        <v>309.99</v>
      </c>
      <c r="O67" s="78"/>
      <c r="P67" s="6"/>
      <c r="Q67" s="6"/>
      <c r="R67" s="6" t="s">
        <v>190</v>
      </c>
      <c r="S67" s="7" t="s">
        <v>562</v>
      </c>
      <c r="T67" s="6"/>
      <c r="U67" s="6"/>
      <c r="V67" s="81" t="s">
        <v>342</v>
      </c>
      <c r="W67" s="6"/>
      <c r="X67" s="6"/>
      <c r="Y67" s="6"/>
      <c r="Z67" s="6"/>
    </row>
    <row r="68" spans="1:26" s="6" customFormat="1" ht="14" customHeight="1" x14ac:dyDescent="0.3">
      <c r="A68" s="6" t="s">
        <v>263</v>
      </c>
      <c r="B68" s="6" t="s">
        <v>32</v>
      </c>
      <c r="C68" s="6" t="s">
        <v>148</v>
      </c>
      <c r="D68" s="137" t="s">
        <v>149</v>
      </c>
      <c r="E68" s="6" t="s">
        <v>27</v>
      </c>
      <c r="F68" s="6">
        <v>25</v>
      </c>
      <c r="G68" s="6" t="s">
        <v>150</v>
      </c>
      <c r="H68" s="6" t="s">
        <v>28</v>
      </c>
      <c r="I68" s="6" t="s">
        <v>151</v>
      </c>
      <c r="J68" s="6" t="s">
        <v>18</v>
      </c>
      <c r="K68" s="6" t="s">
        <v>43</v>
      </c>
      <c r="L68" s="6" t="s">
        <v>44</v>
      </c>
      <c r="M68" s="6" t="s">
        <v>21</v>
      </c>
      <c r="N68" s="78">
        <v>252.7</v>
      </c>
      <c r="O68" s="78"/>
      <c r="R68" s="6" t="s">
        <v>190</v>
      </c>
      <c r="S68" s="6" t="s">
        <v>514</v>
      </c>
      <c r="V68" s="6" t="s">
        <v>153</v>
      </c>
    </row>
    <row r="69" spans="1:26" s="6" customFormat="1" ht="14" customHeight="1" x14ac:dyDescent="0.3">
      <c r="A69" s="6" t="s">
        <v>263</v>
      </c>
      <c r="B69" s="6" t="s">
        <v>32</v>
      </c>
      <c r="C69" s="6" t="s">
        <v>148</v>
      </c>
      <c r="D69" s="137" t="s">
        <v>154</v>
      </c>
      <c r="E69" s="6" t="s">
        <v>15</v>
      </c>
      <c r="F69" s="6">
        <v>25</v>
      </c>
      <c r="G69" s="6">
        <v>7.7</v>
      </c>
      <c r="H69" s="6" t="s">
        <v>28</v>
      </c>
      <c r="J69" s="6" t="s">
        <v>18</v>
      </c>
      <c r="K69" s="6" t="s">
        <v>43</v>
      </c>
      <c r="L69" s="6" t="s">
        <v>44</v>
      </c>
      <c r="M69" s="6" t="s">
        <v>21</v>
      </c>
      <c r="N69" s="6">
        <v>495.9</v>
      </c>
      <c r="R69" s="6" t="s">
        <v>190</v>
      </c>
      <c r="S69" s="6" t="s">
        <v>322</v>
      </c>
      <c r="V69" s="6" t="s">
        <v>153</v>
      </c>
    </row>
    <row r="70" spans="1:26" s="6" customFormat="1" ht="14" customHeight="1" x14ac:dyDescent="0.3">
      <c r="A70" s="7" t="s">
        <v>253</v>
      </c>
      <c r="B70" s="7" t="s">
        <v>283</v>
      </c>
      <c r="C70" s="7" t="s">
        <v>148</v>
      </c>
      <c r="D70" s="136" t="s">
        <v>154</v>
      </c>
      <c r="E70" s="7" t="s">
        <v>15</v>
      </c>
      <c r="F70" s="75" t="s">
        <v>47</v>
      </c>
      <c r="G70" s="75" t="s">
        <v>47</v>
      </c>
      <c r="H70" s="7" t="s">
        <v>28</v>
      </c>
      <c r="I70" s="75" t="s">
        <v>47</v>
      </c>
      <c r="J70" s="7" t="s">
        <v>18</v>
      </c>
      <c r="K70" s="7" t="s">
        <v>43</v>
      </c>
      <c r="L70" s="7" t="s">
        <v>44</v>
      </c>
      <c r="M70" s="7" t="s">
        <v>295</v>
      </c>
      <c r="N70" s="86">
        <v>452.2</v>
      </c>
      <c r="O70" s="86"/>
      <c r="P70" s="7"/>
      <c r="Q70" s="7"/>
      <c r="R70" s="6" t="s">
        <v>190</v>
      </c>
      <c r="S70" s="7" t="s">
        <v>563</v>
      </c>
      <c r="T70" s="7"/>
      <c r="U70" s="7"/>
      <c r="V70" s="81" t="s">
        <v>345</v>
      </c>
      <c r="W70" s="7"/>
      <c r="X70" s="7"/>
      <c r="Y70" s="7"/>
      <c r="Z70" s="7"/>
    </row>
    <row r="71" spans="1:26" s="6" customFormat="1" ht="14" customHeight="1" x14ac:dyDescent="0.3">
      <c r="A71" s="7" t="s">
        <v>253</v>
      </c>
      <c r="B71" s="7" t="s">
        <v>283</v>
      </c>
      <c r="C71" s="7" t="s">
        <v>148</v>
      </c>
      <c r="D71" s="136" t="s">
        <v>154</v>
      </c>
      <c r="E71" s="7" t="s">
        <v>15</v>
      </c>
      <c r="F71" s="75" t="s">
        <v>47</v>
      </c>
      <c r="G71" s="75" t="s">
        <v>47</v>
      </c>
      <c r="H71" s="7" t="s">
        <v>28</v>
      </c>
      <c r="I71" s="75" t="s">
        <v>47</v>
      </c>
      <c r="J71" s="7" t="s">
        <v>18</v>
      </c>
      <c r="K71" s="7" t="s">
        <v>43</v>
      </c>
      <c r="L71" s="7" t="s">
        <v>44</v>
      </c>
      <c r="M71" s="7" t="s">
        <v>296</v>
      </c>
      <c r="N71" s="86">
        <v>464.9</v>
      </c>
      <c r="O71" s="86"/>
      <c r="P71" s="7"/>
      <c r="Q71" s="7"/>
      <c r="R71" s="6" t="s">
        <v>190</v>
      </c>
      <c r="S71" s="7" t="s">
        <v>563</v>
      </c>
      <c r="T71" s="7"/>
      <c r="U71" s="7"/>
      <c r="V71" s="81" t="s">
        <v>345</v>
      </c>
      <c r="W71" s="7"/>
      <c r="X71" s="7"/>
      <c r="Y71" s="7"/>
      <c r="Z71" s="7"/>
    </row>
    <row r="72" spans="1:26" s="6" customFormat="1" ht="14" customHeight="1" x14ac:dyDescent="0.3">
      <c r="A72" s="7" t="s">
        <v>253</v>
      </c>
      <c r="B72" s="7" t="s">
        <v>283</v>
      </c>
      <c r="C72" s="7" t="s">
        <v>148</v>
      </c>
      <c r="D72" s="136" t="s">
        <v>154</v>
      </c>
      <c r="E72" s="7" t="s">
        <v>15</v>
      </c>
      <c r="F72" s="75" t="s">
        <v>47</v>
      </c>
      <c r="G72" s="75" t="s">
        <v>47</v>
      </c>
      <c r="H72" s="7" t="s">
        <v>28</v>
      </c>
      <c r="I72" s="75" t="s">
        <v>47</v>
      </c>
      <c r="J72" s="7" t="s">
        <v>18</v>
      </c>
      <c r="K72" s="7" t="s">
        <v>43</v>
      </c>
      <c r="L72" s="7" t="s">
        <v>44</v>
      </c>
      <c r="M72" s="7" t="s">
        <v>21</v>
      </c>
      <c r="N72" s="86">
        <v>488.3</v>
      </c>
      <c r="O72" s="86"/>
      <c r="P72" s="7"/>
      <c r="Q72" s="80"/>
      <c r="R72" s="6" t="s">
        <v>190</v>
      </c>
      <c r="S72" s="7" t="s">
        <v>563</v>
      </c>
      <c r="T72" s="7"/>
      <c r="U72" s="7"/>
      <c r="V72" s="81" t="s">
        <v>345</v>
      </c>
      <c r="W72" s="7"/>
      <c r="X72" s="7"/>
      <c r="Y72" s="7"/>
      <c r="Z72" s="7"/>
    </row>
    <row r="73" spans="1:26" s="6" customFormat="1" ht="14" customHeight="1" x14ac:dyDescent="0.3">
      <c r="A73" s="6" t="s">
        <v>266</v>
      </c>
      <c r="B73" s="6" t="s">
        <v>12</v>
      </c>
      <c r="C73" s="6" t="s">
        <v>123</v>
      </c>
      <c r="D73" s="137" t="s">
        <v>124</v>
      </c>
      <c r="E73" s="6" t="s">
        <v>27</v>
      </c>
      <c r="F73" s="6" t="s">
        <v>77</v>
      </c>
      <c r="H73" s="6" t="s">
        <v>28</v>
      </c>
      <c r="J73" s="6" t="s">
        <v>18</v>
      </c>
      <c r="K73" s="6" t="s">
        <v>43</v>
      </c>
      <c r="L73" s="6" t="s">
        <v>44</v>
      </c>
      <c r="M73" s="6" t="s">
        <v>21</v>
      </c>
      <c r="N73" s="6">
        <v>13</v>
      </c>
      <c r="Q73" s="87"/>
      <c r="R73" s="6" t="s">
        <v>190</v>
      </c>
      <c r="S73" s="6" t="s">
        <v>333</v>
      </c>
      <c r="V73" s="6" t="s">
        <v>125</v>
      </c>
    </row>
    <row r="74" spans="1:26" s="6" customFormat="1" ht="14" customHeight="1" x14ac:dyDescent="0.3">
      <c r="A74" s="6" t="s">
        <v>252</v>
      </c>
      <c r="B74" s="6" t="s">
        <v>12</v>
      </c>
      <c r="C74" s="6" t="s">
        <v>123</v>
      </c>
      <c r="D74" s="137" t="s">
        <v>124</v>
      </c>
      <c r="E74" s="6" t="s">
        <v>27</v>
      </c>
      <c r="F74" s="6" t="s">
        <v>77</v>
      </c>
      <c r="H74" s="6" t="s">
        <v>28</v>
      </c>
      <c r="J74" s="6" t="s">
        <v>18</v>
      </c>
      <c r="K74" s="6" t="s">
        <v>43</v>
      </c>
      <c r="L74" s="6" t="s">
        <v>44</v>
      </c>
      <c r="M74" s="6" t="s">
        <v>21</v>
      </c>
      <c r="N74" s="6">
        <v>16</v>
      </c>
      <c r="Q74" s="87"/>
      <c r="R74" s="6" t="s">
        <v>190</v>
      </c>
      <c r="S74" s="6" t="s">
        <v>333</v>
      </c>
      <c r="V74" s="6" t="s">
        <v>125</v>
      </c>
    </row>
    <row r="75" spans="1:26" s="6" customFormat="1" ht="14" customHeight="1" x14ac:dyDescent="0.3">
      <c r="A75" s="6" t="s">
        <v>253</v>
      </c>
      <c r="B75" s="6" t="s">
        <v>12</v>
      </c>
      <c r="C75" s="6" t="s">
        <v>123</v>
      </c>
      <c r="D75" s="137" t="s">
        <v>124</v>
      </c>
      <c r="E75" s="6" t="s">
        <v>27</v>
      </c>
      <c r="F75" s="6" t="s">
        <v>77</v>
      </c>
      <c r="H75" s="6" t="s">
        <v>28</v>
      </c>
      <c r="J75" s="6" t="s">
        <v>18</v>
      </c>
      <c r="K75" s="6" t="s">
        <v>43</v>
      </c>
      <c r="L75" s="6" t="s">
        <v>44</v>
      </c>
      <c r="M75" s="6" t="s">
        <v>21</v>
      </c>
      <c r="N75" s="6">
        <v>18</v>
      </c>
      <c r="Q75" s="87"/>
      <c r="R75" s="6" t="s">
        <v>190</v>
      </c>
      <c r="S75" s="6" t="s">
        <v>333</v>
      </c>
      <c r="V75" s="6" t="s">
        <v>125</v>
      </c>
    </row>
    <row r="76" spans="1:26" s="7" customFormat="1" ht="14" customHeight="1" x14ac:dyDescent="0.3">
      <c r="A76" s="7" t="s">
        <v>253</v>
      </c>
      <c r="B76" s="7" t="s">
        <v>32</v>
      </c>
      <c r="C76" s="7" t="s">
        <v>287</v>
      </c>
      <c r="D76" s="136" t="s">
        <v>34</v>
      </c>
      <c r="E76" s="7" t="s">
        <v>27</v>
      </c>
      <c r="F76" s="75"/>
      <c r="G76" s="75"/>
      <c r="I76" s="75"/>
      <c r="J76" s="7" t="s">
        <v>18</v>
      </c>
      <c r="K76" s="7" t="s">
        <v>43</v>
      </c>
      <c r="L76" s="7" t="s">
        <v>48</v>
      </c>
      <c r="M76" s="7" t="s">
        <v>29</v>
      </c>
      <c r="N76" s="86">
        <v>75.48</v>
      </c>
      <c r="O76" s="86"/>
      <c r="P76" s="152"/>
      <c r="Q76" s="76"/>
      <c r="R76" s="7" t="s">
        <v>190</v>
      </c>
      <c r="S76" s="7" t="s">
        <v>289</v>
      </c>
      <c r="V76" s="81" t="s">
        <v>342</v>
      </c>
      <c r="W76" s="77"/>
      <c r="X76" s="77"/>
    </row>
    <row r="77" spans="1:26" s="7" customFormat="1" ht="14" customHeight="1" x14ac:dyDescent="0.3">
      <c r="A77" s="7" t="s">
        <v>250</v>
      </c>
      <c r="B77" s="6" t="s">
        <v>32</v>
      </c>
      <c r="C77" s="6" t="s">
        <v>72</v>
      </c>
      <c r="D77" s="137" t="s">
        <v>34</v>
      </c>
      <c r="E77" s="6" t="s">
        <v>27</v>
      </c>
      <c r="F77" s="6" t="s">
        <v>83</v>
      </c>
      <c r="G77" s="6"/>
      <c r="H77" s="6" t="s">
        <v>28</v>
      </c>
      <c r="I77" s="6"/>
      <c r="J77" s="6" t="s">
        <v>18</v>
      </c>
      <c r="K77" s="6" t="s">
        <v>43</v>
      </c>
      <c r="L77" s="6" t="s">
        <v>48</v>
      </c>
      <c r="M77" s="6" t="s">
        <v>49</v>
      </c>
      <c r="N77" s="6">
        <v>17.22</v>
      </c>
      <c r="O77" s="6"/>
      <c r="P77" s="6"/>
      <c r="Q77" s="6"/>
      <c r="R77" s="6" t="s">
        <v>190</v>
      </c>
      <c r="S77" s="6" t="s">
        <v>359</v>
      </c>
      <c r="T77" s="6"/>
      <c r="U77" s="6"/>
      <c r="V77" s="6" t="s">
        <v>163</v>
      </c>
      <c r="W77" s="6"/>
      <c r="X77" s="6"/>
      <c r="Y77" s="6"/>
      <c r="Z77" s="6"/>
    </row>
    <row r="78" spans="1:26" s="7" customFormat="1" ht="14" customHeight="1" x14ac:dyDescent="0.3">
      <c r="A78" s="7" t="s">
        <v>262</v>
      </c>
      <c r="B78" s="6" t="s">
        <v>32</v>
      </c>
      <c r="C78" s="6" t="s">
        <v>72</v>
      </c>
      <c r="D78" s="137" t="s">
        <v>34</v>
      </c>
      <c r="E78" s="6" t="s">
        <v>27</v>
      </c>
      <c r="F78" s="6" t="s">
        <v>83</v>
      </c>
      <c r="G78" s="6"/>
      <c r="H78" s="6" t="s">
        <v>28</v>
      </c>
      <c r="I78" s="6"/>
      <c r="J78" s="6" t="s">
        <v>18</v>
      </c>
      <c r="K78" s="6" t="s">
        <v>43</v>
      </c>
      <c r="L78" s="6" t="s">
        <v>48</v>
      </c>
      <c r="M78" s="6" t="s">
        <v>49</v>
      </c>
      <c r="N78" s="6">
        <v>19.32</v>
      </c>
      <c r="O78" s="6"/>
      <c r="P78" s="6"/>
      <c r="Q78" s="6"/>
      <c r="R78" s="6" t="s">
        <v>190</v>
      </c>
      <c r="S78" s="6" t="s">
        <v>359</v>
      </c>
      <c r="T78" s="6"/>
      <c r="U78" s="6"/>
      <c r="V78" s="6" t="s">
        <v>163</v>
      </c>
      <c r="W78" s="6"/>
      <c r="X78" s="6"/>
      <c r="Y78" s="6"/>
      <c r="Z78" s="6"/>
    </row>
    <row r="79" spans="1:26" s="6" customFormat="1" ht="14" customHeight="1" x14ac:dyDescent="0.3">
      <c r="A79" s="7" t="s">
        <v>252</v>
      </c>
      <c r="B79" s="6" t="s">
        <v>32</v>
      </c>
      <c r="C79" s="6" t="s">
        <v>72</v>
      </c>
      <c r="D79" s="137" t="s">
        <v>34</v>
      </c>
      <c r="E79" s="6" t="s">
        <v>27</v>
      </c>
      <c r="F79" s="6" t="s">
        <v>83</v>
      </c>
      <c r="H79" s="6" t="s">
        <v>28</v>
      </c>
      <c r="J79" s="6" t="s">
        <v>18</v>
      </c>
      <c r="K79" s="6" t="s">
        <v>43</v>
      </c>
      <c r="L79" s="6" t="s">
        <v>48</v>
      </c>
      <c r="M79" s="6" t="s">
        <v>49</v>
      </c>
      <c r="N79" s="6">
        <v>8.83</v>
      </c>
      <c r="R79" s="6" t="s">
        <v>190</v>
      </c>
      <c r="S79" s="6" t="s">
        <v>359</v>
      </c>
      <c r="V79" s="6" t="s">
        <v>163</v>
      </c>
    </row>
    <row r="80" spans="1:26" s="7" customFormat="1" ht="14" customHeight="1" x14ac:dyDescent="0.3">
      <c r="A80" s="6" t="s">
        <v>252</v>
      </c>
      <c r="B80" s="6" t="s">
        <v>32</v>
      </c>
      <c r="C80" s="6" t="s">
        <v>72</v>
      </c>
      <c r="D80" s="137" t="s">
        <v>34</v>
      </c>
      <c r="E80" s="6" t="s">
        <v>27</v>
      </c>
      <c r="F80" s="6" t="s">
        <v>83</v>
      </c>
      <c r="G80" s="6"/>
      <c r="H80" s="6" t="s">
        <v>28</v>
      </c>
      <c r="I80" s="6" t="s">
        <v>161</v>
      </c>
      <c r="J80" s="6" t="s">
        <v>18</v>
      </c>
      <c r="K80" s="6" t="s">
        <v>35</v>
      </c>
      <c r="L80" s="6" t="s">
        <v>48</v>
      </c>
      <c r="M80" s="6" t="s">
        <v>49</v>
      </c>
      <c r="N80" s="6">
        <v>14.32</v>
      </c>
      <c r="O80" s="6"/>
      <c r="P80" s="6"/>
      <c r="Q80" s="6"/>
      <c r="R80" s="6" t="s">
        <v>190</v>
      </c>
      <c r="S80" s="6" t="s">
        <v>325</v>
      </c>
      <c r="T80" s="6"/>
      <c r="U80" s="6"/>
      <c r="V80" s="6" t="s">
        <v>162</v>
      </c>
      <c r="W80" s="6"/>
      <c r="X80" s="6"/>
      <c r="Y80" s="6"/>
      <c r="Z80" s="6"/>
    </row>
    <row r="81" spans="1:26" s="7" customFormat="1" ht="14" customHeight="1" x14ac:dyDescent="0.3">
      <c r="A81" s="6" t="s">
        <v>263</v>
      </c>
      <c r="B81" s="6" t="s">
        <v>32</v>
      </c>
      <c r="C81" s="6" t="s">
        <v>171</v>
      </c>
      <c r="D81" s="137" t="s">
        <v>172</v>
      </c>
      <c r="E81" s="6" t="s">
        <v>27</v>
      </c>
      <c r="F81" s="6" t="s">
        <v>140</v>
      </c>
      <c r="G81" s="85" t="s">
        <v>141</v>
      </c>
      <c r="H81" s="6" t="s">
        <v>42</v>
      </c>
      <c r="I81" s="6" t="s">
        <v>142</v>
      </c>
      <c r="J81" s="6" t="s">
        <v>18</v>
      </c>
      <c r="K81" s="6" t="s">
        <v>35</v>
      </c>
      <c r="L81" s="6" t="s">
        <v>44</v>
      </c>
      <c r="M81" s="6" t="s">
        <v>21</v>
      </c>
      <c r="N81" s="78">
        <v>92.88</v>
      </c>
      <c r="O81" s="78"/>
      <c r="P81" s="6"/>
      <c r="Q81" s="6"/>
      <c r="R81" s="6" t="s">
        <v>190</v>
      </c>
      <c r="S81" s="78" t="s">
        <v>513</v>
      </c>
      <c r="T81" s="6"/>
      <c r="U81" s="6"/>
      <c r="V81" s="6" t="s">
        <v>143</v>
      </c>
      <c r="W81" s="6"/>
      <c r="X81" s="6"/>
      <c r="Y81" s="6"/>
      <c r="Z81" s="6"/>
    </row>
    <row r="82" spans="1:26" s="6" customFormat="1" ht="14" customHeight="1" x14ac:dyDescent="0.3">
      <c r="A82" s="6" t="s">
        <v>250</v>
      </c>
      <c r="B82" s="7" t="s">
        <v>283</v>
      </c>
      <c r="C82" s="7" t="s">
        <v>298</v>
      </c>
      <c r="D82" s="136" t="s">
        <v>299</v>
      </c>
      <c r="E82" s="7" t="s">
        <v>15</v>
      </c>
      <c r="F82" s="75" t="s">
        <v>300</v>
      </c>
      <c r="G82" s="75"/>
      <c r="H82" s="7" t="s">
        <v>42</v>
      </c>
      <c r="I82" s="75"/>
      <c r="J82" s="7" t="s">
        <v>18</v>
      </c>
      <c r="K82" s="7" t="s">
        <v>19</v>
      </c>
      <c r="L82" s="7" t="s">
        <v>44</v>
      </c>
      <c r="M82" s="7" t="s">
        <v>21</v>
      </c>
      <c r="N82" s="75">
        <v>1.1000000000000001</v>
      </c>
      <c r="O82" s="75"/>
      <c r="P82" s="7"/>
      <c r="Q82" s="7"/>
      <c r="R82" s="7" t="s">
        <v>190</v>
      </c>
      <c r="S82" s="7" t="s">
        <v>511</v>
      </c>
      <c r="T82" s="88"/>
      <c r="U82" s="7"/>
      <c r="V82" s="81" t="s">
        <v>338</v>
      </c>
      <c r="W82" s="77"/>
      <c r="X82" s="77"/>
      <c r="Y82" s="7"/>
      <c r="Z82" s="7"/>
    </row>
    <row r="83" spans="1:26" s="6" customFormat="1" ht="14" customHeight="1" x14ac:dyDescent="0.3">
      <c r="A83" s="6" t="s">
        <v>263</v>
      </c>
      <c r="B83" s="6" t="s">
        <v>32</v>
      </c>
      <c r="C83" s="6" t="s">
        <v>177</v>
      </c>
      <c r="D83" s="137" t="s">
        <v>178</v>
      </c>
      <c r="E83" s="6" t="s">
        <v>27</v>
      </c>
      <c r="F83" s="6" t="s">
        <v>140</v>
      </c>
      <c r="G83" s="85" t="s">
        <v>141</v>
      </c>
      <c r="H83" s="6" t="s">
        <v>42</v>
      </c>
      <c r="I83" s="6" t="s">
        <v>142</v>
      </c>
      <c r="J83" s="6" t="s">
        <v>18</v>
      </c>
      <c r="K83" s="6" t="s">
        <v>35</v>
      </c>
      <c r="L83" s="6" t="s">
        <v>44</v>
      </c>
      <c r="M83" s="6" t="s">
        <v>21</v>
      </c>
      <c r="N83" s="89" t="s">
        <v>293</v>
      </c>
      <c r="O83" s="89"/>
      <c r="R83" s="6" t="s">
        <v>190</v>
      </c>
      <c r="S83" s="78" t="s">
        <v>513</v>
      </c>
      <c r="V83" s="6" t="s">
        <v>143</v>
      </c>
    </row>
    <row r="84" spans="1:26" s="6" customFormat="1" ht="14" customHeight="1" x14ac:dyDescent="0.3">
      <c r="A84" s="7" t="s">
        <v>252</v>
      </c>
      <c r="B84" s="7" t="s">
        <v>12</v>
      </c>
      <c r="C84" s="7" t="s">
        <v>269</v>
      </c>
      <c r="D84" s="136" t="s">
        <v>60</v>
      </c>
      <c r="E84" s="7" t="s">
        <v>27</v>
      </c>
      <c r="F84" s="75" t="s">
        <v>258</v>
      </c>
      <c r="G84" s="75" t="s">
        <v>47</v>
      </c>
      <c r="H84" s="7" t="s">
        <v>42</v>
      </c>
      <c r="I84" s="75" t="s">
        <v>47</v>
      </c>
      <c r="J84" s="7" t="s">
        <v>18</v>
      </c>
      <c r="K84" s="7" t="s">
        <v>19</v>
      </c>
      <c r="L84" s="7" t="s">
        <v>44</v>
      </c>
      <c r="M84" s="7" t="s">
        <v>21</v>
      </c>
      <c r="N84" s="82">
        <v>32</v>
      </c>
      <c r="O84" s="82"/>
      <c r="P84" s="152"/>
      <c r="Q84" s="76"/>
      <c r="R84" s="7" t="s">
        <v>190</v>
      </c>
      <c r="S84" s="7" t="s">
        <v>100</v>
      </c>
      <c r="T84" s="90" t="s">
        <v>358</v>
      </c>
      <c r="U84" s="90"/>
      <c r="V84" s="81" t="s">
        <v>344</v>
      </c>
      <c r="W84" s="83"/>
      <c r="X84" s="83"/>
      <c r="Y84" s="7"/>
      <c r="Z84" s="7"/>
    </row>
    <row r="85" spans="1:26" s="6" customFormat="1" ht="14" customHeight="1" x14ac:dyDescent="0.3">
      <c r="A85" s="7" t="s">
        <v>263</v>
      </c>
      <c r="B85" s="6" t="s">
        <v>32</v>
      </c>
      <c r="C85" s="6" t="s">
        <v>180</v>
      </c>
      <c r="D85" s="137" t="s">
        <v>181</v>
      </c>
      <c r="E85" s="6" t="s">
        <v>15</v>
      </c>
      <c r="F85" s="6" t="s">
        <v>91</v>
      </c>
      <c r="G85" s="6" t="s">
        <v>182</v>
      </c>
      <c r="H85" s="6" t="s">
        <v>28</v>
      </c>
      <c r="J85" s="6" t="s">
        <v>18</v>
      </c>
      <c r="K85" s="6" t="s">
        <v>19</v>
      </c>
      <c r="L85" s="6" t="s">
        <v>44</v>
      </c>
      <c r="M85" s="6" t="s">
        <v>21</v>
      </c>
      <c r="N85" s="6">
        <v>7.4</v>
      </c>
      <c r="R85" s="6" t="s">
        <v>190</v>
      </c>
      <c r="S85" s="6" t="s">
        <v>321</v>
      </c>
      <c r="T85" s="6" t="s">
        <v>237</v>
      </c>
      <c r="V85" s="6" t="s">
        <v>183</v>
      </c>
    </row>
    <row r="86" spans="1:26" s="7" customFormat="1" ht="14" customHeight="1" x14ac:dyDescent="0.3">
      <c r="A86" s="7" t="s">
        <v>266</v>
      </c>
      <c r="B86" s="6" t="s">
        <v>12</v>
      </c>
      <c r="C86" s="6" t="s">
        <v>78</v>
      </c>
      <c r="D86" s="137" t="s">
        <v>79</v>
      </c>
      <c r="E86" s="6" t="s">
        <v>27</v>
      </c>
      <c r="F86" s="75">
        <v>17.3</v>
      </c>
      <c r="G86" s="75">
        <v>7.3</v>
      </c>
      <c r="H86" s="6" t="s">
        <v>17</v>
      </c>
      <c r="I86" s="75">
        <v>45.3</v>
      </c>
      <c r="J86" s="6" t="s">
        <v>18</v>
      </c>
      <c r="K86" s="6" t="s">
        <v>19</v>
      </c>
      <c r="L86" s="7" t="s">
        <v>44</v>
      </c>
      <c r="M86" s="7" t="s">
        <v>21</v>
      </c>
      <c r="N86" s="75">
        <v>16.399999999999999</v>
      </c>
      <c r="O86" s="75"/>
      <c r="P86" s="152"/>
      <c r="Q86" s="76"/>
      <c r="R86" s="7" t="s">
        <v>190</v>
      </c>
      <c r="S86" s="6" t="s">
        <v>332</v>
      </c>
      <c r="T86" s="7" t="s">
        <v>278</v>
      </c>
      <c r="V86" s="6" t="s">
        <v>80</v>
      </c>
      <c r="W86" s="77"/>
      <c r="X86" s="77"/>
    </row>
    <row r="87" spans="1:26" s="7" customFormat="1" ht="14" customHeight="1" x14ac:dyDescent="0.3">
      <c r="A87" s="7" t="s">
        <v>266</v>
      </c>
      <c r="B87" s="6" t="s">
        <v>12</v>
      </c>
      <c r="C87" s="6" t="s">
        <v>78</v>
      </c>
      <c r="D87" s="137" t="s">
        <v>79</v>
      </c>
      <c r="E87" s="6" t="s">
        <v>27</v>
      </c>
      <c r="F87" s="75">
        <v>25</v>
      </c>
      <c r="G87" s="75">
        <v>7.3</v>
      </c>
      <c r="H87" s="6" t="s">
        <v>17</v>
      </c>
      <c r="I87" s="75">
        <v>45.4</v>
      </c>
      <c r="J87" s="6" t="s">
        <v>18</v>
      </c>
      <c r="K87" s="6" t="s">
        <v>19</v>
      </c>
      <c r="L87" s="7" t="s">
        <v>44</v>
      </c>
      <c r="M87" s="7" t="s">
        <v>21</v>
      </c>
      <c r="N87" s="75">
        <v>16.399999999999999</v>
      </c>
      <c r="O87" s="75"/>
      <c r="P87" s="152"/>
      <c r="Q87" s="76"/>
      <c r="R87" s="7" t="s">
        <v>190</v>
      </c>
      <c r="S87" s="6" t="s">
        <v>332</v>
      </c>
      <c r="T87" s="7" t="s">
        <v>279</v>
      </c>
      <c r="V87" s="6" t="s">
        <v>80</v>
      </c>
      <c r="W87" s="77"/>
      <c r="X87" s="77"/>
    </row>
    <row r="88" spans="1:26" s="7" customFormat="1" ht="14" customHeight="1" x14ac:dyDescent="0.3">
      <c r="A88" s="7" t="s">
        <v>252</v>
      </c>
      <c r="B88" s="6" t="s">
        <v>12</v>
      </c>
      <c r="C88" s="6" t="s">
        <v>78</v>
      </c>
      <c r="D88" s="137" t="s">
        <v>79</v>
      </c>
      <c r="E88" s="6" t="s">
        <v>27</v>
      </c>
      <c r="F88" s="75">
        <v>24.5</v>
      </c>
      <c r="G88" s="75">
        <v>7.6</v>
      </c>
      <c r="H88" s="6" t="s">
        <v>17</v>
      </c>
      <c r="I88" s="75">
        <v>45.5</v>
      </c>
      <c r="J88" s="6" t="s">
        <v>18</v>
      </c>
      <c r="K88" s="6" t="s">
        <v>19</v>
      </c>
      <c r="L88" s="7" t="s">
        <v>44</v>
      </c>
      <c r="M88" s="7" t="s">
        <v>21</v>
      </c>
      <c r="N88" s="75">
        <v>16</v>
      </c>
      <c r="O88" s="75"/>
      <c r="P88" s="152"/>
      <c r="Q88" s="76"/>
      <c r="R88" s="7" t="s">
        <v>190</v>
      </c>
      <c r="S88" s="6" t="s">
        <v>332</v>
      </c>
      <c r="V88" s="6" t="s">
        <v>80</v>
      </c>
      <c r="W88" s="77"/>
      <c r="X88" s="77"/>
    </row>
    <row r="89" spans="1:26" s="6" customFormat="1" ht="14" customHeight="1" x14ac:dyDescent="0.3">
      <c r="A89" s="7" t="s">
        <v>262</v>
      </c>
      <c r="B89" s="6" t="s">
        <v>12</v>
      </c>
      <c r="C89" s="6" t="s">
        <v>78</v>
      </c>
      <c r="D89" s="137" t="s">
        <v>79</v>
      </c>
      <c r="E89" s="6" t="s">
        <v>27</v>
      </c>
      <c r="F89" s="75">
        <v>24</v>
      </c>
      <c r="G89" s="75">
        <v>7.3</v>
      </c>
      <c r="H89" s="6" t="s">
        <v>17</v>
      </c>
      <c r="I89" s="75">
        <v>47.3</v>
      </c>
      <c r="J89" s="6" t="s">
        <v>18</v>
      </c>
      <c r="K89" s="6" t="s">
        <v>19</v>
      </c>
      <c r="L89" s="7" t="s">
        <v>44</v>
      </c>
      <c r="M89" s="7" t="s">
        <v>21</v>
      </c>
      <c r="N89" s="75">
        <v>13.4</v>
      </c>
      <c r="O89" s="75"/>
      <c r="P89" s="152"/>
      <c r="Q89" s="76"/>
      <c r="R89" s="7" t="s">
        <v>190</v>
      </c>
      <c r="S89" s="6" t="s">
        <v>332</v>
      </c>
      <c r="T89" s="7" t="s">
        <v>280</v>
      </c>
      <c r="U89" s="7"/>
      <c r="V89" s="6" t="s">
        <v>80</v>
      </c>
      <c r="W89" s="77"/>
      <c r="X89" s="77"/>
      <c r="Y89" s="7"/>
      <c r="Z89" s="7"/>
    </row>
    <row r="90" spans="1:26" s="6" customFormat="1" ht="14" customHeight="1" x14ac:dyDescent="0.3">
      <c r="A90" s="7" t="s">
        <v>250</v>
      </c>
      <c r="B90" s="6" t="s">
        <v>12</v>
      </c>
      <c r="C90" s="6" t="s">
        <v>78</v>
      </c>
      <c r="D90" s="137" t="s">
        <v>79</v>
      </c>
      <c r="E90" s="6" t="s">
        <v>27</v>
      </c>
      <c r="F90" s="75">
        <v>25</v>
      </c>
      <c r="G90" s="75">
        <v>7.3</v>
      </c>
      <c r="H90" s="6" t="s">
        <v>17</v>
      </c>
      <c r="I90" s="75">
        <v>45.4</v>
      </c>
      <c r="J90" s="6" t="s">
        <v>18</v>
      </c>
      <c r="K90" s="6" t="s">
        <v>19</v>
      </c>
      <c r="L90" s="7" t="s">
        <v>113</v>
      </c>
      <c r="M90" s="7" t="s">
        <v>29</v>
      </c>
      <c r="N90" s="75">
        <v>15.3</v>
      </c>
      <c r="O90" s="75"/>
      <c r="P90" s="152"/>
      <c r="Q90" s="76"/>
      <c r="R90" s="7" t="s">
        <v>190</v>
      </c>
      <c r="S90" s="6" t="s">
        <v>332</v>
      </c>
      <c r="T90" s="7" t="s">
        <v>281</v>
      </c>
      <c r="U90" s="7"/>
      <c r="V90" s="6" t="s">
        <v>80</v>
      </c>
      <c r="W90" s="77"/>
      <c r="X90" s="77"/>
      <c r="Y90" s="7"/>
      <c r="Z90" s="7"/>
    </row>
    <row r="91" spans="1:26" s="6" customFormat="1" ht="14" customHeight="1" x14ac:dyDescent="0.3">
      <c r="A91" s="7" t="s">
        <v>252</v>
      </c>
      <c r="B91" s="6" t="s">
        <v>12</v>
      </c>
      <c r="C91" s="6" t="s">
        <v>78</v>
      </c>
      <c r="D91" s="137" t="s">
        <v>79</v>
      </c>
      <c r="E91" s="6" t="s">
        <v>27</v>
      </c>
      <c r="F91" s="75">
        <v>24.5</v>
      </c>
      <c r="G91" s="75">
        <v>7.6</v>
      </c>
      <c r="H91" s="6" t="s">
        <v>17</v>
      </c>
      <c r="I91" s="75">
        <v>45.5</v>
      </c>
      <c r="J91" s="6" t="s">
        <v>18</v>
      </c>
      <c r="K91" s="6" t="s">
        <v>19</v>
      </c>
      <c r="L91" s="7" t="s">
        <v>113</v>
      </c>
      <c r="M91" s="7" t="s">
        <v>29</v>
      </c>
      <c r="N91" s="75">
        <v>14.8</v>
      </c>
      <c r="O91" s="75"/>
      <c r="P91" s="152"/>
      <c r="Q91" s="76"/>
      <c r="R91" s="7" t="s">
        <v>190</v>
      </c>
      <c r="S91" s="6" t="s">
        <v>332</v>
      </c>
      <c r="T91" s="7"/>
      <c r="U91" s="7"/>
      <c r="V91" s="6" t="s">
        <v>80</v>
      </c>
      <c r="W91" s="77"/>
      <c r="X91" s="77"/>
      <c r="Y91" s="7"/>
      <c r="Z91" s="7"/>
    </row>
    <row r="92" spans="1:26" s="6" customFormat="1" ht="14" customHeight="1" x14ac:dyDescent="0.3">
      <c r="A92" s="7" t="s">
        <v>262</v>
      </c>
      <c r="B92" s="6" t="s">
        <v>12</v>
      </c>
      <c r="C92" s="6" t="s">
        <v>78</v>
      </c>
      <c r="D92" s="137" t="s">
        <v>79</v>
      </c>
      <c r="E92" s="6" t="s">
        <v>27</v>
      </c>
      <c r="F92" s="75">
        <v>24</v>
      </c>
      <c r="G92" s="75">
        <v>7.3</v>
      </c>
      <c r="H92" s="6" t="s">
        <v>17</v>
      </c>
      <c r="I92" s="75">
        <v>47.3</v>
      </c>
      <c r="J92" s="6" t="s">
        <v>18</v>
      </c>
      <c r="K92" s="6" t="s">
        <v>19</v>
      </c>
      <c r="L92" s="7" t="s">
        <v>113</v>
      </c>
      <c r="M92" s="7" t="s">
        <v>29</v>
      </c>
      <c r="N92" s="75">
        <v>12.4</v>
      </c>
      <c r="O92" s="75"/>
      <c r="P92" s="152"/>
      <c r="Q92" s="76"/>
      <c r="R92" s="7" t="s">
        <v>190</v>
      </c>
      <c r="S92" s="6" t="s">
        <v>332</v>
      </c>
      <c r="T92" s="7" t="s">
        <v>282</v>
      </c>
      <c r="U92" s="7"/>
      <c r="V92" s="6" t="s">
        <v>80</v>
      </c>
      <c r="W92" s="77"/>
      <c r="X92" s="77"/>
      <c r="Y92" s="7"/>
      <c r="Z92" s="7"/>
    </row>
    <row r="93" spans="1:26" s="6" customFormat="1" ht="14" customHeight="1" x14ac:dyDescent="0.3">
      <c r="A93" s="7" t="s">
        <v>252</v>
      </c>
      <c r="B93" s="6" t="s">
        <v>12</v>
      </c>
      <c r="C93" s="6" t="s">
        <v>51</v>
      </c>
      <c r="D93" s="137" t="s">
        <v>52</v>
      </c>
      <c r="E93" s="6" t="s">
        <v>27</v>
      </c>
      <c r="F93" s="6" t="s">
        <v>83</v>
      </c>
      <c r="H93" s="6" t="s">
        <v>42</v>
      </c>
      <c r="J93" s="6" t="s">
        <v>38</v>
      </c>
      <c r="K93" s="6" t="s">
        <v>202</v>
      </c>
      <c r="L93" s="6" t="s">
        <v>44</v>
      </c>
      <c r="M93" s="6" t="s">
        <v>21</v>
      </c>
      <c r="N93" s="6">
        <v>37.67</v>
      </c>
      <c r="R93" s="6" t="s">
        <v>190</v>
      </c>
      <c r="S93" s="6" t="s">
        <v>247</v>
      </c>
      <c r="V93" s="6" t="s">
        <v>203</v>
      </c>
    </row>
    <row r="94" spans="1:26" s="6" customFormat="1" ht="14" customHeight="1" x14ac:dyDescent="0.3">
      <c r="A94" s="7" t="s">
        <v>250</v>
      </c>
      <c r="B94" s="6" t="s">
        <v>12</v>
      </c>
      <c r="C94" s="6" t="s">
        <v>51</v>
      </c>
      <c r="D94" s="137" t="s">
        <v>52</v>
      </c>
      <c r="E94" s="6" t="s">
        <v>27</v>
      </c>
      <c r="F94" s="6" t="s">
        <v>83</v>
      </c>
      <c r="H94" s="6" t="s">
        <v>42</v>
      </c>
      <c r="J94" s="6" t="s">
        <v>38</v>
      </c>
      <c r="K94" s="6" t="s">
        <v>84</v>
      </c>
      <c r="L94" s="6" t="s">
        <v>44</v>
      </c>
      <c r="M94" s="6" t="s">
        <v>21</v>
      </c>
      <c r="N94" s="6">
        <v>35.15</v>
      </c>
      <c r="R94" s="6" t="s">
        <v>190</v>
      </c>
      <c r="S94" s="6" t="s">
        <v>247</v>
      </c>
      <c r="V94" s="6" t="s">
        <v>203</v>
      </c>
    </row>
    <row r="95" spans="1:26" s="6" customFormat="1" ht="14" customHeight="1" x14ac:dyDescent="0.3">
      <c r="A95" s="7" t="s">
        <v>253</v>
      </c>
      <c r="B95" s="6" t="s">
        <v>12</v>
      </c>
      <c r="C95" s="6" t="s">
        <v>51</v>
      </c>
      <c r="D95" s="137" t="s">
        <v>52</v>
      </c>
      <c r="E95" s="6" t="s">
        <v>27</v>
      </c>
      <c r="F95" s="6" t="s">
        <v>83</v>
      </c>
      <c r="H95" s="6" t="s">
        <v>42</v>
      </c>
      <c r="J95" s="6" t="s">
        <v>38</v>
      </c>
      <c r="K95" s="6" t="s">
        <v>84</v>
      </c>
      <c r="L95" s="6" t="s">
        <v>44</v>
      </c>
      <c r="M95" s="6" t="s">
        <v>21</v>
      </c>
      <c r="N95" s="6">
        <v>35.15</v>
      </c>
      <c r="R95" s="6" t="s">
        <v>190</v>
      </c>
      <c r="S95" s="6" t="s">
        <v>247</v>
      </c>
      <c r="V95" s="6" t="s">
        <v>203</v>
      </c>
    </row>
    <row r="96" spans="1:26" s="6" customFormat="1" ht="14" customHeight="1" x14ac:dyDescent="0.3">
      <c r="A96" s="7" t="s">
        <v>253</v>
      </c>
      <c r="B96" s="6" t="s">
        <v>229</v>
      </c>
      <c r="C96" s="6" t="s">
        <v>230</v>
      </c>
      <c r="D96" s="137" t="s">
        <v>231</v>
      </c>
      <c r="E96" s="6" t="s">
        <v>27</v>
      </c>
      <c r="F96" s="6" t="s">
        <v>232</v>
      </c>
      <c r="G96" s="6">
        <v>7.35</v>
      </c>
      <c r="H96" s="6" t="s">
        <v>28</v>
      </c>
      <c r="J96" s="6" t="s">
        <v>18</v>
      </c>
      <c r="K96" s="6" t="s">
        <v>35</v>
      </c>
      <c r="L96" s="6" t="s">
        <v>54</v>
      </c>
      <c r="M96" s="6" t="s">
        <v>233</v>
      </c>
      <c r="N96" s="6">
        <v>88.1</v>
      </c>
      <c r="R96" s="6" t="s">
        <v>190</v>
      </c>
      <c r="S96" s="6" t="s">
        <v>234</v>
      </c>
      <c r="T96" s="6" t="s">
        <v>235</v>
      </c>
      <c r="V96" s="6" t="s">
        <v>236</v>
      </c>
    </row>
    <row r="97" spans="1:26" s="6" customFormat="1" ht="14" customHeight="1" x14ac:dyDescent="0.3">
      <c r="A97" s="7"/>
      <c r="B97" s="7" t="s">
        <v>115</v>
      </c>
      <c r="C97" s="7" t="s">
        <v>218</v>
      </c>
      <c r="D97" s="136" t="s">
        <v>219</v>
      </c>
      <c r="E97" s="7" t="s">
        <v>27</v>
      </c>
      <c r="F97" s="75" t="s">
        <v>93</v>
      </c>
      <c r="G97" s="75" t="s">
        <v>220</v>
      </c>
      <c r="H97" s="7" t="s">
        <v>42</v>
      </c>
      <c r="I97" s="75"/>
      <c r="J97" s="7" t="s">
        <v>18</v>
      </c>
      <c r="K97" s="7" t="s">
        <v>19</v>
      </c>
      <c r="L97" s="7" t="s">
        <v>44</v>
      </c>
      <c r="M97" s="7" t="s">
        <v>21</v>
      </c>
      <c r="N97" s="75">
        <v>80.67</v>
      </c>
      <c r="O97" s="75"/>
      <c r="P97" s="7"/>
      <c r="Q97" s="7"/>
      <c r="R97" s="7" t="s">
        <v>190</v>
      </c>
      <c r="S97" s="7" t="s">
        <v>505</v>
      </c>
      <c r="T97" s="7"/>
      <c r="U97" s="7"/>
      <c r="V97" s="79" t="s">
        <v>335</v>
      </c>
      <c r="W97" s="7"/>
      <c r="X97" s="7"/>
      <c r="Y97" s="7"/>
      <c r="Z97" s="7"/>
    </row>
    <row r="98" spans="1:26" ht="26.5" customHeight="1" x14ac:dyDescent="0.3"/>
    <row r="99" spans="1:26" ht="26.5" customHeight="1" x14ac:dyDescent="0.3"/>
    <row r="100" spans="1:26" ht="26.5" customHeight="1" x14ac:dyDescent="0.3"/>
    <row r="101" spans="1:26" ht="26.5" customHeight="1" x14ac:dyDescent="0.3"/>
    <row r="102" spans="1:26" ht="26.5" customHeight="1" x14ac:dyDescent="0.3"/>
    <row r="103" spans="1:26" ht="26.5" customHeight="1" x14ac:dyDescent="0.3"/>
    <row r="104" spans="1:26" ht="26.5" customHeight="1" x14ac:dyDescent="0.3"/>
    <row r="105" spans="1:26" ht="26.5" customHeight="1" x14ac:dyDescent="0.3"/>
    <row r="106" spans="1:26" ht="26.5" customHeight="1" x14ac:dyDescent="0.3"/>
    <row r="107" spans="1:26" ht="26.5" customHeight="1" x14ac:dyDescent="0.3"/>
    <row r="108" spans="1:26" ht="26.5" customHeight="1" x14ac:dyDescent="0.3"/>
    <row r="109" spans="1:26" ht="26.5" customHeight="1" x14ac:dyDescent="0.3"/>
    <row r="110" spans="1:26" ht="26.5" customHeight="1" x14ac:dyDescent="0.3"/>
    <row r="111" spans="1:26" ht="26.5" customHeight="1" x14ac:dyDescent="0.3"/>
    <row r="112" spans="1:26" ht="26.5" customHeight="1" x14ac:dyDescent="0.3"/>
    <row r="113" ht="26.5" customHeight="1" x14ac:dyDescent="0.3"/>
    <row r="114" ht="26.5" customHeight="1" x14ac:dyDescent="0.3"/>
    <row r="115" ht="26.5" customHeight="1" x14ac:dyDescent="0.3"/>
    <row r="116" ht="26.5" customHeight="1" x14ac:dyDescent="0.3"/>
    <row r="117" ht="26.5" customHeight="1" x14ac:dyDescent="0.3"/>
    <row r="118" ht="26.5" customHeight="1" x14ac:dyDescent="0.3"/>
    <row r="119" ht="26.5" customHeight="1" x14ac:dyDescent="0.3"/>
    <row r="120" ht="26.5" customHeight="1" x14ac:dyDescent="0.3"/>
    <row r="121" ht="26.5" customHeight="1" x14ac:dyDescent="0.3"/>
    <row r="122" ht="26.5" customHeight="1" x14ac:dyDescent="0.3"/>
    <row r="123" ht="26.5" customHeight="1" x14ac:dyDescent="0.3"/>
    <row r="124" ht="26.5" customHeight="1" x14ac:dyDescent="0.3"/>
    <row r="125" ht="26.5" customHeight="1" x14ac:dyDescent="0.3"/>
    <row r="126" ht="26.5" customHeight="1" x14ac:dyDescent="0.3"/>
    <row r="127" ht="26.5" customHeight="1" x14ac:dyDescent="0.3"/>
    <row r="128" ht="26.5" customHeight="1" x14ac:dyDescent="0.3"/>
    <row r="129" ht="26.5" customHeight="1" x14ac:dyDescent="0.3"/>
    <row r="130" ht="26.5" customHeight="1" x14ac:dyDescent="0.3"/>
    <row r="131" ht="26.5" customHeight="1" x14ac:dyDescent="0.3"/>
    <row r="132" ht="26.5" customHeight="1" x14ac:dyDescent="0.3"/>
    <row r="133" ht="26.5" customHeight="1" x14ac:dyDescent="0.3"/>
    <row r="134" ht="26.5" customHeight="1" x14ac:dyDescent="0.3"/>
    <row r="135" ht="26.5" customHeight="1" x14ac:dyDescent="0.3"/>
    <row r="136" ht="26.5" customHeight="1" x14ac:dyDescent="0.3"/>
    <row r="137" ht="26.5" customHeight="1" x14ac:dyDescent="0.3"/>
    <row r="138" ht="26.5" customHeight="1" x14ac:dyDescent="0.3"/>
    <row r="139" ht="26.5" customHeight="1" x14ac:dyDescent="0.3"/>
    <row r="140" ht="26.5" customHeight="1" x14ac:dyDescent="0.3"/>
    <row r="141" ht="26.5" customHeight="1" x14ac:dyDescent="0.3"/>
    <row r="142" ht="26.5" customHeight="1" x14ac:dyDescent="0.3"/>
  </sheetData>
  <autoFilter ref="A2:Z97" xr:uid="{00000000-0009-0000-0000-000003000000}">
    <sortState xmlns:xlrd2="http://schemas.microsoft.com/office/spreadsheetml/2017/richdata2" ref="A3:Z97">
      <sortCondition sortBy="cellColor" ref="K3:K97" dxfId="1"/>
      <sortCondition descending="1" sortBy="cellColor" ref="G3:G97" dxfId="0"/>
      <sortCondition ref="D3:D97"/>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8"/>
  <sheetViews>
    <sheetView tabSelected="1" zoomScale="80" zoomScaleNormal="80" workbookViewId="0">
      <pane ySplit="1" topLeftCell="A36" activePane="bottomLeft" state="frozen"/>
      <selection pane="bottomLeft" activeCell="D75" sqref="D75"/>
    </sheetView>
  </sheetViews>
  <sheetFormatPr defaultColWidth="8.81640625" defaultRowHeight="15.5" x14ac:dyDescent="0.35"/>
  <cols>
    <col min="1" max="1" width="4.08984375" style="99" customWidth="1"/>
    <col min="2" max="2" width="13.90625" style="130" customWidth="1"/>
    <col min="3" max="3" width="65.81640625" style="130" customWidth="1"/>
    <col min="4" max="4" width="90.81640625" style="130" customWidth="1"/>
    <col min="5" max="16384" width="8.81640625" style="99"/>
  </cols>
  <sheetData>
    <row r="1" spans="1:4" ht="31" x14ac:dyDescent="0.35">
      <c r="A1" s="100" t="s">
        <v>684</v>
      </c>
      <c r="B1" s="129" t="s">
        <v>683</v>
      </c>
      <c r="C1" s="144" t="s">
        <v>564</v>
      </c>
      <c r="D1" s="129" t="s">
        <v>682</v>
      </c>
    </row>
    <row r="2" spans="1:4" s="101" customFormat="1" ht="62" x14ac:dyDescent="0.35">
      <c r="A2" s="101">
        <v>1</v>
      </c>
      <c r="B2" s="102" t="s">
        <v>118</v>
      </c>
      <c r="C2" s="102" t="s">
        <v>610</v>
      </c>
      <c r="D2" s="102" t="s">
        <v>751</v>
      </c>
    </row>
    <row r="3" spans="1:4" s="101" customFormat="1" ht="170.5" x14ac:dyDescent="0.35">
      <c r="A3" s="101">
        <v>2</v>
      </c>
      <c r="B3" s="102" t="s">
        <v>583</v>
      </c>
      <c r="C3" s="102" t="s">
        <v>582</v>
      </c>
      <c r="D3" s="102" t="s">
        <v>581</v>
      </c>
    </row>
    <row r="4" spans="1:4" s="101" customFormat="1" ht="46.5" x14ac:dyDescent="0.35">
      <c r="A4" s="101">
        <v>3</v>
      </c>
      <c r="B4" s="102" t="s">
        <v>613</v>
      </c>
      <c r="C4" s="102" t="s">
        <v>612</v>
      </c>
      <c r="D4" s="102" t="s">
        <v>756</v>
      </c>
    </row>
    <row r="5" spans="1:4" s="101" customFormat="1" ht="46.5" x14ac:dyDescent="0.35">
      <c r="A5" s="101">
        <v>4</v>
      </c>
      <c r="B5" s="102" t="s">
        <v>616</v>
      </c>
      <c r="C5" s="102" t="s">
        <v>615</v>
      </c>
      <c r="D5" s="102" t="s">
        <v>614</v>
      </c>
    </row>
    <row r="6" spans="1:4" s="101" customFormat="1" ht="46.5" x14ac:dyDescent="0.35">
      <c r="A6" s="101">
        <v>5</v>
      </c>
      <c r="B6" s="102" t="s">
        <v>618</v>
      </c>
      <c r="C6" s="102" t="s">
        <v>617</v>
      </c>
      <c r="D6" s="102" t="s">
        <v>757</v>
      </c>
    </row>
    <row r="7" spans="1:4" s="101" customFormat="1" ht="46.5" x14ac:dyDescent="0.35">
      <c r="A7" s="101">
        <v>6</v>
      </c>
      <c r="B7" s="102" t="s">
        <v>16</v>
      </c>
      <c r="C7" s="102" t="s">
        <v>535</v>
      </c>
      <c r="D7" s="102" t="s">
        <v>774</v>
      </c>
    </row>
    <row r="8" spans="1:4" s="101" customFormat="1" ht="46.5" x14ac:dyDescent="0.35">
      <c r="A8" s="101">
        <v>7</v>
      </c>
      <c r="B8" s="102" t="s">
        <v>620</v>
      </c>
      <c r="C8" s="102" t="s">
        <v>619</v>
      </c>
      <c r="D8" s="102" t="s">
        <v>758</v>
      </c>
    </row>
    <row r="9" spans="1:4" s="101" customFormat="1" ht="62" x14ac:dyDescent="0.35">
      <c r="A9" s="101">
        <v>8</v>
      </c>
      <c r="B9" s="102" t="s">
        <v>263</v>
      </c>
      <c r="C9" s="102" t="s">
        <v>621</v>
      </c>
      <c r="D9" s="102" t="s">
        <v>759</v>
      </c>
    </row>
    <row r="10" spans="1:4" s="101" customFormat="1" ht="93" x14ac:dyDescent="0.35">
      <c r="A10" s="101">
        <v>9</v>
      </c>
      <c r="B10" s="102" t="s">
        <v>118</v>
      </c>
      <c r="C10" s="102" t="s">
        <v>542</v>
      </c>
      <c r="D10" s="102" t="s">
        <v>594</v>
      </c>
    </row>
    <row r="11" spans="1:4" s="101" customFormat="1" ht="62" x14ac:dyDescent="0.35">
      <c r="A11" s="101">
        <v>10</v>
      </c>
      <c r="B11" s="102" t="s">
        <v>263</v>
      </c>
      <c r="C11" s="102" t="s">
        <v>342</v>
      </c>
      <c r="D11" s="102" t="s">
        <v>760</v>
      </c>
    </row>
    <row r="12" spans="1:4" s="101" customFormat="1" ht="71.5" customHeight="1" x14ac:dyDescent="0.35">
      <c r="A12" s="101">
        <v>11</v>
      </c>
      <c r="B12" s="102" t="s">
        <v>118</v>
      </c>
      <c r="C12" s="102" t="s">
        <v>753</v>
      </c>
      <c r="D12" s="102" t="s">
        <v>754</v>
      </c>
    </row>
    <row r="13" spans="1:4" s="101" customFormat="1" ht="46.5" x14ac:dyDescent="0.35">
      <c r="A13" s="101">
        <v>12</v>
      </c>
      <c r="B13" s="102" t="s">
        <v>118</v>
      </c>
      <c r="C13" s="102" t="s">
        <v>623</v>
      </c>
      <c r="D13" s="102" t="s">
        <v>622</v>
      </c>
    </row>
    <row r="14" spans="1:4" s="101" customFormat="1" ht="77.5" x14ac:dyDescent="0.35">
      <c r="A14" s="101">
        <v>13</v>
      </c>
      <c r="B14" s="102" t="s">
        <v>626</v>
      </c>
      <c r="C14" s="102" t="s">
        <v>625</v>
      </c>
      <c r="D14" s="102" t="s">
        <v>624</v>
      </c>
    </row>
    <row r="15" spans="1:4" s="101" customFormat="1" ht="62" x14ac:dyDescent="0.35">
      <c r="A15" s="101">
        <v>14</v>
      </c>
      <c r="B15" s="102" t="s">
        <v>204</v>
      </c>
      <c r="C15" s="102" t="s">
        <v>628</v>
      </c>
      <c r="D15" s="102" t="s">
        <v>627</v>
      </c>
    </row>
    <row r="16" spans="1:4" s="101" customFormat="1" ht="62" x14ac:dyDescent="0.35">
      <c r="A16" s="101">
        <v>15</v>
      </c>
      <c r="B16" s="102" t="s">
        <v>204</v>
      </c>
      <c r="C16" s="102" t="s">
        <v>630</v>
      </c>
      <c r="D16" s="102" t="s">
        <v>629</v>
      </c>
    </row>
    <row r="17" spans="1:4" s="101" customFormat="1" ht="46.5" x14ac:dyDescent="0.35">
      <c r="A17" s="101">
        <v>16</v>
      </c>
      <c r="B17" s="102" t="s">
        <v>263</v>
      </c>
      <c r="C17" s="102" t="s">
        <v>631</v>
      </c>
      <c r="D17" s="102" t="s">
        <v>761</v>
      </c>
    </row>
    <row r="18" spans="1:4" s="101" customFormat="1" ht="62" x14ac:dyDescent="0.35">
      <c r="A18" s="101">
        <v>17</v>
      </c>
      <c r="B18" s="102" t="s">
        <v>633</v>
      </c>
      <c r="C18" s="102" t="s">
        <v>632</v>
      </c>
      <c r="D18" s="102" t="s">
        <v>762</v>
      </c>
    </row>
    <row r="19" spans="1:4" s="101" customFormat="1" ht="46.5" x14ac:dyDescent="0.35">
      <c r="A19" s="101">
        <v>18</v>
      </c>
      <c r="B19" s="102" t="s">
        <v>635</v>
      </c>
      <c r="C19" s="102" t="s">
        <v>634</v>
      </c>
      <c r="D19" s="102" t="s">
        <v>763</v>
      </c>
    </row>
    <row r="20" spans="1:4" s="101" customFormat="1" ht="93" x14ac:dyDescent="0.35">
      <c r="A20" s="101">
        <v>19</v>
      </c>
      <c r="B20" s="102"/>
      <c r="C20" s="102" t="s">
        <v>586</v>
      </c>
      <c r="D20" s="102" t="s">
        <v>744</v>
      </c>
    </row>
    <row r="21" spans="1:4" s="101" customFormat="1" ht="62" x14ac:dyDescent="0.35">
      <c r="A21" s="101">
        <v>20</v>
      </c>
      <c r="B21" s="102" t="s">
        <v>616</v>
      </c>
      <c r="C21" s="102" t="s">
        <v>153</v>
      </c>
      <c r="D21" s="102" t="s">
        <v>636</v>
      </c>
    </row>
    <row r="22" spans="1:4" s="101" customFormat="1" ht="62" x14ac:dyDescent="0.35">
      <c r="A22" s="101">
        <v>21</v>
      </c>
      <c r="B22" s="102" t="s">
        <v>639</v>
      </c>
      <c r="C22" s="102" t="s">
        <v>638</v>
      </c>
      <c r="D22" s="102" t="s">
        <v>637</v>
      </c>
    </row>
    <row r="23" spans="1:4" s="101" customFormat="1" ht="62" x14ac:dyDescent="0.35">
      <c r="A23" s="101">
        <v>22</v>
      </c>
      <c r="B23" s="102" t="s">
        <v>640</v>
      </c>
      <c r="C23" s="102" t="s">
        <v>80</v>
      </c>
      <c r="D23" s="102" t="s">
        <v>437</v>
      </c>
    </row>
    <row r="24" spans="1:4" s="101" customFormat="1" ht="62" x14ac:dyDescent="0.35">
      <c r="A24" s="101">
        <v>23</v>
      </c>
      <c r="B24" s="102" t="s">
        <v>118</v>
      </c>
      <c r="C24" s="102" t="s">
        <v>200</v>
      </c>
      <c r="D24" s="102" t="s">
        <v>324</v>
      </c>
    </row>
    <row r="25" spans="1:4" s="101" customFormat="1" ht="46.5" x14ac:dyDescent="0.35">
      <c r="A25" s="101">
        <v>24</v>
      </c>
      <c r="B25" s="102" t="s">
        <v>204</v>
      </c>
      <c r="C25" s="102" t="s">
        <v>537</v>
      </c>
      <c r="D25" s="102" t="s">
        <v>598</v>
      </c>
    </row>
    <row r="26" spans="1:4" s="101" customFormat="1" ht="62" x14ac:dyDescent="0.35">
      <c r="A26" s="101">
        <v>25</v>
      </c>
      <c r="B26" s="102" t="s">
        <v>577</v>
      </c>
      <c r="C26" s="102" t="s">
        <v>576</v>
      </c>
      <c r="D26" s="102" t="s">
        <v>575</v>
      </c>
    </row>
    <row r="27" spans="1:4" s="101" customFormat="1" ht="62" x14ac:dyDescent="0.35">
      <c r="A27" s="101">
        <v>26</v>
      </c>
      <c r="B27" s="102" t="s">
        <v>118</v>
      </c>
      <c r="C27" s="102" t="s">
        <v>642</v>
      </c>
      <c r="D27" s="102" t="s">
        <v>641</v>
      </c>
    </row>
    <row r="28" spans="1:4" s="101" customFormat="1" ht="62" x14ac:dyDescent="0.35">
      <c r="A28" s="101">
        <v>27</v>
      </c>
      <c r="B28" s="102" t="s">
        <v>600</v>
      </c>
      <c r="C28" s="102" t="s">
        <v>244</v>
      </c>
      <c r="D28" s="102" t="s">
        <v>599</v>
      </c>
    </row>
    <row r="29" spans="1:4" s="101" customFormat="1" ht="77.5" x14ac:dyDescent="0.35">
      <c r="A29" s="101">
        <v>28</v>
      </c>
      <c r="B29" s="102" t="s">
        <v>643</v>
      </c>
      <c r="C29" s="102" t="s">
        <v>162</v>
      </c>
      <c r="D29" s="102" t="s">
        <v>325</v>
      </c>
    </row>
    <row r="30" spans="1:4" s="101" customFormat="1" ht="77.5" x14ac:dyDescent="0.35">
      <c r="A30" s="101">
        <v>29</v>
      </c>
      <c r="B30" s="102" t="s">
        <v>118</v>
      </c>
      <c r="C30" s="102" t="s">
        <v>755</v>
      </c>
      <c r="D30" s="102" t="s">
        <v>778</v>
      </c>
    </row>
    <row r="31" spans="1:4" s="101" customFormat="1" ht="62" x14ac:dyDescent="0.35">
      <c r="A31" s="101">
        <v>30</v>
      </c>
      <c r="B31" s="102" t="s">
        <v>118</v>
      </c>
      <c r="C31" s="102" t="s">
        <v>644</v>
      </c>
      <c r="D31" s="102" t="s">
        <v>777</v>
      </c>
    </row>
    <row r="32" spans="1:4" s="101" customFormat="1" x14ac:dyDescent="0.35">
      <c r="A32" s="101">
        <v>31</v>
      </c>
      <c r="B32" s="102" t="s">
        <v>589</v>
      </c>
      <c r="C32" s="102" t="s">
        <v>588</v>
      </c>
      <c r="D32" s="102" t="s">
        <v>587</v>
      </c>
    </row>
    <row r="33" spans="1:4" s="101" customFormat="1" ht="62" x14ac:dyDescent="0.35">
      <c r="A33" s="101">
        <v>32</v>
      </c>
      <c r="B33" s="102" t="s">
        <v>571</v>
      </c>
      <c r="C33" s="102" t="s">
        <v>570</v>
      </c>
      <c r="D33" s="102" t="s">
        <v>496</v>
      </c>
    </row>
    <row r="34" spans="1:4" s="101" customFormat="1" ht="46.5" x14ac:dyDescent="0.35">
      <c r="A34" s="101">
        <v>33</v>
      </c>
      <c r="B34" s="102" t="s">
        <v>263</v>
      </c>
      <c r="C34" s="102" t="s">
        <v>646</v>
      </c>
      <c r="D34" s="102" t="s">
        <v>645</v>
      </c>
    </row>
    <row r="35" spans="1:4" s="101" customFormat="1" x14ac:dyDescent="0.35">
      <c r="A35" s="101">
        <v>34</v>
      </c>
      <c r="B35" s="102" t="s">
        <v>609</v>
      </c>
      <c r="C35" s="102" t="s">
        <v>608</v>
      </c>
      <c r="D35" s="102" t="s">
        <v>607</v>
      </c>
    </row>
    <row r="36" spans="1:4" s="101" customFormat="1" ht="62" x14ac:dyDescent="0.35">
      <c r="A36" s="101">
        <v>35</v>
      </c>
      <c r="B36" s="102" t="s">
        <v>648</v>
      </c>
      <c r="C36" s="102" t="s">
        <v>647</v>
      </c>
      <c r="D36" s="102" t="s">
        <v>764</v>
      </c>
    </row>
    <row r="37" spans="1:4" s="101" customFormat="1" ht="46.5" x14ac:dyDescent="0.35">
      <c r="A37" s="101">
        <v>36</v>
      </c>
      <c r="B37" s="102" t="s">
        <v>602</v>
      </c>
      <c r="C37" s="102" t="s">
        <v>203</v>
      </c>
      <c r="D37" s="102" t="s">
        <v>649</v>
      </c>
    </row>
    <row r="38" spans="1:4" s="101" customFormat="1" ht="62" x14ac:dyDescent="0.35">
      <c r="A38" s="101">
        <v>37</v>
      </c>
      <c r="B38" s="102" t="s">
        <v>602</v>
      </c>
      <c r="C38" s="102" t="s">
        <v>538</v>
      </c>
      <c r="D38" s="102" t="s">
        <v>601</v>
      </c>
    </row>
    <row r="39" spans="1:4" s="101" customFormat="1" ht="46.5" x14ac:dyDescent="0.35">
      <c r="A39" s="101">
        <v>38</v>
      </c>
      <c r="B39" s="102" t="s">
        <v>572</v>
      </c>
      <c r="C39" s="102" t="s">
        <v>335</v>
      </c>
      <c r="D39" s="102" t="s">
        <v>505</v>
      </c>
    </row>
    <row r="40" spans="1:4" s="101" customFormat="1" ht="62" x14ac:dyDescent="0.35">
      <c r="A40" s="101">
        <v>39</v>
      </c>
      <c r="B40" s="102" t="s">
        <v>204</v>
      </c>
      <c r="C40" s="102" t="s">
        <v>592</v>
      </c>
      <c r="D40" s="102" t="s">
        <v>591</v>
      </c>
    </row>
    <row r="41" spans="1:4" s="101" customFormat="1" ht="77.5" x14ac:dyDescent="0.35">
      <c r="A41" s="101">
        <v>40</v>
      </c>
      <c r="B41" s="102" t="s">
        <v>118</v>
      </c>
      <c r="C41" s="104" t="s">
        <v>543</v>
      </c>
      <c r="D41" s="102" t="s">
        <v>595</v>
      </c>
    </row>
    <row r="42" spans="1:4" s="101" customFormat="1" ht="31" x14ac:dyDescent="0.35">
      <c r="A42" s="101">
        <v>41</v>
      </c>
      <c r="B42" s="102" t="s">
        <v>118</v>
      </c>
      <c r="C42" s="102" t="s">
        <v>606</v>
      </c>
      <c r="D42" s="102" t="s">
        <v>605</v>
      </c>
    </row>
    <row r="43" spans="1:4" s="101" customFormat="1" ht="46.5" x14ac:dyDescent="0.35">
      <c r="A43" s="101">
        <v>42</v>
      </c>
      <c r="B43" s="102" t="s">
        <v>652</v>
      </c>
      <c r="C43" s="102" t="s">
        <v>651</v>
      </c>
      <c r="D43" s="102" t="s">
        <v>650</v>
      </c>
    </row>
    <row r="44" spans="1:4" s="101" customFormat="1" ht="46.5" x14ac:dyDescent="0.35">
      <c r="A44" s="101">
        <v>43</v>
      </c>
      <c r="B44" s="102" t="s">
        <v>655</v>
      </c>
      <c r="C44" s="102" t="s">
        <v>654</v>
      </c>
      <c r="D44" s="102" t="s">
        <v>653</v>
      </c>
    </row>
    <row r="45" spans="1:4" s="101" customFormat="1" ht="62" x14ac:dyDescent="0.35">
      <c r="A45" s="101">
        <v>44</v>
      </c>
      <c r="B45" s="102" t="s">
        <v>204</v>
      </c>
      <c r="C45" s="102" t="s">
        <v>210</v>
      </c>
      <c r="D45" s="102" t="s">
        <v>502</v>
      </c>
    </row>
    <row r="46" spans="1:4" s="101" customFormat="1" ht="46.5" x14ac:dyDescent="0.35">
      <c r="A46" s="101">
        <v>45</v>
      </c>
      <c r="B46" s="102" t="s">
        <v>658</v>
      </c>
      <c r="C46" s="102" t="s">
        <v>657</v>
      </c>
      <c r="D46" s="102" t="s">
        <v>656</v>
      </c>
    </row>
    <row r="47" spans="1:4" s="101" customFormat="1" ht="62" x14ac:dyDescent="0.35">
      <c r="A47" s="101">
        <v>46</v>
      </c>
      <c r="B47" s="102" t="s">
        <v>118</v>
      </c>
      <c r="C47" s="102" t="s">
        <v>128</v>
      </c>
      <c r="D47" s="102" t="s">
        <v>361</v>
      </c>
    </row>
    <row r="48" spans="1:4" s="101" customFormat="1" ht="46.5" x14ac:dyDescent="0.35">
      <c r="A48" s="101">
        <v>47</v>
      </c>
      <c r="B48" s="102" t="s">
        <v>204</v>
      </c>
      <c r="C48" s="102" t="s">
        <v>660</v>
      </c>
      <c r="D48" s="102" t="s">
        <v>659</v>
      </c>
    </row>
    <row r="49" spans="1:17" s="101" customFormat="1" ht="46.5" x14ac:dyDescent="0.35">
      <c r="A49" s="101">
        <v>48</v>
      </c>
      <c r="B49" s="102" t="s">
        <v>118</v>
      </c>
      <c r="C49" s="102" t="s">
        <v>541</v>
      </c>
      <c r="D49" s="102" t="s">
        <v>596</v>
      </c>
    </row>
    <row r="50" spans="1:17" s="101" customFormat="1" ht="102.5" customHeight="1" x14ac:dyDescent="0.35">
      <c r="A50" s="101">
        <v>49</v>
      </c>
      <c r="B50" s="102" t="s">
        <v>263</v>
      </c>
      <c r="C50" s="102" t="s">
        <v>745</v>
      </c>
      <c r="D50" s="102" t="s">
        <v>573</v>
      </c>
    </row>
    <row r="51" spans="1:17" s="101" customFormat="1" ht="46.5" x14ac:dyDescent="0.35">
      <c r="A51" s="101">
        <v>50</v>
      </c>
      <c r="B51" s="102" t="s">
        <v>118</v>
      </c>
      <c r="C51" s="102" t="s">
        <v>544</v>
      </c>
      <c r="D51" s="102" t="s">
        <v>590</v>
      </c>
    </row>
    <row r="52" spans="1:17" s="101" customFormat="1" ht="77.5" x14ac:dyDescent="0.35">
      <c r="A52" s="101">
        <v>51</v>
      </c>
      <c r="B52" s="102" t="s">
        <v>118</v>
      </c>
      <c r="C52" s="102" t="s">
        <v>662</v>
      </c>
      <c r="D52" s="102" t="s">
        <v>661</v>
      </c>
    </row>
    <row r="53" spans="1:17" s="101" customFormat="1" ht="62" x14ac:dyDescent="0.35">
      <c r="A53" s="101">
        <v>52</v>
      </c>
      <c r="B53" s="102" t="s">
        <v>204</v>
      </c>
      <c r="C53" s="102" t="s">
        <v>569</v>
      </c>
      <c r="D53" s="102" t="s">
        <v>498</v>
      </c>
    </row>
    <row r="54" spans="1:17" s="101" customFormat="1" ht="62" x14ac:dyDescent="0.35">
      <c r="A54" s="101">
        <v>53</v>
      </c>
      <c r="B54" s="102" t="s">
        <v>640</v>
      </c>
      <c r="C54" s="102" t="s">
        <v>663</v>
      </c>
      <c r="D54" s="102" t="s">
        <v>765</v>
      </c>
    </row>
    <row r="55" spans="1:17" s="101" customFormat="1" ht="108.5" x14ac:dyDescent="0.35">
      <c r="A55" s="101">
        <v>54</v>
      </c>
      <c r="B55" s="102" t="s">
        <v>580</v>
      </c>
      <c r="C55" s="102" t="s">
        <v>579</v>
      </c>
      <c r="D55" s="102" t="s">
        <v>578</v>
      </c>
    </row>
    <row r="56" spans="1:17" s="101" customFormat="1" ht="77.5" x14ac:dyDescent="0.35">
      <c r="A56" s="101">
        <v>55</v>
      </c>
      <c r="B56" s="138" t="s">
        <v>204</v>
      </c>
      <c r="C56" s="138" t="s">
        <v>685</v>
      </c>
      <c r="D56" s="138" t="s">
        <v>568</v>
      </c>
    </row>
    <row r="57" spans="1:17" s="101" customFormat="1" ht="93.5" customHeight="1" x14ac:dyDescent="0.35">
      <c r="A57" s="101">
        <v>56</v>
      </c>
      <c r="B57" s="102" t="s">
        <v>263</v>
      </c>
      <c r="C57" s="102" t="s">
        <v>665</v>
      </c>
      <c r="D57" s="102" t="s">
        <v>664</v>
      </c>
    </row>
    <row r="58" spans="1:17" s="101" customFormat="1" ht="46.5" x14ac:dyDescent="0.35">
      <c r="A58" s="101">
        <v>57</v>
      </c>
      <c r="B58" s="102" t="s">
        <v>204</v>
      </c>
      <c r="C58" s="102" t="s">
        <v>228</v>
      </c>
      <c r="D58" s="102" t="s">
        <v>611</v>
      </c>
    </row>
    <row r="59" spans="1:17" s="101" customFormat="1" ht="62" x14ac:dyDescent="0.35">
      <c r="A59" s="101">
        <v>58</v>
      </c>
      <c r="B59" s="102" t="s">
        <v>572</v>
      </c>
      <c r="C59" s="102" t="s">
        <v>236</v>
      </c>
      <c r="D59" s="102" t="s">
        <v>234</v>
      </c>
    </row>
    <row r="60" spans="1:17" s="101" customFormat="1" ht="46.5" x14ac:dyDescent="0.35">
      <c r="A60" s="101">
        <v>59</v>
      </c>
      <c r="B60" s="102" t="s">
        <v>667</v>
      </c>
      <c r="C60" s="102" t="s">
        <v>666</v>
      </c>
      <c r="D60" s="102" t="s">
        <v>765</v>
      </c>
    </row>
    <row r="61" spans="1:17" s="101" customFormat="1" ht="93" x14ac:dyDescent="0.35">
      <c r="A61" s="101">
        <v>60</v>
      </c>
      <c r="B61" s="102" t="s">
        <v>118</v>
      </c>
      <c r="C61" s="102" t="s">
        <v>669</v>
      </c>
      <c r="D61" s="102" t="s">
        <v>668</v>
      </c>
    </row>
    <row r="62" spans="1:17" s="103" customFormat="1" ht="46.5" x14ac:dyDescent="0.35">
      <c r="A62" s="101">
        <v>61</v>
      </c>
      <c r="B62" s="102" t="s">
        <v>263</v>
      </c>
      <c r="C62" s="102" t="s">
        <v>343</v>
      </c>
      <c r="D62" s="102" t="s">
        <v>670</v>
      </c>
      <c r="E62" s="101"/>
      <c r="F62" s="101"/>
      <c r="G62" s="101"/>
      <c r="H62" s="101"/>
      <c r="I62" s="101"/>
      <c r="J62" s="101"/>
      <c r="K62" s="101"/>
      <c r="L62" s="101"/>
      <c r="M62" s="101"/>
      <c r="N62" s="101"/>
      <c r="O62" s="101"/>
      <c r="P62" s="101"/>
      <c r="Q62" s="101"/>
    </row>
    <row r="63" spans="1:17" s="101" customFormat="1" ht="46.5" x14ac:dyDescent="0.35">
      <c r="A63" s="101">
        <v>62</v>
      </c>
      <c r="B63" s="102" t="s">
        <v>118</v>
      </c>
      <c r="C63" s="102" t="s">
        <v>540</v>
      </c>
      <c r="D63" s="102" t="s">
        <v>597</v>
      </c>
    </row>
    <row r="64" spans="1:17" s="101" customFormat="1" ht="62" x14ac:dyDescent="0.35">
      <c r="A64" s="101">
        <v>63</v>
      </c>
      <c r="B64" s="102" t="s">
        <v>616</v>
      </c>
      <c r="C64" s="102" t="s">
        <v>183</v>
      </c>
      <c r="D64" s="102" t="s">
        <v>321</v>
      </c>
    </row>
    <row r="65" spans="1:4" s="101" customFormat="1" ht="108.5" x14ac:dyDescent="0.35">
      <c r="A65" s="101">
        <v>64</v>
      </c>
      <c r="B65" s="102" t="s">
        <v>204</v>
      </c>
      <c r="C65" s="102" t="s">
        <v>585</v>
      </c>
      <c r="D65" s="102" t="s">
        <v>584</v>
      </c>
    </row>
    <row r="66" spans="1:4" s="101" customFormat="1" ht="46.5" x14ac:dyDescent="0.35">
      <c r="A66" s="101">
        <v>65</v>
      </c>
      <c r="B66" s="102" t="s">
        <v>667</v>
      </c>
      <c r="C66" s="102" t="s">
        <v>672</v>
      </c>
      <c r="D66" s="102" t="s">
        <v>671</v>
      </c>
    </row>
    <row r="67" spans="1:4" s="101" customFormat="1" ht="62" x14ac:dyDescent="0.35">
      <c r="A67" s="101">
        <v>66</v>
      </c>
      <c r="B67" s="102" t="s">
        <v>118</v>
      </c>
      <c r="C67" s="102" t="s">
        <v>604</v>
      </c>
      <c r="D67" s="102" t="s">
        <v>603</v>
      </c>
    </row>
    <row r="68" spans="1:4" s="101" customFormat="1" ht="62" x14ac:dyDescent="0.35">
      <c r="A68" s="101">
        <v>67</v>
      </c>
      <c r="B68" s="102" t="s">
        <v>675</v>
      </c>
      <c r="C68" s="102" t="s">
        <v>674</v>
      </c>
      <c r="D68" s="102" t="s">
        <v>673</v>
      </c>
    </row>
    <row r="69" spans="1:4" s="101" customFormat="1" ht="77.5" x14ac:dyDescent="0.35">
      <c r="A69" s="101">
        <v>68</v>
      </c>
      <c r="B69" s="102" t="s">
        <v>204</v>
      </c>
      <c r="C69" s="102" t="s">
        <v>241</v>
      </c>
      <c r="D69" s="102" t="s">
        <v>593</v>
      </c>
    </row>
    <row r="70" spans="1:4" s="101" customFormat="1" ht="62" x14ac:dyDescent="0.35">
      <c r="A70" s="101">
        <v>69</v>
      </c>
      <c r="B70" s="102" t="s">
        <v>640</v>
      </c>
      <c r="C70" s="102" t="s">
        <v>677</v>
      </c>
      <c r="D70" s="102" t="s">
        <v>676</v>
      </c>
    </row>
    <row r="71" spans="1:4" s="101" customFormat="1" ht="77.5" x14ac:dyDescent="0.35">
      <c r="A71" s="101">
        <v>70</v>
      </c>
      <c r="B71" s="102" t="s">
        <v>678</v>
      </c>
      <c r="C71" s="102" t="s">
        <v>344</v>
      </c>
      <c r="D71" s="102" t="s">
        <v>358</v>
      </c>
    </row>
    <row r="72" spans="1:4" s="101" customFormat="1" ht="62" x14ac:dyDescent="0.35">
      <c r="A72" s="101">
        <v>71</v>
      </c>
      <c r="B72" s="102" t="s">
        <v>679</v>
      </c>
      <c r="C72" s="102" t="s">
        <v>163</v>
      </c>
      <c r="D72" s="102" t="s">
        <v>359</v>
      </c>
    </row>
    <row r="73" spans="1:4" s="101" customFormat="1" ht="62" x14ac:dyDescent="0.35">
      <c r="A73" s="101">
        <v>72</v>
      </c>
      <c r="B73" s="102" t="s">
        <v>263</v>
      </c>
      <c r="C73" s="102" t="s">
        <v>345</v>
      </c>
      <c r="D73" s="102" t="s">
        <v>574</v>
      </c>
    </row>
    <row r="74" spans="1:4" ht="62" x14ac:dyDescent="0.35">
      <c r="A74" s="101">
        <v>73</v>
      </c>
      <c r="B74" s="102" t="s">
        <v>16</v>
      </c>
      <c r="C74" s="102" t="s">
        <v>681</v>
      </c>
      <c r="D74" s="102" t="s">
        <v>680</v>
      </c>
    </row>
    <row r="75" spans="1:4" ht="108.5" x14ac:dyDescent="0.35">
      <c r="A75" s="99">
        <v>74</v>
      </c>
      <c r="B75" s="130" t="s">
        <v>640</v>
      </c>
      <c r="C75" s="159" t="s">
        <v>831</v>
      </c>
      <c r="D75" s="159" t="s">
        <v>830</v>
      </c>
    </row>
    <row r="76" spans="1:4" ht="46.5" x14ac:dyDescent="0.35">
      <c r="A76" s="99">
        <v>75</v>
      </c>
      <c r="B76" s="159" t="s">
        <v>118</v>
      </c>
      <c r="C76" s="159" t="s">
        <v>832</v>
      </c>
      <c r="D76" s="167" t="s">
        <v>833</v>
      </c>
    </row>
    <row r="77" spans="1:4" ht="62" x14ac:dyDescent="0.35">
      <c r="A77" s="99">
        <v>76</v>
      </c>
      <c r="B77" s="159" t="s">
        <v>667</v>
      </c>
      <c r="C77" s="159" t="s">
        <v>834</v>
      </c>
      <c r="D77" s="159" t="s">
        <v>830</v>
      </c>
    </row>
    <row r="78" spans="1:4" ht="62" x14ac:dyDescent="0.35">
      <c r="A78" s="99">
        <v>77</v>
      </c>
      <c r="B78" s="159" t="s">
        <v>602</v>
      </c>
      <c r="C78" s="168" t="s">
        <v>835</v>
      </c>
      <c r="D78" s="159" t="s">
        <v>836</v>
      </c>
    </row>
  </sheetData>
  <autoFilter ref="B1:D74" xr:uid="{00000000-0009-0000-0000-000004000000}">
    <sortState xmlns:xlrd2="http://schemas.microsoft.com/office/spreadsheetml/2017/richdata2" ref="B2:F76">
      <sortCondition ref="C1:C76"/>
    </sortState>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34"/>
  <sheetViews>
    <sheetView workbookViewId="0">
      <selection activeCell="F13" sqref="F13"/>
    </sheetView>
  </sheetViews>
  <sheetFormatPr defaultColWidth="8.81640625" defaultRowHeight="14.5" x14ac:dyDescent="0.35"/>
  <cols>
    <col min="1" max="9" width="13.81640625" style="146" customWidth="1"/>
    <col min="10" max="16384" width="8.81640625" style="146"/>
  </cols>
  <sheetData>
    <row r="1" spans="1:10" s="145" customFormat="1" x14ac:dyDescent="0.35">
      <c r="A1" s="145" t="s">
        <v>717</v>
      </c>
    </row>
    <row r="2" spans="1:10" ht="14" customHeight="1" x14ac:dyDescent="0.35">
      <c r="A2" s="146" t="s">
        <v>703</v>
      </c>
      <c r="B2" s="146" t="s">
        <v>702</v>
      </c>
      <c r="C2" s="146" t="s">
        <v>701</v>
      </c>
      <c r="D2" s="146" t="s">
        <v>700</v>
      </c>
      <c r="E2" s="146" t="s">
        <v>699</v>
      </c>
      <c r="F2" s="146" t="s">
        <v>698</v>
      </c>
      <c r="G2" s="146" t="s">
        <v>697</v>
      </c>
      <c r="H2" s="146" t="s">
        <v>696</v>
      </c>
      <c r="I2" s="146" t="s">
        <v>695</v>
      </c>
      <c r="J2" s="146" t="s">
        <v>694</v>
      </c>
    </row>
    <row r="3" spans="1:10" x14ac:dyDescent="0.35">
      <c r="A3" s="147" t="s">
        <v>693</v>
      </c>
      <c r="B3" s="147">
        <v>5</v>
      </c>
      <c r="C3" s="148">
        <v>5.95</v>
      </c>
      <c r="D3" s="147">
        <v>1.53</v>
      </c>
      <c r="E3" s="147">
        <v>4.1500000000000004</v>
      </c>
      <c r="F3" s="147">
        <v>10</v>
      </c>
      <c r="G3" s="147">
        <v>1</v>
      </c>
      <c r="H3" s="147" t="s">
        <v>686</v>
      </c>
      <c r="I3" s="147">
        <v>10000</v>
      </c>
      <c r="J3" s="147">
        <v>1</v>
      </c>
    </row>
    <row r="4" spans="1:10" x14ac:dyDescent="0.35">
      <c r="A4" s="147" t="s">
        <v>691</v>
      </c>
      <c r="B4" s="147">
        <v>5</v>
      </c>
      <c r="C4" s="147">
        <v>6.3</v>
      </c>
      <c r="D4" s="147">
        <v>1.52</v>
      </c>
      <c r="E4" s="147">
        <v>4.54</v>
      </c>
      <c r="F4" s="147">
        <v>10.5</v>
      </c>
      <c r="G4" s="147">
        <v>0.875</v>
      </c>
      <c r="H4" s="147" t="s">
        <v>686</v>
      </c>
      <c r="I4" s="147">
        <v>10000</v>
      </c>
      <c r="J4" s="147">
        <v>1</v>
      </c>
    </row>
    <row r="5" spans="1:10" x14ac:dyDescent="0.35">
      <c r="A5" s="147" t="s">
        <v>690</v>
      </c>
      <c r="B5" s="147">
        <v>5</v>
      </c>
      <c r="C5" s="147">
        <v>3.5</v>
      </c>
      <c r="D5" s="147">
        <v>1.74</v>
      </c>
      <c r="E5" s="147">
        <v>1.49</v>
      </c>
      <c r="F5" s="147">
        <v>8.33</v>
      </c>
      <c r="G5" s="147">
        <v>8.8999999999999996E-2</v>
      </c>
      <c r="H5" s="147" t="s">
        <v>686</v>
      </c>
      <c r="I5" s="147">
        <v>10000</v>
      </c>
      <c r="J5" s="147">
        <v>1</v>
      </c>
    </row>
    <row r="6" spans="1:10" x14ac:dyDescent="0.35">
      <c r="A6" s="147" t="s">
        <v>689</v>
      </c>
      <c r="B6" s="147">
        <v>5</v>
      </c>
      <c r="C6" s="147">
        <v>3.46</v>
      </c>
      <c r="D6" s="147">
        <v>1.92</v>
      </c>
      <c r="E6" s="147">
        <v>1.56</v>
      </c>
      <c r="F6" s="147">
        <v>8.85</v>
      </c>
      <c r="G6" s="147">
        <v>3.5799999999999998E-2</v>
      </c>
      <c r="H6" s="147" t="s">
        <v>686</v>
      </c>
      <c r="I6" s="147">
        <v>10000</v>
      </c>
      <c r="J6" s="147">
        <v>1</v>
      </c>
    </row>
    <row r="8" spans="1:10" x14ac:dyDescent="0.35">
      <c r="A8" s="146" t="s">
        <v>703</v>
      </c>
      <c r="B8" s="146" t="s">
        <v>710</v>
      </c>
      <c r="C8" s="146" t="s">
        <v>709</v>
      </c>
      <c r="D8" s="146" t="s">
        <v>708</v>
      </c>
      <c r="E8" s="146" t="s">
        <v>707</v>
      </c>
      <c r="F8" s="146" t="s">
        <v>706</v>
      </c>
      <c r="G8" s="146" t="s">
        <v>705</v>
      </c>
      <c r="H8" s="146" t="s">
        <v>704</v>
      </c>
      <c r="I8" s="146" t="s">
        <v>697</v>
      </c>
    </row>
    <row r="9" spans="1:10" x14ac:dyDescent="0.35">
      <c r="A9" s="147" t="s">
        <v>692</v>
      </c>
      <c r="B9" s="147">
        <v>2.0699999999999998</v>
      </c>
      <c r="C9" s="147">
        <v>0.375</v>
      </c>
      <c r="D9" s="147">
        <v>0.42</v>
      </c>
      <c r="E9" s="147">
        <v>-20.9</v>
      </c>
      <c r="F9" s="147">
        <v>-19.7</v>
      </c>
      <c r="G9" s="147">
        <v>-19.8</v>
      </c>
      <c r="H9" s="147">
        <v>14.6</v>
      </c>
      <c r="I9" s="147">
        <v>1E-3</v>
      </c>
      <c r="J9" s="146" t="s">
        <v>712</v>
      </c>
    </row>
    <row r="10" spans="1:10" x14ac:dyDescent="0.35">
      <c r="A10" s="147" t="s">
        <v>691</v>
      </c>
      <c r="B10" s="147">
        <v>0.65900000000000003</v>
      </c>
      <c r="C10" s="147">
        <v>0.219</v>
      </c>
      <c r="D10" s="147">
        <v>0.10100000000000001</v>
      </c>
      <c r="E10" s="147">
        <v>-35.5</v>
      </c>
      <c r="F10" s="147">
        <v>-34.299999999999997</v>
      </c>
      <c r="G10" s="147">
        <v>-34.299999999999997</v>
      </c>
      <c r="H10" s="147">
        <v>0</v>
      </c>
      <c r="I10" s="147">
        <v>0.86199999999999999</v>
      </c>
    </row>
    <row r="11" spans="1:10" x14ac:dyDescent="0.35">
      <c r="A11" s="147" t="s">
        <v>690</v>
      </c>
      <c r="B11" s="147">
        <v>0.99099999999999999</v>
      </c>
      <c r="C11" s="147">
        <v>0.214</v>
      </c>
      <c r="D11" s="147">
        <v>0.125</v>
      </c>
      <c r="E11" s="147">
        <v>-30.9</v>
      </c>
      <c r="F11" s="147">
        <v>-29.7</v>
      </c>
      <c r="G11" s="147">
        <v>-29.8</v>
      </c>
      <c r="H11" s="147">
        <v>4.57</v>
      </c>
      <c r="I11" s="147">
        <v>8.7999999999999995E-2</v>
      </c>
    </row>
    <row r="12" spans="1:10" x14ac:dyDescent="0.35">
      <c r="A12" s="147" t="s">
        <v>689</v>
      </c>
      <c r="B12" s="147">
        <v>1.31</v>
      </c>
      <c r="C12" s="147">
        <v>0.30499999999999999</v>
      </c>
      <c r="D12" s="147">
        <v>0.24</v>
      </c>
      <c r="E12" s="147">
        <v>-29.1</v>
      </c>
      <c r="F12" s="147">
        <v>-27.9</v>
      </c>
      <c r="G12" s="147">
        <v>-28</v>
      </c>
      <c r="H12" s="147">
        <v>6.39</v>
      </c>
      <c r="I12" s="147">
        <v>3.5000000000000003E-2</v>
      </c>
    </row>
    <row r="13" spans="1:10" x14ac:dyDescent="0.35">
      <c r="A13" s="147" t="s">
        <v>688</v>
      </c>
      <c r="B13" s="147">
        <v>0.16700000000000001</v>
      </c>
      <c r="C13" s="147">
        <v>0.113</v>
      </c>
      <c r="D13" s="147">
        <v>2.4E-2</v>
      </c>
      <c r="E13" s="147">
        <v>-34.4</v>
      </c>
      <c r="F13" s="147">
        <v>-25.9</v>
      </c>
      <c r="G13" s="147">
        <v>-31.6</v>
      </c>
      <c r="H13" s="147">
        <v>8.42</v>
      </c>
      <c r="I13" s="147">
        <v>1.2999999999999999E-2</v>
      </c>
      <c r="J13" s="146" t="s">
        <v>712</v>
      </c>
    </row>
    <row r="14" spans="1:10" x14ac:dyDescent="0.35">
      <c r="A14" s="147" t="s">
        <v>687</v>
      </c>
      <c r="B14" s="147">
        <v>1.7</v>
      </c>
      <c r="C14" s="147">
        <v>0.32300000000000001</v>
      </c>
      <c r="D14" s="147">
        <v>0.33100000000000002</v>
      </c>
      <c r="E14" s="147">
        <v>-22.5</v>
      </c>
      <c r="F14" s="147">
        <v>-21.3</v>
      </c>
      <c r="G14" s="147">
        <v>-21.3</v>
      </c>
      <c r="H14" s="147">
        <v>13</v>
      </c>
      <c r="I14" s="147">
        <v>1E-3</v>
      </c>
      <c r="J14" s="146" t="s">
        <v>712</v>
      </c>
    </row>
    <row r="15" spans="1:10" x14ac:dyDescent="0.35">
      <c r="A15" s="147"/>
      <c r="B15" s="147"/>
      <c r="C15" s="147"/>
      <c r="D15" s="147"/>
      <c r="E15" s="147"/>
      <c r="F15" s="147"/>
      <c r="G15" s="147"/>
      <c r="H15" s="147"/>
      <c r="I15" s="147"/>
    </row>
    <row r="16" spans="1:10" s="145" customFormat="1" x14ac:dyDescent="0.35">
      <c r="A16" s="145" t="s">
        <v>716</v>
      </c>
    </row>
    <row r="17" spans="1:10" x14ac:dyDescent="0.35">
      <c r="A17" s="146" t="s">
        <v>703</v>
      </c>
      <c r="B17" s="146" t="s">
        <v>702</v>
      </c>
      <c r="C17" s="146" t="s">
        <v>701</v>
      </c>
      <c r="D17" s="146" t="s">
        <v>700</v>
      </c>
      <c r="E17" s="146" t="s">
        <v>699</v>
      </c>
      <c r="F17" s="146" t="s">
        <v>698</v>
      </c>
      <c r="G17" s="146" t="s">
        <v>697</v>
      </c>
      <c r="H17" s="146" t="s">
        <v>696</v>
      </c>
      <c r="I17" s="146" t="s">
        <v>695</v>
      </c>
      <c r="J17" s="146" t="s">
        <v>694</v>
      </c>
    </row>
    <row r="18" spans="1:10" x14ac:dyDescent="0.35">
      <c r="A18" s="147" t="s">
        <v>693</v>
      </c>
      <c r="B18" s="147">
        <v>5</v>
      </c>
      <c r="C18" s="148">
        <v>0.58599999999999997</v>
      </c>
      <c r="D18" s="147">
        <v>0.48299999999999998</v>
      </c>
      <c r="E18" s="147">
        <v>0.216</v>
      </c>
      <c r="F18" s="147">
        <v>2.02</v>
      </c>
      <c r="G18" s="147">
        <v>1</v>
      </c>
      <c r="H18" s="147" t="s">
        <v>686</v>
      </c>
      <c r="I18" s="147">
        <v>10000</v>
      </c>
      <c r="J18" s="147">
        <v>0.93700000000000006</v>
      </c>
    </row>
    <row r="19" spans="1:10" x14ac:dyDescent="0.35">
      <c r="A19" s="147" t="s">
        <v>692</v>
      </c>
      <c r="B19" s="147">
        <v>5</v>
      </c>
      <c r="C19" s="147">
        <v>0.13</v>
      </c>
      <c r="D19" s="147">
        <v>0.57499999999999996</v>
      </c>
      <c r="E19" s="147">
        <v>6.1999999999999998E-3</v>
      </c>
      <c r="F19" s="147">
        <v>1.95</v>
      </c>
      <c r="G19" s="147">
        <v>2.7900000000000001E-2</v>
      </c>
      <c r="H19" s="147" t="s">
        <v>686</v>
      </c>
      <c r="I19" s="147">
        <v>10000</v>
      </c>
      <c r="J19" s="147">
        <v>1</v>
      </c>
    </row>
    <row r="20" spans="1:10" x14ac:dyDescent="0.35">
      <c r="A20" s="147" t="s">
        <v>691</v>
      </c>
      <c r="B20" s="147">
        <v>5</v>
      </c>
      <c r="C20" s="147">
        <v>0.76800000000000002</v>
      </c>
      <c r="D20" s="147">
        <v>0.42099999999999999</v>
      </c>
      <c r="E20" s="147">
        <v>0.40200000000000002</v>
      </c>
      <c r="F20" s="147">
        <v>2.02</v>
      </c>
      <c r="G20" s="147">
        <v>0.22900000000000001</v>
      </c>
      <c r="H20" s="147" t="s">
        <v>686</v>
      </c>
      <c r="I20" s="147">
        <v>10000</v>
      </c>
      <c r="J20" s="147">
        <v>1</v>
      </c>
    </row>
    <row r="21" spans="1:10" x14ac:dyDescent="0.35">
      <c r="A21" s="147" t="s">
        <v>690</v>
      </c>
      <c r="B21" s="147">
        <v>5</v>
      </c>
      <c r="C21" s="147">
        <v>0.55000000000000004</v>
      </c>
      <c r="D21" s="147">
        <v>0.497</v>
      </c>
      <c r="E21" s="147">
        <v>0.154</v>
      </c>
      <c r="F21" s="147">
        <v>2.02</v>
      </c>
      <c r="G21" s="147">
        <v>0.30599999999999999</v>
      </c>
      <c r="H21" s="147" t="s">
        <v>686</v>
      </c>
      <c r="I21" s="147">
        <v>10000</v>
      </c>
      <c r="J21" s="147">
        <v>1</v>
      </c>
    </row>
    <row r="22" spans="1:10" x14ac:dyDescent="0.35">
      <c r="A22" s="147" t="s">
        <v>689</v>
      </c>
      <c r="B22" s="147">
        <v>5</v>
      </c>
      <c r="C22" s="147">
        <v>0.60399999999999998</v>
      </c>
      <c r="D22" s="147">
        <v>0.50700000000000001</v>
      </c>
      <c r="E22" s="147">
        <v>0.21099999999999999</v>
      </c>
      <c r="F22" s="147">
        <v>2.12</v>
      </c>
      <c r="G22" s="147">
        <v>0.34200000000000003</v>
      </c>
      <c r="H22" s="147" t="s">
        <v>686</v>
      </c>
      <c r="I22" s="147">
        <v>10000</v>
      </c>
      <c r="J22" s="147">
        <v>1</v>
      </c>
    </row>
    <row r="23" spans="1:10" x14ac:dyDescent="0.35">
      <c r="A23" s="147" t="s">
        <v>688</v>
      </c>
      <c r="B23" s="147">
        <v>5</v>
      </c>
      <c r="C23" s="147">
        <v>0.77400000000000002</v>
      </c>
      <c r="D23" s="147">
        <v>0.60799999999999998</v>
      </c>
      <c r="E23" s="147">
        <v>0.28399999999999997</v>
      </c>
      <c r="F23" s="147">
        <v>2.56</v>
      </c>
      <c r="G23" s="147">
        <v>2.3900000000000001E-2</v>
      </c>
      <c r="H23" s="147" t="s">
        <v>686</v>
      </c>
      <c r="I23" s="147">
        <v>10000</v>
      </c>
      <c r="J23" s="147">
        <v>0.93700000000000006</v>
      </c>
    </row>
    <row r="24" spans="1:10" x14ac:dyDescent="0.35">
      <c r="A24" s="147" t="s">
        <v>687</v>
      </c>
      <c r="B24" s="147">
        <v>5</v>
      </c>
      <c r="C24" s="147">
        <v>0.16400000000000001</v>
      </c>
      <c r="D24" s="147">
        <v>0.39700000000000002</v>
      </c>
      <c r="E24" s="147">
        <v>1.9099999999999999E-2</v>
      </c>
      <c r="F24" s="147">
        <v>1.39</v>
      </c>
      <c r="G24" s="147">
        <v>7.1400000000000005E-2</v>
      </c>
      <c r="H24" s="147" t="s">
        <v>686</v>
      </c>
      <c r="I24" s="147">
        <v>10000</v>
      </c>
      <c r="J24" s="147">
        <v>1</v>
      </c>
    </row>
    <row r="25" spans="1:10" x14ac:dyDescent="0.35">
      <c r="A25" s="147"/>
      <c r="B25" s="147"/>
      <c r="C25" s="147"/>
      <c r="D25" s="147"/>
      <c r="E25" s="147"/>
      <c r="F25" s="147"/>
      <c r="G25" s="147"/>
      <c r="H25" s="147"/>
      <c r="I25" s="147"/>
      <c r="J25" s="147"/>
    </row>
    <row r="26" spans="1:10" x14ac:dyDescent="0.35">
      <c r="A26" s="146" t="s">
        <v>703</v>
      </c>
      <c r="B26" s="146" t="s">
        <v>710</v>
      </c>
      <c r="C26" s="146" t="s">
        <v>709</v>
      </c>
      <c r="D26" s="146" t="s">
        <v>708</v>
      </c>
      <c r="E26" s="146" t="s">
        <v>707</v>
      </c>
      <c r="F26" s="146" t="s">
        <v>706</v>
      </c>
      <c r="G26" s="146" t="s">
        <v>705</v>
      </c>
      <c r="H26" s="146" t="s">
        <v>704</v>
      </c>
      <c r="I26" s="146" t="s">
        <v>697</v>
      </c>
    </row>
    <row r="27" spans="1:10" x14ac:dyDescent="0.35">
      <c r="A27" s="147" t="s">
        <v>692</v>
      </c>
      <c r="B27" s="147">
        <v>1.1100000000000001</v>
      </c>
      <c r="C27" s="147">
        <v>0.26900000000000002</v>
      </c>
      <c r="D27" s="147">
        <v>0.221</v>
      </c>
      <c r="E27" s="147">
        <v>-27</v>
      </c>
      <c r="F27" s="147">
        <v>-26</v>
      </c>
      <c r="G27" s="147">
        <v>-25.4</v>
      </c>
      <c r="H27" s="147">
        <v>5.01</v>
      </c>
      <c r="I27" s="147">
        <v>2.8000000000000001E-2</v>
      </c>
    </row>
    <row r="28" spans="1:10" x14ac:dyDescent="0.35">
      <c r="A28" s="147" t="s">
        <v>691</v>
      </c>
      <c r="B28" s="147">
        <v>0.54</v>
      </c>
      <c r="C28" s="147">
        <v>0.17499999999999999</v>
      </c>
      <c r="D28" s="147">
        <v>8.4000000000000005E-2</v>
      </c>
      <c r="E28" s="147">
        <v>-31.2</v>
      </c>
      <c r="F28" s="147">
        <v>-30.2</v>
      </c>
      <c r="G28" s="147">
        <v>-29.6</v>
      </c>
      <c r="H28" s="147">
        <v>0.79800000000000004</v>
      </c>
      <c r="I28" s="147">
        <v>0.22900000000000001</v>
      </c>
    </row>
    <row r="29" spans="1:10" x14ac:dyDescent="0.35">
      <c r="A29" s="147" t="s">
        <v>690</v>
      </c>
      <c r="B29" s="147">
        <v>0.43</v>
      </c>
      <c r="C29" s="147">
        <v>0.13</v>
      </c>
      <c r="D29" s="147">
        <v>6.7900000000000002E-2</v>
      </c>
      <c r="E29" s="147">
        <v>-31.7</v>
      </c>
      <c r="F29" s="147">
        <v>-30.8</v>
      </c>
      <c r="G29" s="147">
        <v>-30.2</v>
      </c>
      <c r="H29" s="147">
        <v>0.221</v>
      </c>
      <c r="I29" s="147">
        <v>0.30599999999999999</v>
      </c>
    </row>
    <row r="30" spans="1:10" x14ac:dyDescent="0.35">
      <c r="A30" s="147" t="s">
        <v>689</v>
      </c>
      <c r="B30" s="147">
        <v>0.47899999999999998</v>
      </c>
      <c r="C30" s="147">
        <v>0.156</v>
      </c>
      <c r="D30" s="147">
        <v>8.2100000000000006E-2</v>
      </c>
      <c r="E30" s="147">
        <v>-32</v>
      </c>
      <c r="F30" s="147">
        <v>-31</v>
      </c>
      <c r="G30" s="147">
        <v>-30.4</v>
      </c>
      <c r="H30" s="147">
        <v>0</v>
      </c>
      <c r="I30" s="147">
        <v>0.34200000000000003</v>
      </c>
    </row>
    <row r="31" spans="1:10" x14ac:dyDescent="0.35">
      <c r="A31" s="147" t="s">
        <v>688</v>
      </c>
      <c r="B31" s="147">
        <v>0.379</v>
      </c>
      <c r="C31" s="147">
        <v>0.14199999999999999</v>
      </c>
      <c r="D31" s="147">
        <v>5.7799999999999997E-2</v>
      </c>
      <c r="E31" s="147">
        <v>-31.7</v>
      </c>
      <c r="F31" s="147">
        <v>-25.7</v>
      </c>
      <c r="G31" s="147">
        <v>-27.9</v>
      </c>
      <c r="H31" s="147">
        <v>5.32</v>
      </c>
      <c r="I31" s="147">
        <v>2.4E-2</v>
      </c>
    </row>
    <row r="32" spans="1:10" x14ac:dyDescent="0.35">
      <c r="A32" s="147" t="s">
        <v>687</v>
      </c>
      <c r="B32" s="147">
        <v>0.78100000000000003</v>
      </c>
      <c r="C32" s="147">
        <v>0.218</v>
      </c>
      <c r="D32" s="147">
        <v>0.14399999999999999</v>
      </c>
      <c r="E32" s="147">
        <v>-28.8</v>
      </c>
      <c r="F32" s="147">
        <v>-27.9</v>
      </c>
      <c r="G32" s="147">
        <v>-27.3</v>
      </c>
      <c r="H32" s="147">
        <v>3.13</v>
      </c>
      <c r="I32" s="147">
        <v>7.0999999999999994E-2</v>
      </c>
    </row>
    <row r="33" spans="1:10" x14ac:dyDescent="0.35">
      <c r="A33" s="147"/>
      <c r="B33" s="147"/>
      <c r="C33" s="147"/>
      <c r="D33" s="147"/>
      <c r="E33" s="147"/>
      <c r="F33" s="147"/>
      <c r="G33" s="147"/>
      <c r="H33" s="147"/>
      <c r="I33" s="147"/>
    </row>
    <row r="34" spans="1:10" s="145" customFormat="1" x14ac:dyDescent="0.35">
      <c r="A34" s="145" t="s">
        <v>715</v>
      </c>
    </row>
    <row r="35" spans="1:10" x14ac:dyDescent="0.35">
      <c r="A35" s="146" t="s">
        <v>703</v>
      </c>
      <c r="B35" s="146" t="s">
        <v>710</v>
      </c>
      <c r="C35" s="146" t="s">
        <v>709</v>
      </c>
      <c r="D35" s="146" t="s">
        <v>708</v>
      </c>
      <c r="E35" s="146" t="s">
        <v>707</v>
      </c>
      <c r="F35" s="146" t="s">
        <v>706</v>
      </c>
      <c r="G35" s="146" t="s">
        <v>705</v>
      </c>
      <c r="H35" s="146" t="s">
        <v>704</v>
      </c>
      <c r="I35" s="146" t="s">
        <v>697</v>
      </c>
    </row>
    <row r="36" spans="1:10" x14ac:dyDescent="0.35">
      <c r="A36" s="147" t="s">
        <v>692</v>
      </c>
      <c r="B36" s="147">
        <v>0.63600000000000001</v>
      </c>
      <c r="C36" s="147">
        <v>0.219</v>
      </c>
      <c r="D36" s="147">
        <v>9.9599999999999994E-2</v>
      </c>
      <c r="E36" s="147">
        <v>-9.1</v>
      </c>
      <c r="F36" s="147">
        <v>-8.01</v>
      </c>
      <c r="G36" s="147">
        <v>-7.82</v>
      </c>
      <c r="H36" s="147">
        <v>2.99</v>
      </c>
      <c r="I36" s="147">
        <v>8.1000000000000003E-2</v>
      </c>
    </row>
    <row r="37" spans="1:10" x14ac:dyDescent="0.35">
      <c r="A37" s="147" t="s">
        <v>691</v>
      </c>
      <c r="B37" s="147">
        <v>0.621</v>
      </c>
      <c r="C37" s="147">
        <v>0.2</v>
      </c>
      <c r="D37" s="147">
        <v>0.114</v>
      </c>
      <c r="E37" s="147">
        <v>-12.1</v>
      </c>
      <c r="F37" s="147">
        <v>-11</v>
      </c>
      <c r="G37" s="147">
        <v>-10.8</v>
      </c>
      <c r="H37" s="147">
        <v>0</v>
      </c>
      <c r="I37" s="147">
        <v>0.36399999999999999</v>
      </c>
    </row>
    <row r="38" spans="1:10" x14ac:dyDescent="0.35">
      <c r="A38" s="147" t="s">
        <v>690</v>
      </c>
      <c r="B38" s="147">
        <v>0.55500000000000005</v>
      </c>
      <c r="C38" s="147">
        <v>0.20899999999999999</v>
      </c>
      <c r="D38" s="147">
        <v>9.1800000000000007E-2</v>
      </c>
      <c r="E38" s="147">
        <v>-10.199999999999999</v>
      </c>
      <c r="F38" s="147">
        <v>-9.09</v>
      </c>
      <c r="G38" s="147">
        <v>-8.91</v>
      </c>
      <c r="H38" s="147">
        <v>1.91</v>
      </c>
      <c r="I38" s="147">
        <v>0.14000000000000001</v>
      </c>
    </row>
    <row r="39" spans="1:10" x14ac:dyDescent="0.35">
      <c r="A39" s="147" t="s">
        <v>689</v>
      </c>
      <c r="B39" s="147">
        <v>0.56000000000000005</v>
      </c>
      <c r="C39" s="147">
        <v>0.218</v>
      </c>
      <c r="D39" s="147">
        <v>9.1999999999999998E-2</v>
      </c>
      <c r="E39" s="147">
        <v>-11.4</v>
      </c>
      <c r="F39" s="147">
        <v>-10.3</v>
      </c>
      <c r="G39" s="147">
        <v>-10.1</v>
      </c>
      <c r="H39" s="147">
        <v>0.68300000000000005</v>
      </c>
      <c r="I39" s="147">
        <v>0.25800000000000001</v>
      </c>
    </row>
    <row r="40" spans="1:10" x14ac:dyDescent="0.35">
      <c r="A40" s="147" t="s">
        <v>688</v>
      </c>
      <c r="B40" s="147">
        <v>0.32100000000000001</v>
      </c>
      <c r="C40" s="147">
        <v>0.16300000000000001</v>
      </c>
      <c r="D40" s="147">
        <v>4.4499999999999998E-2</v>
      </c>
      <c r="E40" s="147">
        <v>-15.3</v>
      </c>
      <c r="F40" s="147">
        <v>-7.82</v>
      </c>
      <c r="G40" s="147">
        <v>-12.1</v>
      </c>
      <c r="H40" s="147">
        <v>3.18</v>
      </c>
      <c r="I40" s="147">
        <v>7.3999999999999996E-2</v>
      </c>
    </row>
    <row r="41" spans="1:10" x14ac:dyDescent="0.35">
      <c r="A41" s="147" t="s">
        <v>687</v>
      </c>
      <c r="B41" s="147">
        <v>0.56799999999999995</v>
      </c>
      <c r="C41" s="147">
        <v>0.2</v>
      </c>
      <c r="D41" s="147">
        <v>8.7099999999999997E-2</v>
      </c>
      <c r="E41" s="147">
        <v>-9.1300000000000008</v>
      </c>
      <c r="F41" s="147">
        <v>-8.0399999999999991</v>
      </c>
      <c r="G41" s="147">
        <v>-7.85</v>
      </c>
      <c r="H41" s="147">
        <v>2.97</v>
      </c>
      <c r="I41" s="147">
        <v>8.2000000000000003E-2</v>
      </c>
    </row>
    <row r="43" spans="1:10" x14ac:dyDescent="0.35">
      <c r="A43" s="146" t="s">
        <v>703</v>
      </c>
      <c r="B43" s="146" t="s">
        <v>702</v>
      </c>
      <c r="C43" s="146" t="s">
        <v>701</v>
      </c>
      <c r="D43" s="146" t="s">
        <v>700</v>
      </c>
      <c r="E43" s="146" t="s">
        <v>699</v>
      </c>
      <c r="F43" s="146" t="s">
        <v>698</v>
      </c>
      <c r="G43" s="146" t="s">
        <v>697</v>
      </c>
      <c r="H43" s="146" t="s">
        <v>696</v>
      </c>
      <c r="I43" s="146" t="s">
        <v>695</v>
      </c>
      <c r="J43" s="146" t="s">
        <v>694</v>
      </c>
    </row>
    <row r="44" spans="1:10" x14ac:dyDescent="0.35">
      <c r="A44" s="147" t="s">
        <v>693</v>
      </c>
      <c r="B44" s="147">
        <v>5</v>
      </c>
      <c r="C44" s="149">
        <v>3.01</v>
      </c>
      <c r="D44" s="147">
        <v>1.38</v>
      </c>
      <c r="E44" s="147">
        <v>1.66</v>
      </c>
      <c r="F44" s="147">
        <v>6.89</v>
      </c>
      <c r="G44" s="147">
        <v>1</v>
      </c>
      <c r="H44" s="147" t="s">
        <v>686</v>
      </c>
      <c r="I44" s="147">
        <v>10000</v>
      </c>
      <c r="J44" s="147">
        <v>0.99439999999999995</v>
      </c>
    </row>
    <row r="45" spans="1:10" x14ac:dyDescent="0.35">
      <c r="A45" s="147" t="s">
        <v>692</v>
      </c>
      <c r="B45" s="147">
        <v>5</v>
      </c>
      <c r="C45" s="147">
        <v>1.58</v>
      </c>
      <c r="D45" s="147">
        <v>1.9</v>
      </c>
      <c r="E45" s="147">
        <v>0.27400000000000002</v>
      </c>
      <c r="F45" s="147">
        <v>7.43</v>
      </c>
      <c r="G45" s="147">
        <v>8.14E-2</v>
      </c>
      <c r="H45" s="147" t="s">
        <v>686</v>
      </c>
      <c r="I45" s="147">
        <v>10000</v>
      </c>
      <c r="J45" s="147">
        <v>1</v>
      </c>
    </row>
    <row r="46" spans="1:10" x14ac:dyDescent="0.35">
      <c r="A46" s="147" t="s">
        <v>691</v>
      </c>
      <c r="B46" s="147">
        <v>5</v>
      </c>
      <c r="C46" s="147">
        <v>3.76</v>
      </c>
      <c r="D46" s="147">
        <v>1.23</v>
      </c>
      <c r="E46" s="147">
        <v>2.42</v>
      </c>
      <c r="F46" s="147">
        <v>7.15</v>
      </c>
      <c r="G46" s="147">
        <v>0.36399999999999999</v>
      </c>
      <c r="H46" s="147" t="s">
        <v>686</v>
      </c>
      <c r="I46" s="147">
        <v>10000</v>
      </c>
      <c r="J46" s="147">
        <v>1</v>
      </c>
    </row>
    <row r="47" spans="1:10" x14ac:dyDescent="0.35">
      <c r="A47" s="147" t="s">
        <v>690</v>
      </c>
      <c r="B47" s="147">
        <v>5</v>
      </c>
      <c r="C47" s="147">
        <v>2.38</v>
      </c>
      <c r="D47" s="147">
        <v>1.49</v>
      </c>
      <c r="E47" s="147">
        <v>0.84799999999999998</v>
      </c>
      <c r="F47" s="147">
        <v>6.58</v>
      </c>
      <c r="G47" s="147">
        <v>0.14000000000000001</v>
      </c>
      <c r="H47" s="147" t="s">
        <v>686</v>
      </c>
      <c r="I47" s="147">
        <v>10000</v>
      </c>
      <c r="J47" s="147">
        <v>1</v>
      </c>
    </row>
    <row r="48" spans="1:10" x14ac:dyDescent="0.35">
      <c r="A48" s="147" t="s">
        <v>689</v>
      </c>
      <c r="B48" s="147">
        <v>5</v>
      </c>
      <c r="C48" s="147">
        <v>2.88</v>
      </c>
      <c r="D48" s="147">
        <v>1.53</v>
      </c>
      <c r="E48" s="147">
        <v>1.35</v>
      </c>
      <c r="F48" s="147">
        <v>7.27</v>
      </c>
      <c r="G48" s="147">
        <v>0.25800000000000001</v>
      </c>
      <c r="H48" s="147" t="s">
        <v>686</v>
      </c>
      <c r="I48" s="147">
        <v>10000</v>
      </c>
      <c r="J48" s="147">
        <v>1</v>
      </c>
    </row>
    <row r="49" spans="1:10" x14ac:dyDescent="0.35">
      <c r="A49" s="147" t="s">
        <v>688</v>
      </c>
      <c r="B49" s="147">
        <v>5</v>
      </c>
      <c r="C49" s="147">
        <v>4.43</v>
      </c>
      <c r="D49" s="147">
        <v>0.73499999999999999</v>
      </c>
      <c r="E49" s="147">
        <v>3.6</v>
      </c>
      <c r="F49" s="147">
        <v>5.82</v>
      </c>
      <c r="G49" s="147">
        <v>7.3999999999999996E-2</v>
      </c>
      <c r="H49" s="147" t="s">
        <v>686</v>
      </c>
      <c r="I49" s="147">
        <v>10000</v>
      </c>
      <c r="J49" s="147">
        <v>0.99309999999999998</v>
      </c>
    </row>
    <row r="50" spans="1:10" x14ac:dyDescent="0.35">
      <c r="A50" s="147" t="s">
        <v>687</v>
      </c>
      <c r="B50" s="147">
        <v>5</v>
      </c>
      <c r="C50" s="147">
        <v>1.3</v>
      </c>
      <c r="D50" s="147">
        <v>1.53</v>
      </c>
      <c r="E50" s="147">
        <v>0.28799999999999998</v>
      </c>
      <c r="F50" s="147">
        <v>5.98</v>
      </c>
      <c r="G50" s="147">
        <v>8.2500000000000004E-2</v>
      </c>
      <c r="H50" s="147" t="s">
        <v>686</v>
      </c>
      <c r="I50" s="147">
        <v>10000</v>
      </c>
      <c r="J50" s="147">
        <v>0.99990000000000001</v>
      </c>
    </row>
    <row r="52" spans="1:10" s="145" customFormat="1" x14ac:dyDescent="0.35">
      <c r="A52" s="145" t="s">
        <v>714</v>
      </c>
    </row>
    <row r="53" spans="1:10" x14ac:dyDescent="0.35">
      <c r="A53" s="146" t="s">
        <v>703</v>
      </c>
      <c r="B53" s="146" t="s">
        <v>710</v>
      </c>
      <c r="C53" s="146" t="s">
        <v>709</v>
      </c>
      <c r="D53" s="146" t="s">
        <v>708</v>
      </c>
      <c r="E53" s="146" t="s">
        <v>707</v>
      </c>
      <c r="F53" s="146" t="s">
        <v>706</v>
      </c>
      <c r="G53" s="146" t="s">
        <v>705</v>
      </c>
      <c r="H53" s="146" t="s">
        <v>704</v>
      </c>
      <c r="I53" s="146" t="s">
        <v>697</v>
      </c>
    </row>
    <row r="54" spans="1:10" x14ac:dyDescent="0.35">
      <c r="A54" s="147" t="s">
        <v>692</v>
      </c>
      <c r="B54">
        <v>0.45400000000000001</v>
      </c>
      <c r="C54">
        <v>0.14699999999999999</v>
      </c>
      <c r="D54">
        <v>6.9099999999999995E-2</v>
      </c>
      <c r="E54">
        <v>-25.3</v>
      </c>
      <c r="F54">
        <v>-24.5</v>
      </c>
      <c r="G54">
        <v>-23.7</v>
      </c>
      <c r="H54">
        <v>0</v>
      </c>
      <c r="I54">
        <v>0.65200000000000002</v>
      </c>
    </row>
    <row r="55" spans="1:10" x14ac:dyDescent="0.35">
      <c r="A55" s="147" t="s">
        <v>691</v>
      </c>
      <c r="B55">
        <v>1.83</v>
      </c>
      <c r="C55">
        <v>0.3</v>
      </c>
      <c r="D55">
        <v>0.33500000000000002</v>
      </c>
      <c r="E55">
        <v>-9.17</v>
      </c>
      <c r="F55">
        <v>-8.32</v>
      </c>
      <c r="G55">
        <v>-7.51</v>
      </c>
      <c r="H55">
        <v>16.2</v>
      </c>
      <c r="I55">
        <v>0</v>
      </c>
      <c r="J55" s="146" t="s">
        <v>712</v>
      </c>
    </row>
    <row r="56" spans="1:10" x14ac:dyDescent="0.35">
      <c r="A56" s="147" t="s">
        <v>690</v>
      </c>
      <c r="B56">
        <v>0.996</v>
      </c>
      <c r="C56">
        <v>0.16300000000000001</v>
      </c>
      <c r="D56">
        <v>0.11</v>
      </c>
      <c r="E56">
        <v>-17.8</v>
      </c>
      <c r="F56">
        <v>-17</v>
      </c>
      <c r="G56">
        <v>-16.2</v>
      </c>
      <c r="H56">
        <v>7.51</v>
      </c>
      <c r="I56">
        <v>1.4999999999999999E-2</v>
      </c>
      <c r="J56" s="146" t="s">
        <v>712</v>
      </c>
    </row>
    <row r="57" spans="1:10" x14ac:dyDescent="0.35">
      <c r="A57" s="147" t="s">
        <v>689</v>
      </c>
      <c r="B57">
        <v>1.31</v>
      </c>
      <c r="C57">
        <v>0.249</v>
      </c>
      <c r="D57">
        <v>0.219</v>
      </c>
      <c r="E57">
        <v>-16.600000000000001</v>
      </c>
      <c r="F57">
        <v>-15.8</v>
      </c>
      <c r="G57">
        <v>-15</v>
      </c>
      <c r="H57">
        <v>8.69</v>
      </c>
      <c r="I57">
        <v>8.0000000000000002E-3</v>
      </c>
      <c r="J57" s="146" t="s">
        <v>712</v>
      </c>
    </row>
    <row r="58" spans="1:10" x14ac:dyDescent="0.35">
      <c r="A58" s="147" t="s">
        <v>688</v>
      </c>
      <c r="B58">
        <v>0.32100000000000001</v>
      </c>
      <c r="C58">
        <v>0.14799999999999999</v>
      </c>
      <c r="D58">
        <v>5.2299999999999999E-2</v>
      </c>
      <c r="E58">
        <v>-25.4</v>
      </c>
      <c r="F58">
        <v>-19.899999999999999</v>
      </c>
      <c r="G58">
        <v>-21.2</v>
      </c>
      <c r="H58">
        <v>4.53</v>
      </c>
      <c r="I58">
        <v>6.8000000000000005E-2</v>
      </c>
    </row>
    <row r="59" spans="1:10" x14ac:dyDescent="0.35">
      <c r="A59" s="147" t="s">
        <v>687</v>
      </c>
      <c r="B59">
        <v>0.63800000000000001</v>
      </c>
      <c r="C59">
        <v>0.152</v>
      </c>
      <c r="D59">
        <v>8.1900000000000001E-2</v>
      </c>
      <c r="E59">
        <v>-23.5</v>
      </c>
      <c r="F59">
        <v>-22.6</v>
      </c>
      <c r="G59">
        <v>-21.8</v>
      </c>
      <c r="H59">
        <v>1.86</v>
      </c>
      <c r="I59">
        <v>0.25700000000000001</v>
      </c>
    </row>
    <row r="61" spans="1:10" x14ac:dyDescent="0.35">
      <c r="A61" s="146" t="s">
        <v>703</v>
      </c>
      <c r="B61" s="146" t="s">
        <v>702</v>
      </c>
      <c r="C61" s="146" t="s">
        <v>701</v>
      </c>
      <c r="D61" s="146" t="s">
        <v>700</v>
      </c>
      <c r="E61" s="146" t="s">
        <v>699</v>
      </c>
      <c r="F61" s="146" t="s">
        <v>698</v>
      </c>
      <c r="G61" s="146" t="s">
        <v>697</v>
      </c>
      <c r="H61" s="146" t="s">
        <v>696</v>
      </c>
      <c r="I61" s="146" t="s">
        <v>695</v>
      </c>
      <c r="J61" s="146" t="s">
        <v>694</v>
      </c>
    </row>
    <row r="62" spans="1:10" x14ac:dyDescent="0.35">
      <c r="A62" s="147" t="s">
        <v>693</v>
      </c>
      <c r="B62" s="147">
        <v>5</v>
      </c>
      <c r="C62" s="148">
        <v>2.53E-2</v>
      </c>
      <c r="D62" s="146">
        <v>0.16400000000000001</v>
      </c>
      <c r="E62" s="146">
        <v>1.64E-3</v>
      </c>
      <c r="F62" s="146">
        <v>0.54800000000000004</v>
      </c>
      <c r="G62" s="147">
        <v>1</v>
      </c>
      <c r="H62" s="147" t="s">
        <v>686</v>
      </c>
      <c r="I62" s="147">
        <v>10000</v>
      </c>
      <c r="J62" s="147">
        <v>0.93589999999999995</v>
      </c>
    </row>
    <row r="63" spans="1:10" x14ac:dyDescent="0.35">
      <c r="A63" s="147" t="s">
        <v>692</v>
      </c>
      <c r="B63" s="147">
        <v>5</v>
      </c>
      <c r="C63" s="147">
        <v>0.02</v>
      </c>
      <c r="D63" s="146">
        <v>0.14199999999999999</v>
      </c>
      <c r="E63" s="150">
        <v>5.8399999999999999E-4</v>
      </c>
      <c r="F63" s="146">
        <v>0.45800000000000002</v>
      </c>
      <c r="G63" s="147">
        <v>0.66800000000000004</v>
      </c>
      <c r="H63" s="147" t="s">
        <v>686</v>
      </c>
      <c r="I63" s="147">
        <v>10000</v>
      </c>
      <c r="J63" s="147">
        <v>1</v>
      </c>
    </row>
    <row r="64" spans="1:10" x14ac:dyDescent="0.35">
      <c r="A64" s="147" t="s">
        <v>688</v>
      </c>
      <c r="B64" s="147">
        <v>5</v>
      </c>
      <c r="C64" s="147">
        <v>6.3600000000000002E-3</v>
      </c>
      <c r="D64" s="146">
        <v>0.443</v>
      </c>
      <c r="E64" s="146">
        <v>1.67E-3</v>
      </c>
      <c r="F64" s="146">
        <v>1.72</v>
      </c>
      <c r="G64" s="147">
        <v>6.93E-2</v>
      </c>
      <c r="H64" s="147" t="s">
        <v>686</v>
      </c>
      <c r="I64" s="147">
        <v>10000</v>
      </c>
      <c r="J64" s="147">
        <v>0.93520000000000003</v>
      </c>
    </row>
    <row r="65" spans="1:10" x14ac:dyDescent="0.35">
      <c r="A65" s="147" t="s">
        <v>687</v>
      </c>
      <c r="B65" s="147">
        <v>5</v>
      </c>
      <c r="C65" s="147">
        <v>4.3799999999999999E-2</v>
      </c>
      <c r="D65" s="146">
        <v>0.13600000000000001</v>
      </c>
      <c r="E65" s="146">
        <v>4.4200000000000003E-3</v>
      </c>
      <c r="F65" s="146">
        <v>0.46700000000000003</v>
      </c>
      <c r="G65" s="147">
        <v>0.26300000000000001</v>
      </c>
      <c r="H65" s="147" t="s">
        <v>686</v>
      </c>
      <c r="I65" s="147">
        <v>10000</v>
      </c>
      <c r="J65" s="147">
        <v>1</v>
      </c>
    </row>
    <row r="67" spans="1:10" s="145" customFormat="1" x14ac:dyDescent="0.35">
      <c r="A67" s="145" t="s">
        <v>713</v>
      </c>
    </row>
    <row r="68" spans="1:10" x14ac:dyDescent="0.35">
      <c r="A68" s="146" t="s">
        <v>703</v>
      </c>
      <c r="B68" s="146" t="s">
        <v>710</v>
      </c>
      <c r="C68" s="146" t="s">
        <v>709</v>
      </c>
      <c r="D68" s="146" t="s">
        <v>708</v>
      </c>
      <c r="E68" s="146" t="s">
        <v>707</v>
      </c>
      <c r="F68" s="146" t="s">
        <v>706</v>
      </c>
      <c r="G68" s="146" t="s">
        <v>705</v>
      </c>
      <c r="H68" s="146" t="s">
        <v>704</v>
      </c>
      <c r="I68" s="146" t="s">
        <v>697</v>
      </c>
    </row>
    <row r="69" spans="1:10" x14ac:dyDescent="0.35">
      <c r="A69" s="146" t="s">
        <v>692</v>
      </c>
      <c r="B69" s="146">
        <v>0.61199999999999999</v>
      </c>
      <c r="C69" s="146">
        <v>0.22600000000000001</v>
      </c>
      <c r="D69" s="146">
        <v>9.9000000000000005E-2</v>
      </c>
      <c r="E69" s="146">
        <v>-7.07</v>
      </c>
      <c r="F69" s="146">
        <v>-5.74</v>
      </c>
      <c r="G69" s="146">
        <v>-6.1</v>
      </c>
      <c r="H69" s="146">
        <v>4.82</v>
      </c>
      <c r="I69" s="146">
        <v>4.7E-2</v>
      </c>
    </row>
    <row r="70" spans="1:10" x14ac:dyDescent="0.35">
      <c r="A70" s="146" t="s">
        <v>691</v>
      </c>
      <c r="B70" s="146">
        <v>0.21299999999999999</v>
      </c>
      <c r="C70" s="146">
        <v>0.14699999999999999</v>
      </c>
      <c r="D70" s="146">
        <v>3.7600000000000001E-2</v>
      </c>
      <c r="E70" s="146">
        <v>-11.9</v>
      </c>
      <c r="F70" s="146">
        <v>-10.6</v>
      </c>
      <c r="G70" s="146">
        <v>-10.9</v>
      </c>
      <c r="H70" s="146">
        <v>0</v>
      </c>
      <c r="I70" s="146">
        <v>0.52600000000000002</v>
      </c>
    </row>
    <row r="71" spans="1:10" x14ac:dyDescent="0.35">
      <c r="A71" s="146" t="s">
        <v>690</v>
      </c>
      <c r="B71" s="146">
        <v>0.32200000000000001</v>
      </c>
      <c r="C71" s="146">
        <v>0.16800000000000001</v>
      </c>
      <c r="D71" s="146">
        <v>5.0799999999999998E-2</v>
      </c>
      <c r="E71" s="146">
        <v>-9.73</v>
      </c>
      <c r="F71" s="146">
        <v>-8.4</v>
      </c>
      <c r="G71" s="146">
        <v>-8.76</v>
      </c>
      <c r="H71" s="146">
        <v>2.16</v>
      </c>
      <c r="I71" s="146">
        <v>0.17899999999999999</v>
      </c>
    </row>
    <row r="72" spans="1:10" x14ac:dyDescent="0.35">
      <c r="A72" s="146" t="s">
        <v>689</v>
      </c>
      <c r="B72" s="146">
        <v>0.35099999999999998</v>
      </c>
      <c r="C72" s="146">
        <v>0.189</v>
      </c>
      <c r="D72" s="146">
        <v>5.8999999999999997E-2</v>
      </c>
      <c r="E72" s="146">
        <v>-10.1</v>
      </c>
      <c r="F72" s="146">
        <v>-8.76</v>
      </c>
      <c r="G72" s="146">
        <v>-9.1199999999999992</v>
      </c>
      <c r="H72" s="146">
        <v>1.8</v>
      </c>
      <c r="I72" s="146">
        <v>0.214</v>
      </c>
    </row>
    <row r="73" spans="1:10" x14ac:dyDescent="0.35">
      <c r="A73" s="146" t="s">
        <v>688</v>
      </c>
      <c r="B73" s="146">
        <v>0.191</v>
      </c>
      <c r="C73" s="146">
        <v>0.156</v>
      </c>
      <c r="D73" s="146">
        <v>2.8799999999999999E-2</v>
      </c>
      <c r="E73" s="146">
        <v>-7</v>
      </c>
      <c r="F73" s="146">
        <v>3</v>
      </c>
      <c r="G73" s="146">
        <v>-4.58</v>
      </c>
      <c r="H73" s="146">
        <v>13.6</v>
      </c>
      <c r="I73" s="146">
        <v>1E-3</v>
      </c>
      <c r="J73" s="146" t="s">
        <v>712</v>
      </c>
    </row>
    <row r="74" spans="1:10" x14ac:dyDescent="0.35">
      <c r="A74" s="146" t="s">
        <v>687</v>
      </c>
      <c r="B74" s="146">
        <v>0.59899999999999998</v>
      </c>
      <c r="C74" s="146">
        <v>0.20200000000000001</v>
      </c>
      <c r="D74" s="146">
        <v>9.2299999999999993E-2</v>
      </c>
      <c r="E74" s="146">
        <v>-6.41</v>
      </c>
      <c r="F74" s="146">
        <v>-5.08</v>
      </c>
      <c r="G74" s="146">
        <v>-5.44</v>
      </c>
      <c r="H74" s="146">
        <v>5.48</v>
      </c>
      <c r="I74" s="146">
        <v>3.4000000000000002E-2</v>
      </c>
    </row>
    <row r="76" spans="1:10" x14ac:dyDescent="0.35">
      <c r="A76" s="146" t="s">
        <v>703</v>
      </c>
      <c r="B76" s="146" t="s">
        <v>702</v>
      </c>
      <c r="C76" s="146" t="s">
        <v>701</v>
      </c>
      <c r="D76" s="146" t="s">
        <v>700</v>
      </c>
      <c r="E76" s="146" t="s">
        <v>699</v>
      </c>
      <c r="F76" s="146" t="s">
        <v>698</v>
      </c>
      <c r="G76" s="146" t="s">
        <v>697</v>
      </c>
      <c r="H76" s="146" t="s">
        <v>696</v>
      </c>
      <c r="I76" s="146" t="s">
        <v>695</v>
      </c>
      <c r="J76" s="146" t="s">
        <v>694</v>
      </c>
    </row>
    <row r="77" spans="1:10" x14ac:dyDescent="0.35">
      <c r="A77" s="146" t="s">
        <v>693</v>
      </c>
      <c r="B77" s="146">
        <v>5</v>
      </c>
      <c r="C77" s="151">
        <v>1.86</v>
      </c>
      <c r="D77" s="146">
        <v>0.60599999999999998</v>
      </c>
      <c r="E77" s="146">
        <v>1.17</v>
      </c>
      <c r="F77" s="146">
        <v>3.52</v>
      </c>
      <c r="G77" s="146">
        <v>1</v>
      </c>
      <c r="H77" s="146" t="s">
        <v>686</v>
      </c>
      <c r="I77" s="146">
        <v>10000</v>
      </c>
      <c r="J77" s="146">
        <v>1</v>
      </c>
    </row>
    <row r="78" spans="1:10" x14ac:dyDescent="0.35">
      <c r="A78" s="146" t="s">
        <v>692</v>
      </c>
      <c r="B78" s="146">
        <v>5</v>
      </c>
      <c r="C78" s="146">
        <v>1.07</v>
      </c>
      <c r="D78" s="146">
        <v>0.873</v>
      </c>
      <c r="E78" s="146">
        <v>0.28399999999999997</v>
      </c>
      <c r="F78" s="146">
        <v>3.6</v>
      </c>
      <c r="G78" s="146">
        <v>4.7199999999999999E-2</v>
      </c>
      <c r="H78" s="146" t="s">
        <v>686</v>
      </c>
      <c r="I78" s="146">
        <v>10000</v>
      </c>
      <c r="J78" s="146">
        <v>1</v>
      </c>
    </row>
    <row r="79" spans="1:10" x14ac:dyDescent="0.35">
      <c r="A79" s="146" t="s">
        <v>691</v>
      </c>
      <c r="B79" s="146">
        <v>5</v>
      </c>
      <c r="C79" s="146">
        <v>2.19</v>
      </c>
      <c r="D79" s="146">
        <v>0.51600000000000001</v>
      </c>
      <c r="E79" s="146">
        <v>1.58</v>
      </c>
      <c r="F79" s="146">
        <v>3.61</v>
      </c>
      <c r="G79" s="146">
        <v>0.52700000000000002</v>
      </c>
      <c r="H79" s="146" t="s">
        <v>686</v>
      </c>
      <c r="I79" s="146">
        <v>10000</v>
      </c>
      <c r="J79" s="146">
        <v>1</v>
      </c>
    </row>
    <row r="80" spans="1:10" x14ac:dyDescent="0.35">
      <c r="A80" s="146" t="s">
        <v>690</v>
      </c>
      <c r="B80" s="146">
        <v>5</v>
      </c>
      <c r="C80" s="146">
        <v>1.5</v>
      </c>
      <c r="D80" s="146">
        <v>0.68100000000000005</v>
      </c>
      <c r="E80" s="146">
        <v>0.68799999999999994</v>
      </c>
      <c r="F80" s="146">
        <v>3.3</v>
      </c>
      <c r="G80" s="146">
        <v>0.17899999999999999</v>
      </c>
      <c r="H80" s="146" t="s">
        <v>686</v>
      </c>
      <c r="I80" s="146">
        <v>10000</v>
      </c>
      <c r="J80" s="146">
        <v>1</v>
      </c>
    </row>
    <row r="81" spans="1:10" x14ac:dyDescent="0.35">
      <c r="A81" s="146" t="s">
        <v>689</v>
      </c>
      <c r="B81" s="146">
        <v>5</v>
      </c>
      <c r="C81" s="146">
        <v>1.68</v>
      </c>
      <c r="D81" s="146">
        <v>0.71</v>
      </c>
      <c r="E81" s="146">
        <v>0.90100000000000002</v>
      </c>
      <c r="F81" s="146">
        <v>3.63</v>
      </c>
      <c r="G81" s="146">
        <v>0.214</v>
      </c>
      <c r="H81" s="146" t="s">
        <v>686</v>
      </c>
      <c r="I81" s="146">
        <v>10000</v>
      </c>
      <c r="J81" s="146">
        <v>1</v>
      </c>
    </row>
    <row r="82" spans="1:10" x14ac:dyDescent="0.35">
      <c r="A82" s="146" t="s">
        <v>687</v>
      </c>
      <c r="B82" s="146">
        <v>5</v>
      </c>
      <c r="C82" s="146">
        <v>0.71799999999999997</v>
      </c>
      <c r="D82" s="146">
        <v>0.72099999999999997</v>
      </c>
      <c r="E82" s="146">
        <v>0.17100000000000001</v>
      </c>
      <c r="F82" s="146">
        <v>2.88</v>
      </c>
      <c r="G82" s="146">
        <v>3.39E-2</v>
      </c>
      <c r="H82" s="146" t="s">
        <v>686</v>
      </c>
      <c r="I82" s="146">
        <v>10000</v>
      </c>
      <c r="J82" s="146">
        <v>1</v>
      </c>
    </row>
    <row r="84" spans="1:10" s="145" customFormat="1" x14ac:dyDescent="0.35">
      <c r="A84" s="145" t="s">
        <v>792</v>
      </c>
    </row>
    <row r="85" spans="1:10" x14ac:dyDescent="0.35">
      <c r="A85" s="146" t="s">
        <v>703</v>
      </c>
      <c r="B85" s="146" t="s">
        <v>710</v>
      </c>
      <c r="C85" s="146" t="s">
        <v>709</v>
      </c>
      <c r="D85" s="146" t="s">
        <v>708</v>
      </c>
      <c r="E85" s="146" t="s">
        <v>707</v>
      </c>
      <c r="F85" s="146" t="s">
        <v>706</v>
      </c>
      <c r="G85" s="146" t="s">
        <v>705</v>
      </c>
      <c r="H85" s="146" t="s">
        <v>704</v>
      </c>
      <c r="I85" s="146" t="s">
        <v>697</v>
      </c>
    </row>
    <row r="86" spans="1:10" x14ac:dyDescent="0.35">
      <c r="A86" s="147" t="s">
        <v>794</v>
      </c>
      <c r="B86" s="147" t="s">
        <v>795</v>
      </c>
      <c r="C86" s="147" t="s">
        <v>796</v>
      </c>
      <c r="D86" s="147" t="s">
        <v>797</v>
      </c>
      <c r="E86" s="147" t="s">
        <v>798</v>
      </c>
      <c r="F86" s="147" t="s">
        <v>799</v>
      </c>
      <c r="G86" s="147" t="s">
        <v>800</v>
      </c>
      <c r="H86" s="147" t="s">
        <v>801</v>
      </c>
      <c r="I86" s="147" t="s">
        <v>697</v>
      </c>
    </row>
    <row r="87" spans="1:10" x14ac:dyDescent="0.35">
      <c r="A87" s="147" t="s">
        <v>692</v>
      </c>
      <c r="B87" s="147">
        <v>0.29699999999999999</v>
      </c>
      <c r="C87" s="147">
        <v>0.17199999999999999</v>
      </c>
      <c r="D87" s="147">
        <v>5.0700000000000002E-2</v>
      </c>
      <c r="E87" s="147">
        <v>-4.97</v>
      </c>
      <c r="F87" s="147">
        <v>-3.77</v>
      </c>
      <c r="G87" s="147">
        <v>-3.84</v>
      </c>
      <c r="H87" s="147">
        <v>0</v>
      </c>
      <c r="I87" s="147">
        <v>0.25700000000000001</v>
      </c>
    </row>
    <row r="88" spans="1:10" x14ac:dyDescent="0.35">
      <c r="A88" s="147" t="s">
        <v>691</v>
      </c>
      <c r="B88" s="147">
        <v>0.69099999999999995</v>
      </c>
      <c r="C88" s="147">
        <v>0.192</v>
      </c>
      <c r="D88" s="147">
        <v>0.1</v>
      </c>
      <c r="E88" s="147">
        <v>-0.52700000000000002</v>
      </c>
      <c r="F88" s="147">
        <v>0.67300000000000004</v>
      </c>
      <c r="G88" s="147">
        <v>0.60199999999999998</v>
      </c>
      <c r="H88" s="147">
        <v>4.4400000000000004</v>
      </c>
      <c r="I88" s="147">
        <v>2.8000000000000001E-2</v>
      </c>
    </row>
    <row r="89" spans="1:10" x14ac:dyDescent="0.35">
      <c r="A89" s="147" t="s">
        <v>690</v>
      </c>
      <c r="B89" s="147">
        <v>0.248</v>
      </c>
      <c r="C89" s="147">
        <v>0.13900000000000001</v>
      </c>
      <c r="D89" s="147">
        <v>3.85E-2</v>
      </c>
      <c r="E89" s="147">
        <v>-4.93</v>
      </c>
      <c r="F89" s="147">
        <v>-3.73</v>
      </c>
      <c r="G89" s="147">
        <v>-3.8</v>
      </c>
      <c r="H89" s="147">
        <v>4.2000000000000003E-2</v>
      </c>
      <c r="I89" s="147">
        <v>0.252</v>
      </c>
    </row>
    <row r="90" spans="1:10" x14ac:dyDescent="0.35">
      <c r="A90" s="147" t="s">
        <v>689</v>
      </c>
      <c r="B90" s="147">
        <v>0.29299999999999998</v>
      </c>
      <c r="C90" s="147">
        <v>0.127</v>
      </c>
      <c r="D90" s="147">
        <v>4.1000000000000002E-2</v>
      </c>
      <c r="E90" s="147">
        <v>-4.68</v>
      </c>
      <c r="F90" s="147">
        <v>-3.48</v>
      </c>
      <c r="G90" s="147">
        <v>-3.55</v>
      </c>
      <c r="H90" s="147">
        <v>0.29499999999999998</v>
      </c>
      <c r="I90" s="147">
        <v>0.222</v>
      </c>
    </row>
    <row r="91" spans="1:10" x14ac:dyDescent="0.35">
      <c r="A91" s="147" t="s">
        <v>687</v>
      </c>
      <c r="B91" s="147">
        <v>0.29599999999999999</v>
      </c>
      <c r="C91" s="147">
        <v>0.16500000000000001</v>
      </c>
      <c r="D91" s="147">
        <v>5.0500000000000003E-2</v>
      </c>
      <c r="E91" s="147">
        <v>-4.84</v>
      </c>
      <c r="F91" s="147">
        <v>-3.64</v>
      </c>
      <c r="G91" s="147">
        <v>-3.71</v>
      </c>
      <c r="H91" s="147">
        <v>0.128</v>
      </c>
      <c r="I91" s="147">
        <v>0.24099999999999999</v>
      </c>
    </row>
    <row r="92" spans="1:10" x14ac:dyDescent="0.35">
      <c r="A92" s="146" t="s">
        <v>688</v>
      </c>
      <c r="B92" s="146" t="s">
        <v>802</v>
      </c>
    </row>
    <row r="94" spans="1:10" x14ac:dyDescent="0.35">
      <c r="A94" s="146" t="s">
        <v>703</v>
      </c>
      <c r="B94" s="146" t="s">
        <v>702</v>
      </c>
      <c r="C94" s="146" t="s">
        <v>701</v>
      </c>
      <c r="D94" s="146" t="s">
        <v>700</v>
      </c>
      <c r="E94" s="146" t="s">
        <v>699</v>
      </c>
      <c r="F94" s="146" t="s">
        <v>698</v>
      </c>
      <c r="G94" s="146" t="s">
        <v>697</v>
      </c>
      <c r="H94" s="146" t="s">
        <v>696</v>
      </c>
      <c r="I94" s="146" t="s">
        <v>695</v>
      </c>
      <c r="J94" s="146" t="s">
        <v>694</v>
      </c>
    </row>
    <row r="95" spans="1:10" x14ac:dyDescent="0.35">
      <c r="A95" s="147" t="s">
        <v>693</v>
      </c>
      <c r="B95" s="147">
        <v>5</v>
      </c>
      <c r="C95" s="148">
        <v>0.37</v>
      </c>
      <c r="D95" s="147">
        <v>0.27300000000000002</v>
      </c>
      <c r="E95" s="147">
        <v>0.127</v>
      </c>
      <c r="F95" s="147">
        <v>1.17</v>
      </c>
      <c r="G95" s="147">
        <v>1</v>
      </c>
      <c r="H95" s="147" t="s">
        <v>686</v>
      </c>
      <c r="I95" s="147">
        <v>10000</v>
      </c>
      <c r="J95" s="147">
        <v>1</v>
      </c>
    </row>
    <row r="96" spans="1:10" x14ac:dyDescent="0.35">
      <c r="A96" s="147" t="s">
        <v>692</v>
      </c>
      <c r="B96" s="147">
        <v>5</v>
      </c>
      <c r="C96" s="147">
        <v>0.311</v>
      </c>
      <c r="D96" s="147">
        <v>0.318</v>
      </c>
      <c r="E96" s="147">
        <v>6.8199999999999997E-2</v>
      </c>
      <c r="F96" s="147">
        <v>1.27</v>
      </c>
      <c r="G96" s="147">
        <v>0.25700000000000001</v>
      </c>
      <c r="H96" s="147" t="s">
        <v>686</v>
      </c>
      <c r="I96" s="147">
        <v>10000</v>
      </c>
      <c r="J96" s="147">
        <v>1</v>
      </c>
    </row>
    <row r="97" spans="1:10" x14ac:dyDescent="0.35">
      <c r="A97" s="147" t="s">
        <v>691</v>
      </c>
      <c r="B97" s="147">
        <v>5</v>
      </c>
      <c r="C97" s="147">
        <v>0.39600000000000002</v>
      </c>
      <c r="D97" s="147">
        <v>0.19600000000000001</v>
      </c>
      <c r="E97" s="147">
        <v>0.223</v>
      </c>
      <c r="F97" s="147">
        <v>0.96299999999999997</v>
      </c>
      <c r="G97" s="147">
        <v>2.7900000000000001E-2</v>
      </c>
      <c r="H97" s="147" t="s">
        <v>686</v>
      </c>
      <c r="I97" s="147">
        <v>10000</v>
      </c>
      <c r="J97" s="147">
        <v>1</v>
      </c>
    </row>
    <row r="98" spans="1:10" x14ac:dyDescent="0.35">
      <c r="A98" s="147" t="s">
        <v>690</v>
      </c>
      <c r="B98" s="147">
        <v>5</v>
      </c>
      <c r="C98" s="147">
        <v>0.46500000000000002</v>
      </c>
      <c r="D98" s="147">
        <v>0.26700000000000002</v>
      </c>
      <c r="E98" s="147">
        <v>0.18099999999999999</v>
      </c>
      <c r="F98" s="147">
        <v>1.21</v>
      </c>
      <c r="G98" s="147">
        <v>0.252</v>
      </c>
      <c r="H98" s="147" t="s">
        <v>686</v>
      </c>
      <c r="I98" s="147">
        <v>10000</v>
      </c>
      <c r="J98" s="147">
        <v>1</v>
      </c>
    </row>
    <row r="99" spans="1:10" x14ac:dyDescent="0.35">
      <c r="A99" s="147" t="s">
        <v>689</v>
      </c>
      <c r="B99" s="147">
        <v>5</v>
      </c>
      <c r="C99" s="147">
        <v>0.44</v>
      </c>
      <c r="D99" s="147">
        <v>0.245</v>
      </c>
      <c r="E99" s="147">
        <v>0.20300000000000001</v>
      </c>
      <c r="F99" s="147">
        <v>1.1499999999999999</v>
      </c>
      <c r="G99" s="147">
        <v>0.222</v>
      </c>
      <c r="H99" s="147" t="s">
        <v>686</v>
      </c>
      <c r="I99" s="147">
        <v>10000</v>
      </c>
      <c r="J99" s="147">
        <v>1</v>
      </c>
    </row>
    <row r="100" spans="1:10" x14ac:dyDescent="0.35">
      <c r="A100" s="147" t="s">
        <v>687</v>
      </c>
      <c r="B100" s="147">
        <v>5</v>
      </c>
      <c r="C100" s="147">
        <v>0.26500000000000001</v>
      </c>
      <c r="D100" s="147">
        <v>0.26600000000000001</v>
      </c>
      <c r="E100" s="147">
        <v>6.25E-2</v>
      </c>
      <c r="F100" s="147">
        <v>1.07</v>
      </c>
      <c r="G100" s="147">
        <v>0.24099999999999999</v>
      </c>
      <c r="H100" s="147" t="s">
        <v>686</v>
      </c>
      <c r="I100" s="147">
        <v>10000</v>
      </c>
      <c r="J100" s="147">
        <v>1</v>
      </c>
    </row>
    <row r="102" spans="1:10" s="145" customFormat="1" x14ac:dyDescent="0.35">
      <c r="A102" s="145" t="s">
        <v>711</v>
      </c>
    </row>
    <row r="103" spans="1:10" x14ac:dyDescent="0.35">
      <c r="A103" s="146" t="s">
        <v>703</v>
      </c>
      <c r="B103" s="146" t="s">
        <v>710</v>
      </c>
      <c r="C103" s="146" t="s">
        <v>709</v>
      </c>
      <c r="D103" s="146" t="s">
        <v>708</v>
      </c>
      <c r="E103" s="146" t="s">
        <v>707</v>
      </c>
      <c r="F103" s="146" t="s">
        <v>706</v>
      </c>
      <c r="G103" s="146" t="s">
        <v>705</v>
      </c>
      <c r="H103" s="146" t="s">
        <v>704</v>
      </c>
      <c r="I103" s="146" t="s">
        <v>697</v>
      </c>
    </row>
    <row r="104" spans="1:10" x14ac:dyDescent="0.35">
      <c r="A104" t="s">
        <v>692</v>
      </c>
      <c r="B104">
        <v>0.45400000000000001</v>
      </c>
      <c r="C104">
        <v>0.19600000000000001</v>
      </c>
      <c r="D104">
        <v>7.8799999999999995E-2</v>
      </c>
      <c r="E104">
        <v>-1.1399999999999999</v>
      </c>
      <c r="F104">
        <v>0.192</v>
      </c>
      <c r="G104">
        <v>-0.17100000000000001</v>
      </c>
      <c r="H104">
        <v>0.34799999999999998</v>
      </c>
      <c r="I104">
        <v>0.22500000000000001</v>
      </c>
    </row>
    <row r="105" spans="1:10" x14ac:dyDescent="0.35">
      <c r="A105" t="s">
        <v>691</v>
      </c>
      <c r="B105">
        <v>0.52600000000000002</v>
      </c>
      <c r="C105">
        <v>0.23599999999999999</v>
      </c>
      <c r="D105">
        <v>9.9699999999999997E-2</v>
      </c>
      <c r="E105">
        <v>-0.36899999999999999</v>
      </c>
      <c r="F105">
        <v>0.96399999999999997</v>
      </c>
      <c r="G105">
        <v>0.60099999999999998</v>
      </c>
      <c r="H105">
        <v>1.1200000000000001</v>
      </c>
      <c r="I105">
        <v>0.153</v>
      </c>
    </row>
    <row r="106" spans="1:10" x14ac:dyDescent="0.35">
      <c r="A106" t="s">
        <v>690</v>
      </c>
      <c r="B106">
        <v>0.499</v>
      </c>
      <c r="C106">
        <v>0.22</v>
      </c>
      <c r="D106">
        <v>9.4200000000000006E-2</v>
      </c>
      <c r="E106">
        <v>-0.47899999999999998</v>
      </c>
      <c r="F106">
        <v>0.85499999999999998</v>
      </c>
      <c r="G106">
        <v>0.49099999999999999</v>
      </c>
      <c r="H106">
        <v>1.01</v>
      </c>
      <c r="I106">
        <v>0.16200000000000001</v>
      </c>
    </row>
    <row r="107" spans="1:10" x14ac:dyDescent="0.35">
      <c r="A107" t="s">
        <v>689</v>
      </c>
      <c r="B107">
        <v>0.48099999999999998</v>
      </c>
      <c r="C107">
        <v>0.224</v>
      </c>
      <c r="D107">
        <v>9.2799999999999994E-2</v>
      </c>
      <c r="E107">
        <v>-1.49</v>
      </c>
      <c r="F107">
        <v>-0.156</v>
      </c>
      <c r="G107">
        <v>-0.51900000000000002</v>
      </c>
      <c r="H107">
        <v>0</v>
      </c>
      <c r="I107">
        <v>0.26800000000000002</v>
      </c>
    </row>
    <row r="108" spans="1:10" x14ac:dyDescent="0.35">
      <c r="A108" t="s">
        <v>688</v>
      </c>
      <c r="B108">
        <v>0.379</v>
      </c>
      <c r="C108">
        <v>0.17499999999999999</v>
      </c>
      <c r="D108">
        <v>5.3400000000000003E-2</v>
      </c>
      <c r="E108">
        <v>-0.13800000000000001</v>
      </c>
      <c r="F108">
        <v>9.86</v>
      </c>
      <c r="G108">
        <v>2.29</v>
      </c>
      <c r="H108">
        <v>10</v>
      </c>
      <c r="I108">
        <v>2E-3</v>
      </c>
      <c r="J108" s="146" t="s">
        <v>712</v>
      </c>
    </row>
    <row r="109" spans="1:10" x14ac:dyDescent="0.35">
      <c r="A109" t="s">
        <v>687</v>
      </c>
      <c r="B109">
        <v>0.436</v>
      </c>
      <c r="C109">
        <v>0.186</v>
      </c>
      <c r="D109">
        <v>7.2300000000000003E-2</v>
      </c>
      <c r="E109">
        <v>-0.79600000000000004</v>
      </c>
      <c r="F109">
        <v>0.53700000000000003</v>
      </c>
      <c r="G109">
        <v>0.17299999999999999</v>
      </c>
      <c r="H109">
        <v>0.69299999999999995</v>
      </c>
      <c r="I109">
        <v>0.19</v>
      </c>
    </row>
    <row r="111" spans="1:10" x14ac:dyDescent="0.35">
      <c r="A111" s="146" t="s">
        <v>703</v>
      </c>
      <c r="B111" s="146" t="s">
        <v>702</v>
      </c>
      <c r="C111" s="146" t="s">
        <v>701</v>
      </c>
      <c r="D111" s="146" t="s">
        <v>700</v>
      </c>
      <c r="E111" s="146" t="s">
        <v>699</v>
      </c>
      <c r="F111" s="146" t="s">
        <v>698</v>
      </c>
      <c r="G111" s="146" t="s">
        <v>697</v>
      </c>
      <c r="H111" s="146" t="s">
        <v>696</v>
      </c>
      <c r="I111" s="146" t="s">
        <v>695</v>
      </c>
      <c r="J111" s="146" t="s">
        <v>694</v>
      </c>
    </row>
    <row r="112" spans="1:10" x14ac:dyDescent="0.35">
      <c r="A112" t="s">
        <v>693</v>
      </c>
      <c r="B112">
        <v>5</v>
      </c>
      <c r="C112" s="153">
        <v>2.2799999999999998</v>
      </c>
      <c r="D112">
        <v>1.1599999999999999</v>
      </c>
      <c r="E112">
        <v>1.08</v>
      </c>
      <c r="F112">
        <v>5.53</v>
      </c>
      <c r="G112">
        <v>1</v>
      </c>
      <c r="H112" t="s">
        <v>686</v>
      </c>
      <c r="I112">
        <v>10000</v>
      </c>
      <c r="J112">
        <v>1</v>
      </c>
    </row>
    <row r="113" spans="1:10" x14ac:dyDescent="0.35">
      <c r="A113" t="s">
        <v>692</v>
      </c>
      <c r="B113">
        <v>5</v>
      </c>
      <c r="C113">
        <v>2.02</v>
      </c>
      <c r="D113">
        <v>1.39</v>
      </c>
      <c r="E113">
        <v>0.63800000000000001</v>
      </c>
      <c r="F113">
        <v>5.96</v>
      </c>
      <c r="G113">
        <v>0.22600000000000001</v>
      </c>
      <c r="H113" t="s">
        <v>686</v>
      </c>
      <c r="I113">
        <v>10000</v>
      </c>
      <c r="J113">
        <v>1</v>
      </c>
    </row>
    <row r="114" spans="1:10" x14ac:dyDescent="0.35">
      <c r="A114" t="s">
        <v>691</v>
      </c>
      <c r="B114">
        <v>5</v>
      </c>
      <c r="C114">
        <v>2.87</v>
      </c>
      <c r="D114">
        <v>0.83299999999999996</v>
      </c>
      <c r="E114">
        <v>1.92</v>
      </c>
      <c r="F114">
        <v>5.15</v>
      </c>
      <c r="G114">
        <v>0.153</v>
      </c>
      <c r="H114" t="s">
        <v>686</v>
      </c>
      <c r="I114">
        <v>10000</v>
      </c>
      <c r="J114">
        <v>1</v>
      </c>
    </row>
    <row r="115" spans="1:10" x14ac:dyDescent="0.35">
      <c r="A115" t="s">
        <v>690</v>
      </c>
      <c r="B115">
        <v>5</v>
      </c>
      <c r="C115">
        <v>2.36</v>
      </c>
      <c r="D115">
        <v>1.1599999999999999</v>
      </c>
      <c r="E115">
        <v>1.02</v>
      </c>
      <c r="F115">
        <v>5.58</v>
      </c>
      <c r="G115">
        <v>0.16200000000000001</v>
      </c>
      <c r="H115" t="s">
        <v>686</v>
      </c>
      <c r="I115">
        <v>10000</v>
      </c>
      <c r="J115">
        <v>1</v>
      </c>
    </row>
    <row r="116" spans="1:10" x14ac:dyDescent="0.35">
      <c r="A116" t="s">
        <v>689</v>
      </c>
      <c r="B116">
        <v>5</v>
      </c>
      <c r="C116">
        <v>2.59</v>
      </c>
      <c r="D116">
        <v>1.0900000000000001</v>
      </c>
      <c r="E116">
        <v>1.36</v>
      </c>
      <c r="F116">
        <v>5.56</v>
      </c>
      <c r="G116">
        <v>0.26900000000000002</v>
      </c>
      <c r="H116" t="s">
        <v>686</v>
      </c>
      <c r="I116">
        <v>10000</v>
      </c>
      <c r="J116">
        <v>1</v>
      </c>
    </row>
    <row r="117" spans="1:10" x14ac:dyDescent="0.35">
      <c r="A117" t="s">
        <v>687</v>
      </c>
      <c r="B117">
        <v>5</v>
      </c>
      <c r="C117">
        <v>1.64</v>
      </c>
      <c r="D117">
        <v>1.23</v>
      </c>
      <c r="E117">
        <v>0.501</v>
      </c>
      <c r="F117">
        <v>5.2</v>
      </c>
      <c r="G117">
        <v>0.19</v>
      </c>
      <c r="H117" t="s">
        <v>686</v>
      </c>
      <c r="I117">
        <v>10000</v>
      </c>
      <c r="J117">
        <v>1</v>
      </c>
    </row>
    <row r="119" spans="1:10" s="145" customFormat="1" x14ac:dyDescent="0.35">
      <c r="A119" s="145" t="s">
        <v>787</v>
      </c>
    </row>
    <row r="120" spans="1:10" x14ac:dyDescent="0.35">
      <c r="A120" s="146" t="s">
        <v>703</v>
      </c>
      <c r="B120" s="146" t="s">
        <v>710</v>
      </c>
      <c r="C120" s="146" t="s">
        <v>709</v>
      </c>
      <c r="D120" s="146" t="s">
        <v>708</v>
      </c>
      <c r="E120" s="146" t="s">
        <v>707</v>
      </c>
      <c r="F120" s="146" t="s">
        <v>706</v>
      </c>
      <c r="G120" s="146" t="s">
        <v>705</v>
      </c>
      <c r="H120" s="146" t="s">
        <v>704</v>
      </c>
      <c r="I120" s="146" t="s">
        <v>697</v>
      </c>
    </row>
    <row r="121" spans="1:10" x14ac:dyDescent="0.35">
      <c r="A121" t="s">
        <v>692</v>
      </c>
      <c r="B121">
        <v>0.19900000000000001</v>
      </c>
      <c r="C121">
        <v>0.14599999999999999</v>
      </c>
      <c r="D121">
        <v>3.4799999999999998E-2</v>
      </c>
      <c r="E121">
        <v>-0.311</v>
      </c>
      <c r="F121">
        <v>0.68899999999999995</v>
      </c>
      <c r="G121">
        <v>1.1100000000000001</v>
      </c>
      <c r="H121">
        <v>8.5000000000000006E-2</v>
      </c>
      <c r="I121">
        <v>0.35799999999999998</v>
      </c>
    </row>
    <row r="122" spans="1:10" x14ac:dyDescent="0.35">
      <c r="A122" t="s">
        <v>691</v>
      </c>
      <c r="B122">
        <v>0.77700000000000002</v>
      </c>
      <c r="C122">
        <v>0.16900000000000001</v>
      </c>
      <c r="D122">
        <v>0.121</v>
      </c>
      <c r="E122">
        <v>7</v>
      </c>
      <c r="F122">
        <v>8</v>
      </c>
      <c r="G122">
        <v>8.42</v>
      </c>
      <c r="H122">
        <v>7.4</v>
      </c>
      <c r="I122">
        <v>8.9999999999999993E-3</v>
      </c>
      <c r="J122" s="146" t="s">
        <v>712</v>
      </c>
    </row>
    <row r="123" spans="1:10" x14ac:dyDescent="0.35">
      <c r="A123" t="s">
        <v>690</v>
      </c>
      <c r="B123">
        <v>0.314</v>
      </c>
      <c r="C123">
        <v>0.158</v>
      </c>
      <c r="D123">
        <v>4.8000000000000001E-2</v>
      </c>
      <c r="E123">
        <v>1.74</v>
      </c>
      <c r="F123">
        <v>2.74</v>
      </c>
      <c r="G123">
        <v>3.16</v>
      </c>
      <c r="H123">
        <v>2.13</v>
      </c>
      <c r="I123">
        <v>0.129</v>
      </c>
    </row>
    <row r="124" spans="1:10" x14ac:dyDescent="0.35">
      <c r="A124" t="s">
        <v>689</v>
      </c>
      <c r="B124">
        <v>0.36699999999999999</v>
      </c>
      <c r="C124">
        <v>0.17299999999999999</v>
      </c>
      <c r="D124">
        <v>6.08E-2</v>
      </c>
      <c r="E124">
        <v>1.74</v>
      </c>
      <c r="F124">
        <v>2.74</v>
      </c>
      <c r="G124">
        <v>3.15</v>
      </c>
      <c r="H124">
        <v>2.13</v>
      </c>
      <c r="I124">
        <v>0.129</v>
      </c>
    </row>
    <row r="125" spans="1:10" x14ac:dyDescent="0.35">
      <c r="A125" t="s">
        <v>688</v>
      </c>
      <c r="B125">
        <v>0.2</v>
      </c>
      <c r="C125">
        <v>0.125</v>
      </c>
      <c r="D125">
        <v>3.0599999999999999E-2</v>
      </c>
      <c r="E125">
        <v>5.4</v>
      </c>
      <c r="F125">
        <v>12.1</v>
      </c>
      <c r="G125">
        <v>8.94</v>
      </c>
      <c r="H125">
        <v>11.5</v>
      </c>
      <c r="I125">
        <v>1E-3</v>
      </c>
      <c r="J125" s="146" t="s">
        <v>712</v>
      </c>
    </row>
    <row r="126" spans="1:10" x14ac:dyDescent="0.35">
      <c r="A126" t="s">
        <v>687</v>
      </c>
      <c r="B126">
        <v>0.193</v>
      </c>
      <c r="C126">
        <v>0.13700000000000001</v>
      </c>
      <c r="D126">
        <v>3.2899999999999999E-2</v>
      </c>
      <c r="E126">
        <v>-0.39600000000000002</v>
      </c>
      <c r="F126">
        <v>0.60399999999999998</v>
      </c>
      <c r="G126">
        <v>1.02</v>
      </c>
      <c r="H126">
        <v>0</v>
      </c>
      <c r="I126">
        <v>0.374</v>
      </c>
    </row>
    <row r="128" spans="1:10" x14ac:dyDescent="0.35">
      <c r="A128" s="146" t="s">
        <v>703</v>
      </c>
      <c r="B128" s="146" t="s">
        <v>702</v>
      </c>
      <c r="C128" s="146" t="s">
        <v>701</v>
      </c>
      <c r="D128" s="146" t="s">
        <v>700</v>
      </c>
      <c r="E128" s="146" t="s">
        <v>699</v>
      </c>
      <c r="F128" s="146" t="s">
        <v>698</v>
      </c>
      <c r="G128" s="146" t="s">
        <v>697</v>
      </c>
      <c r="H128" s="146" t="s">
        <v>696</v>
      </c>
      <c r="I128" s="146" t="s">
        <v>695</v>
      </c>
      <c r="J128" s="146" t="s">
        <v>694</v>
      </c>
    </row>
    <row r="129" spans="1:10" x14ac:dyDescent="0.35">
      <c r="A129" t="s">
        <v>693</v>
      </c>
      <c r="B129">
        <v>5</v>
      </c>
      <c r="C129" s="153">
        <v>0.60599999999999998</v>
      </c>
      <c r="D129">
        <v>0.40200000000000002</v>
      </c>
      <c r="E129">
        <v>0.215</v>
      </c>
      <c r="F129">
        <v>1.77</v>
      </c>
      <c r="G129">
        <v>1</v>
      </c>
      <c r="H129" t="s">
        <v>686</v>
      </c>
      <c r="I129">
        <v>10000</v>
      </c>
      <c r="J129">
        <v>1</v>
      </c>
    </row>
    <row r="130" spans="1:10" x14ac:dyDescent="0.35">
      <c r="A130" t="s">
        <v>692</v>
      </c>
      <c r="B130">
        <v>5</v>
      </c>
      <c r="C130">
        <v>0.57899999999999996</v>
      </c>
      <c r="D130">
        <v>0.439</v>
      </c>
      <c r="E130">
        <v>0.16700000000000001</v>
      </c>
      <c r="F130">
        <v>1.82</v>
      </c>
      <c r="G130">
        <v>0.36199999999999999</v>
      </c>
      <c r="H130" t="s">
        <v>686</v>
      </c>
      <c r="I130">
        <v>10000</v>
      </c>
      <c r="J130">
        <v>1</v>
      </c>
    </row>
    <row r="131" spans="1:10" x14ac:dyDescent="0.35">
      <c r="A131" t="s">
        <v>690</v>
      </c>
      <c r="B131">
        <v>5</v>
      </c>
      <c r="C131">
        <v>0.75900000000000001</v>
      </c>
      <c r="D131">
        <v>0.38400000000000001</v>
      </c>
      <c r="E131">
        <v>0.32</v>
      </c>
      <c r="F131">
        <v>1.8</v>
      </c>
      <c r="G131">
        <v>0.13</v>
      </c>
      <c r="H131" t="s">
        <v>686</v>
      </c>
      <c r="I131">
        <v>10000</v>
      </c>
      <c r="J131">
        <v>1</v>
      </c>
    </row>
    <row r="132" spans="1:10" x14ac:dyDescent="0.35">
      <c r="A132" t="s">
        <v>689</v>
      </c>
      <c r="B132">
        <v>5</v>
      </c>
      <c r="C132">
        <v>0.70099999999999996</v>
      </c>
      <c r="D132">
        <v>0.33800000000000002</v>
      </c>
      <c r="E132">
        <v>0.34100000000000003</v>
      </c>
      <c r="F132">
        <v>1.65</v>
      </c>
      <c r="G132">
        <v>0.13</v>
      </c>
      <c r="H132" t="s">
        <v>686</v>
      </c>
      <c r="I132">
        <v>10000</v>
      </c>
      <c r="J132">
        <v>1</v>
      </c>
    </row>
    <row r="133" spans="1:10" x14ac:dyDescent="0.35">
      <c r="A133" t="s">
        <v>687</v>
      </c>
      <c r="B133">
        <v>5</v>
      </c>
      <c r="C133">
        <v>0.54600000000000004</v>
      </c>
      <c r="D133">
        <v>0.40300000000000002</v>
      </c>
      <c r="E133">
        <v>0.17799999999999999</v>
      </c>
      <c r="F133">
        <v>1.69</v>
      </c>
      <c r="G133">
        <v>0.378</v>
      </c>
      <c r="H133" t="s">
        <v>686</v>
      </c>
      <c r="I133">
        <v>10000</v>
      </c>
      <c r="J133">
        <v>1</v>
      </c>
    </row>
    <row r="134" spans="1:10" x14ac:dyDescent="0.35">
      <c r="A134" s="147"/>
      <c r="B134" s="147"/>
      <c r="C134"/>
      <c r="D134"/>
      <c r="E134"/>
      <c r="F134"/>
      <c r="G134"/>
      <c r="H134"/>
      <c r="I134"/>
      <c r="J134"/>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6"/>
  <sheetViews>
    <sheetView showGridLines="0" topLeftCell="A37" workbookViewId="0">
      <selection activeCell="J26" sqref="J26"/>
    </sheetView>
  </sheetViews>
  <sheetFormatPr defaultRowHeight="14.5" x14ac:dyDescent="0.35"/>
  <sheetData>
    <row r="1" spans="1:1" x14ac:dyDescent="0.35">
      <c r="A1" s="122" t="s">
        <v>828</v>
      </c>
    </row>
    <row r="2" spans="1:1" x14ac:dyDescent="0.35">
      <c r="A2" t="s">
        <v>444</v>
      </c>
    </row>
    <row r="3" spans="1:1" x14ac:dyDescent="0.35">
      <c r="A3" t="s">
        <v>445</v>
      </c>
    </row>
    <row r="4" spans="1:1" x14ac:dyDescent="0.35">
      <c r="A4" t="s">
        <v>446</v>
      </c>
    </row>
    <row r="6" spans="1:1" x14ac:dyDescent="0.35">
      <c r="A6" t="s">
        <v>447</v>
      </c>
    </row>
    <row r="7" spans="1:1" x14ac:dyDescent="0.35">
      <c r="A7" t="s">
        <v>448</v>
      </c>
    </row>
    <row r="8" spans="1:1" x14ac:dyDescent="0.35">
      <c r="A8" t="s">
        <v>533</v>
      </c>
    </row>
    <row r="9" spans="1:1" x14ac:dyDescent="0.35">
      <c r="A9" t="s">
        <v>449</v>
      </c>
    </row>
    <row r="10" spans="1:1" x14ac:dyDescent="0.35">
      <c r="A10" t="s">
        <v>450</v>
      </c>
    </row>
    <row r="12" spans="1:1" x14ac:dyDescent="0.35">
      <c r="A12" t="s">
        <v>451</v>
      </c>
    </row>
    <row r="13" spans="1:1" x14ac:dyDescent="0.35">
      <c r="A13" t="s">
        <v>452</v>
      </c>
    </row>
    <row r="14" spans="1:1" x14ac:dyDescent="0.35">
      <c r="A14" t="s">
        <v>453</v>
      </c>
    </row>
    <row r="15" spans="1:1" x14ac:dyDescent="0.35">
      <c r="A15" t="s">
        <v>454</v>
      </c>
    </row>
    <row r="16" spans="1:1" x14ac:dyDescent="0.35">
      <c r="A16" t="s">
        <v>455</v>
      </c>
    </row>
    <row r="17" spans="1:1" x14ac:dyDescent="0.35">
      <c r="A17" t="s">
        <v>456</v>
      </c>
    </row>
    <row r="19" spans="1:1" x14ac:dyDescent="0.35">
      <c r="A19" t="s">
        <v>457</v>
      </c>
    </row>
    <row r="20" spans="1:1" x14ac:dyDescent="0.35">
      <c r="A20" t="s">
        <v>458</v>
      </c>
    </row>
    <row r="21" spans="1:1" x14ac:dyDescent="0.35">
      <c r="A21" t="s">
        <v>459</v>
      </c>
    </row>
    <row r="23" spans="1:1" x14ac:dyDescent="0.35">
      <c r="A23" t="s">
        <v>460</v>
      </c>
    </row>
    <row r="24" spans="1:1" x14ac:dyDescent="0.35">
      <c r="A24" t="s">
        <v>461</v>
      </c>
    </row>
    <row r="25" spans="1:1" x14ac:dyDescent="0.35">
      <c r="A25" t="s">
        <v>462</v>
      </c>
    </row>
    <row r="26" spans="1:1" x14ac:dyDescent="0.35">
      <c r="A26" t="s">
        <v>534</v>
      </c>
    </row>
    <row r="27" spans="1:1" x14ac:dyDescent="0.35">
      <c r="A27" t="s">
        <v>827</v>
      </c>
    </row>
    <row r="28" spans="1:1" x14ac:dyDescent="0.35">
      <c r="A28" t="s">
        <v>810</v>
      </c>
    </row>
    <row r="29" spans="1:1" x14ac:dyDescent="0.35">
      <c r="A29" t="s">
        <v>463</v>
      </c>
    </row>
    <row r="30" spans="1:1" x14ac:dyDescent="0.35">
      <c r="A30" t="s">
        <v>464</v>
      </c>
    </row>
    <row r="31" spans="1:1" x14ac:dyDescent="0.35">
      <c r="A31" t="s">
        <v>465</v>
      </c>
    </row>
    <row r="32" spans="1:1" x14ac:dyDescent="0.35">
      <c r="A32" t="s">
        <v>466</v>
      </c>
    </row>
    <row r="33" spans="1:1" x14ac:dyDescent="0.35">
      <c r="A33" t="s">
        <v>467</v>
      </c>
    </row>
    <row r="34" spans="1:1" x14ac:dyDescent="0.35">
      <c r="A34" t="s">
        <v>468</v>
      </c>
    </row>
    <row r="35" spans="1:1" x14ac:dyDescent="0.35">
      <c r="A35" t="s">
        <v>469</v>
      </c>
    </row>
    <row r="36" spans="1:1" x14ac:dyDescent="0.35">
      <c r="A36" t="s">
        <v>470</v>
      </c>
    </row>
    <row r="37" spans="1:1" x14ac:dyDescent="0.35">
      <c r="A37" t="s">
        <v>471</v>
      </c>
    </row>
    <row r="38" spans="1:1" x14ac:dyDescent="0.35">
      <c r="A38" t="s">
        <v>472</v>
      </c>
    </row>
    <row r="40" spans="1:1" x14ac:dyDescent="0.35">
      <c r="A40" t="s">
        <v>457</v>
      </c>
    </row>
    <row r="41" spans="1:1" x14ac:dyDescent="0.35">
      <c r="A41" t="s">
        <v>458</v>
      </c>
    </row>
    <row r="42" spans="1:1" x14ac:dyDescent="0.35">
      <c r="A42" t="s">
        <v>473</v>
      </c>
    </row>
    <row r="44" spans="1:1" x14ac:dyDescent="0.35">
      <c r="A44" t="s">
        <v>474</v>
      </c>
    </row>
    <row r="45" spans="1:1" x14ac:dyDescent="0.35">
      <c r="A45" t="s">
        <v>475</v>
      </c>
    </row>
    <row r="46" spans="1:1" x14ac:dyDescent="0.35">
      <c r="A46" t="s">
        <v>476</v>
      </c>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8"/>
  <sheetViews>
    <sheetView showGridLines="0" zoomScale="83" zoomScaleNormal="83" workbookViewId="0">
      <selection activeCell="K27" sqref="K27"/>
    </sheetView>
  </sheetViews>
  <sheetFormatPr defaultColWidth="8.81640625" defaultRowHeight="14.5" x14ac:dyDescent="0.35"/>
  <cols>
    <col min="1" max="1" width="8.81640625" style="105"/>
    <col min="2" max="2" width="19.81640625" style="105" customWidth="1"/>
    <col min="3" max="3" width="24" style="105" bestFit="1" customWidth="1"/>
    <col min="4" max="5" width="8.81640625" style="105"/>
    <col min="6" max="6" width="13.1796875" style="105" bestFit="1" customWidth="1"/>
    <col min="7" max="7" width="11.81640625" style="105" bestFit="1" customWidth="1"/>
    <col min="8" max="10" width="8.81640625" style="105"/>
    <col min="11" max="11" width="24.08984375" style="105" customWidth="1"/>
    <col min="12" max="16384" width="8.81640625" style="105"/>
  </cols>
  <sheetData>
    <row r="1" spans="1:16" ht="15.5" thickTop="1" thickBot="1" x14ac:dyDescent="0.4">
      <c r="A1" s="105" t="s">
        <v>718</v>
      </c>
      <c r="B1" s="106"/>
      <c r="C1" s="106"/>
      <c r="E1" s="107"/>
      <c r="F1" s="107"/>
      <c r="G1" s="107"/>
      <c r="L1" s="105" t="s">
        <v>118</v>
      </c>
      <c r="M1" s="105" t="s">
        <v>204</v>
      </c>
      <c r="N1" s="105" t="s">
        <v>16</v>
      </c>
      <c r="O1" t="s">
        <v>820</v>
      </c>
    </row>
    <row r="2" spans="1:16" ht="14.5" customHeight="1" thickTop="1" x14ac:dyDescent="0.35">
      <c r="A2" s="160" t="s">
        <v>719</v>
      </c>
      <c r="B2" s="108" t="s">
        <v>720</v>
      </c>
      <c r="C2" s="109" t="s">
        <v>750</v>
      </c>
      <c r="L2" s="105">
        <v>2.13</v>
      </c>
      <c r="M2" s="105">
        <v>2.69</v>
      </c>
      <c r="N2" s="105">
        <v>3.15</v>
      </c>
      <c r="O2" s="105">
        <v>3.2</v>
      </c>
      <c r="P2" s="105" t="s">
        <v>822</v>
      </c>
    </row>
    <row r="3" spans="1:16" x14ac:dyDescent="0.35">
      <c r="A3" s="161"/>
      <c r="B3" s="110" t="s">
        <v>721</v>
      </c>
      <c r="C3" s="111">
        <v>78.11</v>
      </c>
      <c r="E3" s="112"/>
      <c r="L3" s="105">
        <v>1.56</v>
      </c>
      <c r="M3" s="105">
        <v>2.11</v>
      </c>
      <c r="N3" s="105">
        <v>3.13</v>
      </c>
      <c r="O3" s="105">
        <v>3.18</v>
      </c>
      <c r="P3" s="105" t="s">
        <v>822</v>
      </c>
    </row>
    <row r="4" spans="1:16" x14ac:dyDescent="0.35">
      <c r="A4" s="161"/>
      <c r="B4" s="110" t="s">
        <v>722</v>
      </c>
      <c r="C4" s="111">
        <v>2.1</v>
      </c>
      <c r="E4" s="112"/>
      <c r="L4" s="105">
        <v>1.65</v>
      </c>
      <c r="M4" s="105">
        <v>2.69</v>
      </c>
      <c r="N4" s="105">
        <v>3.12</v>
      </c>
      <c r="O4" s="105">
        <v>3.29</v>
      </c>
      <c r="P4" s="105" t="s">
        <v>822</v>
      </c>
    </row>
    <row r="5" spans="1:16" x14ac:dyDescent="0.35">
      <c r="A5" s="162" t="s">
        <v>723</v>
      </c>
      <c r="B5" s="113" t="s">
        <v>724</v>
      </c>
      <c r="C5" s="114">
        <v>-0.94</v>
      </c>
      <c r="L5" s="105">
        <v>2.13</v>
      </c>
      <c r="M5" s="105">
        <v>2.73</v>
      </c>
      <c r="N5" s="105">
        <v>3.12</v>
      </c>
      <c r="O5" s="105">
        <v>3.13</v>
      </c>
      <c r="P5" s="105" t="s">
        <v>822</v>
      </c>
    </row>
    <row r="6" spans="1:16" x14ac:dyDescent="0.35">
      <c r="A6" s="162"/>
      <c r="B6" s="113" t="s">
        <v>725</v>
      </c>
      <c r="C6" s="114">
        <v>1.85</v>
      </c>
      <c r="L6" s="105">
        <v>2.13</v>
      </c>
      <c r="M6" s="105">
        <v>2.11</v>
      </c>
      <c r="N6" s="105">
        <v>3.26</v>
      </c>
      <c r="O6" s="105">
        <v>3.2</v>
      </c>
      <c r="P6" s="105" t="s">
        <v>822</v>
      </c>
    </row>
    <row r="7" spans="1:16" x14ac:dyDescent="0.35">
      <c r="A7" s="162"/>
      <c r="B7" s="115" t="s">
        <v>726</v>
      </c>
      <c r="C7" s="114">
        <v>-2.5000000000000001E-2</v>
      </c>
      <c r="L7" s="105">
        <v>1.56</v>
      </c>
      <c r="M7" s="105">
        <v>2.8</v>
      </c>
      <c r="N7" s="105">
        <v>3.15</v>
      </c>
      <c r="O7" s="105">
        <v>3.28</v>
      </c>
      <c r="P7" s="105" t="s">
        <v>822</v>
      </c>
    </row>
    <row r="8" spans="1:16" x14ac:dyDescent="0.35">
      <c r="A8" s="162"/>
      <c r="B8" s="115" t="s">
        <v>727</v>
      </c>
      <c r="C8" s="114">
        <v>0.71799999999999997</v>
      </c>
      <c r="L8" s="105">
        <v>2.15</v>
      </c>
      <c r="M8" s="105">
        <v>2.21</v>
      </c>
      <c r="N8" s="105">
        <v>3.13</v>
      </c>
      <c r="O8" s="105">
        <v>3.37</v>
      </c>
      <c r="P8" s="105" t="s">
        <v>822</v>
      </c>
    </row>
    <row r="9" spans="1:16" ht="16.5" x14ac:dyDescent="0.45">
      <c r="A9" s="162"/>
      <c r="B9" s="115" t="s">
        <v>728</v>
      </c>
      <c r="C9" s="114">
        <v>2.3959999999999999</v>
      </c>
      <c r="L9" s="105">
        <v>2.0299999999999998</v>
      </c>
      <c r="M9" s="105">
        <v>2.68</v>
      </c>
      <c r="N9" s="105">
        <v>3.16</v>
      </c>
      <c r="O9" s="105">
        <v>3.33</v>
      </c>
      <c r="P9" s="105" t="s">
        <v>822</v>
      </c>
    </row>
    <row r="10" spans="1:16" x14ac:dyDescent="0.35">
      <c r="A10" s="162"/>
      <c r="B10" s="115" t="s">
        <v>729</v>
      </c>
      <c r="C10" s="114">
        <v>2.2499999999999999E-4</v>
      </c>
      <c r="L10" s="105">
        <v>2.04</v>
      </c>
      <c r="M10" s="105">
        <v>2.59</v>
      </c>
      <c r="N10" s="105">
        <v>3.24</v>
      </c>
      <c r="O10" s="105">
        <v>3.45</v>
      </c>
      <c r="P10" s="105" t="s">
        <v>822</v>
      </c>
    </row>
    <row r="11" spans="1:16" x14ac:dyDescent="0.35">
      <c r="A11" s="162"/>
      <c r="B11" s="115" t="s">
        <v>730</v>
      </c>
      <c r="C11" s="114">
        <v>0.13500000000000001</v>
      </c>
      <c r="L11" s="105">
        <v>2.39</v>
      </c>
      <c r="M11" s="105">
        <v>2.97</v>
      </c>
      <c r="N11" s="105">
        <v>3.13</v>
      </c>
      <c r="O11" s="105">
        <v>3.2</v>
      </c>
      <c r="P11" s="105" t="s">
        <v>822</v>
      </c>
    </row>
    <row r="12" spans="1:16" x14ac:dyDescent="0.35">
      <c r="A12" s="162"/>
      <c r="B12" s="115" t="s">
        <v>731</v>
      </c>
      <c r="C12" s="114">
        <v>0.14899999999999999</v>
      </c>
      <c r="L12" s="105">
        <v>2.12</v>
      </c>
      <c r="M12" s="105">
        <v>2.78</v>
      </c>
      <c r="N12" s="105">
        <v>3.13</v>
      </c>
      <c r="O12" s="105">
        <v>3.31</v>
      </c>
      <c r="P12" s="105" t="s">
        <v>822</v>
      </c>
    </row>
    <row r="13" spans="1:16" x14ac:dyDescent="0.35">
      <c r="A13" s="162"/>
      <c r="B13" s="115" t="s">
        <v>732</v>
      </c>
      <c r="C13" s="114">
        <v>-7.9000000000000008E-3</v>
      </c>
      <c r="L13" s="105">
        <v>2.2799999999999998</v>
      </c>
      <c r="M13" s="105">
        <v>2.59</v>
      </c>
      <c r="N13" s="105">
        <v>3.13</v>
      </c>
      <c r="O13" s="105">
        <v>3.2</v>
      </c>
      <c r="P13" s="105" t="s">
        <v>822</v>
      </c>
    </row>
    <row r="14" spans="1:16" ht="18.5" customHeight="1" x14ac:dyDescent="0.35">
      <c r="A14" s="163" t="s">
        <v>733</v>
      </c>
      <c r="B14" s="116" t="s">
        <v>734</v>
      </c>
      <c r="C14" s="117">
        <f>C5*C4+C6+C7-C8-(C9*SQRT((C10*C4^2)+C11+C12+(2*C4*C13)))</f>
        <v>-2.0693343103297015</v>
      </c>
      <c r="L14" s="105">
        <v>2.11</v>
      </c>
      <c r="M14" s="105">
        <v>2.65</v>
      </c>
      <c r="N14" s="105">
        <v>3.21</v>
      </c>
      <c r="O14" s="105">
        <v>3.15</v>
      </c>
      <c r="P14" s="105" t="s">
        <v>823</v>
      </c>
    </row>
    <row r="15" spans="1:16" x14ac:dyDescent="0.35">
      <c r="A15" s="164"/>
      <c r="B15" s="116" t="s">
        <v>735</v>
      </c>
      <c r="C15" s="117">
        <f>10^C14</f>
        <v>8.5244366902457978E-3</v>
      </c>
      <c r="H15" s="112"/>
      <c r="L15" s="105">
        <v>2.4300000000000002</v>
      </c>
      <c r="M15" s="105">
        <v>2.62</v>
      </c>
      <c r="N15" s="105">
        <v>3.15</v>
      </c>
      <c r="O15" s="105">
        <v>3.2</v>
      </c>
      <c r="P15" s="105" t="s">
        <v>823</v>
      </c>
    </row>
    <row r="16" spans="1:16" x14ac:dyDescent="0.35">
      <c r="A16" s="164"/>
      <c r="B16" s="116" t="s">
        <v>736</v>
      </c>
      <c r="C16" s="117">
        <f>C15*C3*1000</f>
        <v>665.84374987509932</v>
      </c>
      <c r="L16" s="105">
        <v>2.16</v>
      </c>
      <c r="M16" s="105">
        <v>2.65</v>
      </c>
      <c r="N16" s="105">
        <v>3.15</v>
      </c>
      <c r="O16" s="105">
        <v>3.1</v>
      </c>
      <c r="P16" s="105" t="s">
        <v>823</v>
      </c>
    </row>
    <row r="17" spans="1:16" x14ac:dyDescent="0.35">
      <c r="A17" s="164"/>
      <c r="B17" s="116" t="s">
        <v>737</v>
      </c>
      <c r="C17" s="127">
        <f>C16/1000</f>
        <v>0.66584374987509931</v>
      </c>
      <c r="L17" s="105">
        <v>2.13</v>
      </c>
      <c r="M17" s="105">
        <v>2.74</v>
      </c>
      <c r="N17" s="105">
        <v>3.32</v>
      </c>
      <c r="O17" s="105">
        <v>3.28</v>
      </c>
      <c r="P17" s="105" t="s">
        <v>823</v>
      </c>
    </row>
    <row r="18" spans="1:16" ht="16.5" customHeight="1" x14ac:dyDescent="0.35">
      <c r="A18" s="165" t="s">
        <v>738</v>
      </c>
      <c r="B18" s="118" t="s">
        <v>734</v>
      </c>
      <c r="C18" s="120">
        <f>C5*C4+C6+C7-(C9*SQRT((C10*C4^2)+C11+(2*C4*C13)))</f>
        <v>-0.91726181071038526</v>
      </c>
      <c r="L18" s="105">
        <v>2.2000000000000002</v>
      </c>
      <c r="M18" s="105">
        <v>2.65</v>
      </c>
      <c r="N18" s="105">
        <v>3.32</v>
      </c>
      <c r="O18" s="105">
        <v>3.18</v>
      </c>
      <c r="P18" s="105" t="s">
        <v>823</v>
      </c>
    </row>
    <row r="19" spans="1:16" ht="14.5" customHeight="1" x14ac:dyDescent="0.35">
      <c r="A19" s="165"/>
      <c r="B19" s="118" t="s">
        <v>735</v>
      </c>
      <c r="C19" s="120">
        <f>10^C18</f>
        <v>0.12098685547619582</v>
      </c>
      <c r="L19" s="105">
        <v>2.1800000000000002</v>
      </c>
      <c r="M19" s="105">
        <v>2.88</v>
      </c>
      <c r="N19" s="105">
        <v>3.53</v>
      </c>
      <c r="O19" s="105">
        <v>3.29</v>
      </c>
      <c r="P19" s="105" t="s">
        <v>823</v>
      </c>
    </row>
    <row r="20" spans="1:16" ht="15.5" customHeight="1" x14ac:dyDescent="0.35">
      <c r="A20" s="165"/>
      <c r="B20" s="118" t="s">
        <v>736</v>
      </c>
      <c r="C20" s="120">
        <f>C19*C3*1000</f>
        <v>9450.2832812456545</v>
      </c>
      <c r="L20" s="105">
        <v>2.02</v>
      </c>
      <c r="M20" s="105">
        <v>2.1</v>
      </c>
      <c r="N20" s="105">
        <v>3.51</v>
      </c>
      <c r="O20" s="105">
        <v>3.18</v>
      </c>
      <c r="P20" s="105" t="s">
        <v>823</v>
      </c>
    </row>
    <row r="21" spans="1:16" ht="15.5" customHeight="1" thickBot="1" x14ac:dyDescent="0.4">
      <c r="A21" s="166"/>
      <c r="B21" s="119" t="s">
        <v>737</v>
      </c>
      <c r="C21" s="128">
        <f>C20/1000</f>
        <v>9.450283281245655</v>
      </c>
      <c r="L21" s="105">
        <v>2.38</v>
      </c>
      <c r="M21" s="105">
        <v>2.72</v>
      </c>
      <c r="N21" s="105">
        <v>3.05</v>
      </c>
      <c r="O21" s="105">
        <v>3.29</v>
      </c>
      <c r="P21" s="105" t="s">
        <v>823</v>
      </c>
    </row>
    <row r="22" spans="1:16" ht="15" thickTop="1" x14ac:dyDescent="0.35">
      <c r="L22" s="105">
        <v>2.1</v>
      </c>
      <c r="M22" s="105">
        <v>2.89</v>
      </c>
      <c r="N22" s="112">
        <v>3.03</v>
      </c>
      <c r="O22" s="105">
        <v>3.36</v>
      </c>
      <c r="P22" s="105" t="s">
        <v>823</v>
      </c>
    </row>
    <row r="23" spans="1:16" x14ac:dyDescent="0.35">
      <c r="L23" s="105">
        <v>2.48</v>
      </c>
      <c r="M23" s="105">
        <v>2.78</v>
      </c>
      <c r="O23" s="105">
        <v>3.48</v>
      </c>
      <c r="P23" s="105" t="s">
        <v>823</v>
      </c>
    </row>
    <row r="24" spans="1:16" x14ac:dyDescent="0.35">
      <c r="L24" s="105">
        <v>2.1</v>
      </c>
      <c r="M24" s="105">
        <v>3</v>
      </c>
      <c r="O24" s="105">
        <v>3.15</v>
      </c>
      <c r="P24" s="105" t="s">
        <v>823</v>
      </c>
    </row>
    <row r="25" spans="1:16" x14ac:dyDescent="0.35">
      <c r="L25" s="105">
        <v>2.04</v>
      </c>
      <c r="M25" s="105">
        <v>2.65</v>
      </c>
      <c r="O25" s="105">
        <v>3.35</v>
      </c>
      <c r="P25" s="105" t="s">
        <v>823</v>
      </c>
    </row>
    <row r="26" spans="1:16" x14ac:dyDescent="0.35">
      <c r="L26" s="105">
        <v>2.25</v>
      </c>
      <c r="M26" s="105">
        <v>2.62</v>
      </c>
      <c r="O26" s="105">
        <v>3.15</v>
      </c>
      <c r="P26" s="105" t="s">
        <v>823</v>
      </c>
    </row>
    <row r="27" spans="1:16" x14ac:dyDescent="0.35">
      <c r="L27" s="105">
        <v>2.13</v>
      </c>
      <c r="M27" s="105">
        <v>2.73</v>
      </c>
      <c r="O27">
        <v>3.15</v>
      </c>
      <c r="P27" s="105" t="s">
        <v>821</v>
      </c>
    </row>
    <row r="28" spans="1:16" x14ac:dyDescent="0.35">
      <c r="L28" s="105">
        <v>2.2599999999999998</v>
      </c>
      <c r="M28" s="105">
        <v>2.66</v>
      </c>
      <c r="O28">
        <v>2.73</v>
      </c>
      <c r="P28" s="105" t="s">
        <v>821</v>
      </c>
    </row>
    <row r="29" spans="1:16" x14ac:dyDescent="0.35">
      <c r="L29" s="105">
        <v>2.0099999999999998</v>
      </c>
      <c r="M29" s="105">
        <v>2.69</v>
      </c>
      <c r="O29">
        <v>3.19</v>
      </c>
      <c r="P29" s="105" t="s">
        <v>821</v>
      </c>
    </row>
    <row r="30" spans="1:16" x14ac:dyDescent="0.35">
      <c r="L30" s="105">
        <v>2.16</v>
      </c>
      <c r="M30" s="105">
        <v>2.786</v>
      </c>
      <c r="O30">
        <v>3.13</v>
      </c>
      <c r="P30" s="105" t="s">
        <v>821</v>
      </c>
    </row>
    <row r="31" spans="1:16" x14ac:dyDescent="0.35">
      <c r="L31" s="105">
        <v>1.91</v>
      </c>
      <c r="M31" s="105">
        <v>2.63</v>
      </c>
      <c r="O31">
        <v>3.13</v>
      </c>
      <c r="P31" s="105" t="s">
        <v>821</v>
      </c>
    </row>
    <row r="32" spans="1:16" x14ac:dyDescent="0.35">
      <c r="L32" s="105">
        <v>2.13</v>
      </c>
      <c r="M32" s="105">
        <v>2.76</v>
      </c>
      <c r="O32">
        <v>3.13</v>
      </c>
      <c r="P32" s="105" t="s">
        <v>821</v>
      </c>
    </row>
    <row r="33" spans="10:17" x14ac:dyDescent="0.35">
      <c r="L33" s="105">
        <v>2.1859999999999999</v>
      </c>
      <c r="M33" s="105">
        <v>2.73</v>
      </c>
      <c r="O33">
        <v>3.14</v>
      </c>
      <c r="P33" s="105" t="s">
        <v>821</v>
      </c>
    </row>
    <row r="34" spans="10:17" x14ac:dyDescent="0.35">
      <c r="L34" s="105">
        <v>2.21</v>
      </c>
      <c r="M34" s="105">
        <v>2.77</v>
      </c>
      <c r="O34">
        <v>3.14</v>
      </c>
      <c r="P34" s="105" t="s">
        <v>821</v>
      </c>
    </row>
    <row r="35" spans="10:17" x14ac:dyDescent="0.35">
      <c r="L35" s="105">
        <v>2.13</v>
      </c>
      <c r="M35" s="105">
        <v>2.3199999999999998</v>
      </c>
      <c r="O35">
        <v>3.06</v>
      </c>
      <c r="P35" s="105" t="s">
        <v>821</v>
      </c>
    </row>
    <row r="36" spans="10:17" x14ac:dyDescent="0.35">
      <c r="L36" s="105">
        <v>1.97</v>
      </c>
      <c r="M36" s="112">
        <f>2.54</f>
        <v>2.54</v>
      </c>
      <c r="O36">
        <v>3.16</v>
      </c>
      <c r="P36" s="105" t="s">
        <v>821</v>
      </c>
    </row>
    <row r="37" spans="10:17" x14ac:dyDescent="0.35">
      <c r="L37" s="112">
        <v>1.99</v>
      </c>
      <c r="O37">
        <v>3.42</v>
      </c>
      <c r="P37" s="105" t="s">
        <v>821</v>
      </c>
    </row>
    <row r="38" spans="10:17" x14ac:dyDescent="0.35">
      <c r="O38">
        <v>3.25</v>
      </c>
      <c r="P38" s="105" t="s">
        <v>821</v>
      </c>
    </row>
    <row r="39" spans="10:17" x14ac:dyDescent="0.35">
      <c r="O39">
        <v>3.35</v>
      </c>
      <c r="P39" s="105" t="s">
        <v>821</v>
      </c>
    </row>
    <row r="40" spans="10:17" x14ac:dyDescent="0.35">
      <c r="O40">
        <v>3.12</v>
      </c>
      <c r="P40" s="105" t="s">
        <v>821</v>
      </c>
    </row>
    <row r="41" spans="10:17" x14ac:dyDescent="0.35">
      <c r="O41">
        <v>3.18</v>
      </c>
      <c r="P41" s="105" t="s">
        <v>821</v>
      </c>
    </row>
    <row r="42" spans="10:17" x14ac:dyDescent="0.35">
      <c r="O42">
        <v>3.12</v>
      </c>
      <c r="P42" s="105" t="s">
        <v>821</v>
      </c>
    </row>
    <row r="43" spans="10:17" x14ac:dyDescent="0.35">
      <c r="O43" s="122">
        <v>3.09</v>
      </c>
      <c r="Q43" s="154"/>
    </row>
    <row r="44" spans="10:17" ht="13.75" customHeight="1" x14ac:dyDescent="0.35"/>
    <row r="45" spans="10:17" s="155" customFormat="1" x14ac:dyDescent="0.35">
      <c r="J45" s="155" t="s">
        <v>825</v>
      </c>
      <c r="L45" s="156">
        <f>GEOMEAN(L2:L37)</f>
        <v>2.0963410678484569</v>
      </c>
      <c r="M45" s="156">
        <f>GEOMEAN(M2:M36)</f>
        <v>2.633472200110532</v>
      </c>
      <c r="N45" s="156">
        <f>GEOMEAN(N2:N36)</f>
        <v>3.1937531538646309</v>
      </c>
      <c r="O45" s="157">
        <f>GEOMEAN(O2:O42)</f>
        <v>3.2096462886249353</v>
      </c>
      <c r="Q45" s="156"/>
    </row>
    <row r="47" spans="10:17" x14ac:dyDescent="0.35">
      <c r="J47" s="158" t="s">
        <v>824</v>
      </c>
    </row>
    <row r="48" spans="10:17" x14ac:dyDescent="0.35">
      <c r="J48" s="105" t="s">
        <v>826</v>
      </c>
    </row>
  </sheetData>
  <mergeCells count="4">
    <mergeCell ref="A2:A4"/>
    <mergeCell ref="A5:A13"/>
    <mergeCell ref="A14:A17"/>
    <mergeCell ref="A18:A21"/>
  </mergeCell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Benzene</vt:lpstr>
      <vt:lpstr>Toluene</vt:lpstr>
      <vt:lpstr>Ethylbenzene</vt:lpstr>
      <vt:lpstr>Xylene</vt:lpstr>
      <vt:lpstr>Unacceptable</vt:lpstr>
      <vt:lpstr>SSDtools summary</vt:lpstr>
      <vt:lpstr>R code</vt:lpstr>
      <vt:lpstr>TLM calculations</vt:lpstr>
    </vt:vector>
  </TitlesOfParts>
  <Company>Environment Climate Change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D'Aurora,Sophia (ECCC)</dc:creator>
  <cp:lastModifiedBy>McTavish,Kathleen (elle, la | she, her) (ECCC)</cp:lastModifiedBy>
  <dcterms:created xsi:type="dcterms:W3CDTF">2020-11-25T15:19:33Z</dcterms:created>
  <dcterms:modified xsi:type="dcterms:W3CDTF">2024-02-08T15:58:20Z</dcterms:modified>
</cp:coreProperties>
</file>