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06" windowWidth="19125" windowHeight="11640" tabRatio="708" activeTab="0"/>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s>
  <definedNames/>
  <calcPr fullCalcOnLoad="1"/>
</workbook>
</file>

<file path=xl/sharedStrings.xml><?xml version="1.0" encoding="utf-8"?>
<sst xmlns="http://schemas.openxmlformats.org/spreadsheetml/2006/main" count="2381" uniqueCount="258">
  <si>
    <t>Input Data</t>
  </si>
  <si>
    <t>Substance Name</t>
  </si>
  <si>
    <t>CAS Number</t>
  </si>
  <si>
    <t>Units</t>
  </si>
  <si>
    <t>*</t>
  </si>
  <si>
    <t>Carbon Monoxide (CO)</t>
  </si>
  <si>
    <t>630-08-0</t>
  </si>
  <si>
    <t>tonnes</t>
  </si>
  <si>
    <t>Sulphur Dioxide (SO2)</t>
  </si>
  <si>
    <t>7446-09-5</t>
  </si>
  <si>
    <t>11104-93-1</t>
  </si>
  <si>
    <t>Volatile Organic Compounds (VOCs)</t>
  </si>
  <si>
    <t>Total Particulate Matter (TPM)</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</si>
  <si>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</si>
  <si>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</si>
  <si>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</si>
  <si>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</si>
  <si>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</si>
  <si>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</si>
  <si>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</si>
  <si>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</si>
  <si>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71-43-2</t>
  </si>
  <si>
    <t>NA</t>
  </si>
  <si>
    <t>Weight % *</t>
  </si>
  <si>
    <t>Level 1 - Internal Combustion Engines</t>
  </si>
  <si>
    <t>Level 2 - Industrial, Commercial/Institutional</t>
  </si>
  <si>
    <t>Benzene</t>
  </si>
  <si>
    <t>NA - Not Applicable</t>
  </si>
  <si>
    <t xml:space="preserve">Since the NPRI reporting thresholds are for the facility as a whole, the air releases calculated in this spreadsheet must be added to the NPRI releases from other sources (air releases) and activities at the facility.  </t>
  </si>
  <si>
    <t>D</t>
  </si>
  <si>
    <t>EF Rating</t>
  </si>
  <si>
    <t>Controlled Emissions = Uncontrolled emission x ((100 - control efficiency)/100))</t>
  </si>
  <si>
    <t xml:space="preserve">Emission Factor </t>
  </si>
  <si>
    <t>EF** Units</t>
  </si>
  <si>
    <t>Total Release</t>
  </si>
  <si>
    <t>Oxides of Nitrogen, expressed as NO2 (NOx)</t>
  </si>
  <si>
    <t>Acetaldehyde</t>
  </si>
  <si>
    <t>75-07-0</t>
  </si>
  <si>
    <t>E</t>
  </si>
  <si>
    <t>Formaldehyde</t>
  </si>
  <si>
    <t>50-00-0</t>
  </si>
  <si>
    <t>Mercury</t>
  </si>
  <si>
    <t>Naphthalene</t>
  </si>
  <si>
    <t>91-20-3</t>
  </si>
  <si>
    <t>Toluene</t>
  </si>
  <si>
    <t>108-88-3</t>
  </si>
  <si>
    <t>1330-20-7</t>
  </si>
  <si>
    <t>Part 3 Substance Releases</t>
  </si>
  <si>
    <t>Part 2 Substance Releases</t>
  </si>
  <si>
    <t>Activity Rate from input tab</t>
  </si>
  <si>
    <t>* No single CAS Number applies to this substance</t>
  </si>
  <si>
    <t>Weight % **</t>
  </si>
  <si>
    <t>EF*** Units</t>
  </si>
  <si>
    <t>*** EF = Emission Factor</t>
  </si>
  <si>
    <t>kg/tonne</t>
  </si>
  <si>
    <t>Arsenic</t>
  </si>
  <si>
    <t>Cadmium</t>
  </si>
  <si>
    <t>Hexavalent chromium</t>
  </si>
  <si>
    <t>Lead</t>
  </si>
  <si>
    <t>Anthracene</t>
  </si>
  <si>
    <t>120-12-7</t>
  </si>
  <si>
    <t>4170-30-3</t>
  </si>
  <si>
    <t>Crotonaldehyde</t>
  </si>
  <si>
    <t>tonnes/year</t>
  </si>
  <si>
    <t xml:space="preserve">Xylene </t>
  </si>
  <si>
    <t>Level 3 - Asphalt Concrete</t>
  </si>
  <si>
    <t>Total Hot-Mix Asphalt produced</t>
  </si>
  <si>
    <t>NG for Asphalt Heater</t>
  </si>
  <si>
    <t>Asphalt Heater</t>
  </si>
  <si>
    <t>NG-fired</t>
  </si>
  <si>
    <t>All Processes</t>
  </si>
  <si>
    <t>Load-out</t>
  </si>
  <si>
    <t>Silo filling</t>
  </si>
  <si>
    <t>Aggregate Pile</t>
  </si>
  <si>
    <t>Asphalt Storage Tanks</t>
  </si>
  <si>
    <t>no</t>
  </si>
  <si>
    <t>Batch mix Plants</t>
  </si>
  <si>
    <t>Drum mix Plants</t>
  </si>
  <si>
    <t>Copper</t>
  </si>
  <si>
    <t>Chromium</t>
  </si>
  <si>
    <t>Manganese</t>
  </si>
  <si>
    <t>Zinc</t>
  </si>
  <si>
    <t>Selenium</t>
  </si>
  <si>
    <t>Nickel</t>
  </si>
  <si>
    <t>Natural gas-fired dryer with fabric filter</t>
  </si>
  <si>
    <t>A</t>
  </si>
  <si>
    <t>C</t>
  </si>
  <si>
    <t>Phosphorus</t>
  </si>
  <si>
    <t>Total Release (tonnes)</t>
  </si>
  <si>
    <t>Asphalt Heaters</t>
  </si>
  <si>
    <t>B</t>
  </si>
  <si>
    <t>Cobalt</t>
  </si>
  <si>
    <t>Ethylene</t>
  </si>
  <si>
    <t>74-85-1</t>
  </si>
  <si>
    <t xml:space="preserve">n-Hexane </t>
  </si>
  <si>
    <t>110-54-3</t>
  </si>
  <si>
    <t>Styrene</t>
  </si>
  <si>
    <t>100-42-5</t>
  </si>
  <si>
    <t>Speciation Profile for Load-Out and Yard Emissions</t>
  </si>
  <si>
    <t>Speciation Profile for Silo Filling and Asphalt Storage Tank Emissions</t>
  </si>
  <si>
    <t>Total Part 5 releases</t>
  </si>
  <si>
    <t xml:space="preserve">Total Release (tonnes) </t>
  </si>
  <si>
    <t>UNCONTROLLED</t>
  </si>
  <si>
    <t>Batch Mix Plant</t>
  </si>
  <si>
    <t>Drum Mix Plant</t>
  </si>
  <si>
    <t>Hot Mix Asphalt Plants</t>
  </si>
  <si>
    <t>Lead (#6 oil)</t>
  </si>
  <si>
    <t>Load-Out and Yard Emissions</t>
  </si>
  <si>
    <t>Silo Filling and Asphalt Storage Tank Emissions</t>
  </si>
  <si>
    <t>Xylene</t>
  </si>
  <si>
    <t>Bromomethane</t>
  </si>
  <si>
    <t>Carbon Disulfide</t>
  </si>
  <si>
    <t>Chloroethane</t>
  </si>
  <si>
    <t>Chloromethane</t>
  </si>
  <si>
    <t>Cumene</t>
  </si>
  <si>
    <t>Ethylbenzenene</t>
  </si>
  <si>
    <t>Tetrachloroethylene</t>
  </si>
  <si>
    <t>127-18-4</t>
  </si>
  <si>
    <t>74-83-9</t>
  </si>
  <si>
    <t>75-15-0</t>
  </si>
  <si>
    <t>75-00-3</t>
  </si>
  <si>
    <t>74-87-3</t>
  </si>
  <si>
    <t>92-82-8</t>
  </si>
  <si>
    <t>100-41-4</t>
  </si>
  <si>
    <t>Carbon Monoxide CO</t>
  </si>
  <si>
    <t>Asphalt volatility</t>
  </si>
  <si>
    <t xml:space="preserve"> Default (-0.5)</t>
  </si>
  <si>
    <t>120-12-07</t>
  </si>
  <si>
    <t>Phenol</t>
  </si>
  <si>
    <t xml:space="preserve"> Default (162.778 C)</t>
  </si>
  <si>
    <t>HMA mix temperature (Celsius)</t>
  </si>
  <si>
    <t>Equations based on Table 11.1-14</t>
  </si>
  <si>
    <t>Asphalt Heater: Natural Gas (SCC 1-02-006-03)</t>
  </si>
  <si>
    <t>Organic PM       EF = 0.00141(-V) e ^((0.0251)(T+460)-20.43)</t>
  </si>
  <si>
    <t>TOC                  EF = 0.00172(-V) e ^((0.0251)(T+460)-20.43)</t>
  </si>
  <si>
    <t>CO                    EF = 0.00558(-V) e ^((0.0251)(T+460)-20.43)</t>
  </si>
  <si>
    <t>Organic PM       EF = 0.00105(-V) e ^((0.0251)(T+460)-20.43)</t>
  </si>
  <si>
    <t>TOC                  EF = 0.0504(-V) e ^((0.0251)(T+460)-20.43)</t>
  </si>
  <si>
    <t>CO                    EF =0.00488(-V) e ^((0.0251)(T+460)-20.43)</t>
  </si>
  <si>
    <t>Asphalt Heater: Waste Oil (SCC 1-03-013-02)</t>
  </si>
  <si>
    <t>7647-01-0</t>
  </si>
  <si>
    <t>Level 4 - Waste Oil</t>
  </si>
  <si>
    <t>Level 1 - External Combustion Engines</t>
  </si>
  <si>
    <t>SCC Code - 1-02/03-006-03</t>
  </si>
  <si>
    <t>Level 3 - Natural Gas</t>
  </si>
  <si>
    <t>Level 4 - &lt; 10 Million Btu/hr</t>
  </si>
  <si>
    <t>Level 3 - Liquid Waste</t>
  </si>
  <si>
    <t>Level 1 - Industrial Processes</t>
  </si>
  <si>
    <t>Level 2 - Mineral Products</t>
  </si>
  <si>
    <t>7464-01-0</t>
  </si>
  <si>
    <t>kg/1000L</t>
  </si>
  <si>
    <t>kg/10^6m^3</t>
  </si>
  <si>
    <t>see: U.S. EPA TANKS Document</t>
  </si>
  <si>
    <t>Lead (NG, #2 oil)</t>
  </si>
  <si>
    <t>Other Emissions Sources</t>
  </si>
  <si>
    <t>SCC Code - 3-05-002-45/46/47</t>
  </si>
  <si>
    <t>SCC Code - 3-05-002-55/56/57</t>
  </si>
  <si>
    <t>Level 4 - Batch Mix Plant: Hot Elevators, screens, bins, mixer &amp; NG/Fuel oil No. 2/No. 6-rotary dryer.</t>
  </si>
  <si>
    <t xml:space="preserve">Level 4 - Drum Mix: Rotary Drum Dryer / Mixer, Natural Gas-Fired/Parallel Flow/Counter Flow </t>
  </si>
  <si>
    <t>SCC Code - 3-05-002-58/59/60</t>
  </si>
  <si>
    <t>SCC Code - 3-05-002-61/62/63</t>
  </si>
  <si>
    <t>Level 4 - Drum Mix Plant: Rotary Drum Dryer/Mixer, Waste/Drain/#6 Oil-Fired/Parallel Flow/Counter Flow</t>
  </si>
  <si>
    <t xml:space="preserve">Part 1,2,3,4,5 Substances emissions factors from AP 42, Volume I, Fifth Edition, Chapter 11.1 - Hot Mix Asphalt Plants </t>
  </si>
  <si>
    <t>Enter the amount of Fuel used in the asphalt cement storage heater in a year</t>
  </si>
  <si>
    <t>EF (lb/ton)</t>
  </si>
  <si>
    <t>Ethylbenzene</t>
  </si>
  <si>
    <t>n-Hexane</t>
  </si>
  <si>
    <t>Silver</t>
  </si>
  <si>
    <t>Methyl Ethyl Ketone</t>
  </si>
  <si>
    <t>78-93-3</t>
  </si>
  <si>
    <t>Propionaldehyde</t>
  </si>
  <si>
    <t>123-38-6</t>
  </si>
  <si>
    <t>106-51-4</t>
  </si>
  <si>
    <t>The equations in this section have the form of:  EF = A + B*(-C)*EXP{0.0251*(D + 460) - 20.43}</t>
  </si>
  <si>
    <t>-C</t>
  </si>
  <si>
    <t>HMA mix temperature (Fahrenheit)</t>
  </si>
  <si>
    <t>Hydrochloric Acid</t>
  </si>
  <si>
    <t>Asphalt Heater: Natural Gas Boilers &lt;10 MMBTU/hr (SCC 1-02-006-03)</t>
  </si>
  <si>
    <t>108-95-2</t>
  </si>
  <si>
    <t>** Weight percent from AP 42, Volume I, Fifth Edition, Chapter 11.1 - Hot Mix Asphalt Plants</t>
  </si>
  <si>
    <t>Part 1,2,3,4,5 Substances emission factors from AP-42, Volume 1, Fifth Edition, Chapter 1.11 - Waste Oil Combustion</t>
  </si>
  <si>
    <t>Activity Rate Units</t>
  </si>
  <si>
    <t>10^6m^3</t>
  </si>
  <si>
    <t>1000L</t>
  </si>
  <si>
    <t>No. 2 Fuel Oil-fired dryer - Uncontrolled</t>
  </si>
  <si>
    <t>Waste/No.6 Fuel Oil-fired dryer fabric filter</t>
  </si>
  <si>
    <t xml:space="preserve">Part 1,2,3,4,5 Substances emission factors from AP-42, Volume 1, Fifth Edition, Chapter 1.4 - Natural Gas Combustion  </t>
  </si>
  <si>
    <t>SCC Code - 1-03-013-02</t>
  </si>
  <si>
    <t>Level 2 - Commercial/Institutional</t>
  </si>
  <si>
    <t>Vermont Used Oil Analysis and Waste Oil Furnace Emission Study, USEPA 1994.</t>
  </si>
  <si>
    <t>% S content of Asphalt heater fuel</t>
  </si>
  <si>
    <t>% ash in fuel</t>
  </si>
  <si>
    <t>% chlorine in fuel</t>
  </si>
  <si>
    <t>% lead in fuel</t>
  </si>
  <si>
    <t>(Weight % Defaults from USEPA)</t>
  </si>
  <si>
    <t>Composition of Waste/No. 6 fuel oil</t>
  </si>
  <si>
    <t>Total Release for all Sources</t>
  </si>
  <si>
    <t>Because of the current NPRI reporting requirements, Part 2 Substances (PAHs) from asphalt plants are not reportable.</t>
  </si>
  <si>
    <t>Reporting of Part 3 substances are based on selected on-site activities.  Please consult the Guide for Reporting to the National Pollutant Release Inventory.</t>
  </si>
  <si>
    <t>Internal Spreadsheet Parameters</t>
  </si>
  <si>
    <t>This spreadsheet was designed to assist with estimating the releases of NPRI substances from hot mix asphalt plants. All NPRI substances, where emission factors are available are considered in this activity.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</si>
  <si>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</si>
  <si>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</si>
  <si>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Enter the amount of Hot Asphalt produced in a year, and</t>
  </si>
  <si>
    <t>Please enter the following Data - Required for Load Out &amp; Silo Filling Operations: (if local values are unknown leave as default)</t>
  </si>
  <si>
    <t>Part 1A Substance Releases</t>
  </si>
  <si>
    <t>Part 1B Substance Releases</t>
  </si>
  <si>
    <t>The pieces of equipment and fuels used among asphalt plants can vary. In order to assist in assuring the accuracy of the information reported please indicate which pieces of equipment are present in the asphalt plant in question.</t>
  </si>
  <si>
    <t>Isobutyraldehyde</t>
  </si>
  <si>
    <t>78-84-2</t>
  </si>
  <si>
    <t>Antimony</t>
  </si>
  <si>
    <t>Acrolein</t>
  </si>
  <si>
    <t>107-02-8</t>
  </si>
  <si>
    <t>Butyraldehyde</t>
  </si>
  <si>
    <t>123-72-8</t>
  </si>
  <si>
    <t>Hydrochloric acid</t>
  </si>
  <si>
    <t>Asphalt Heater: Natural Gas Boilers &lt;10 MMBTU/hr (SCC 1-03-006-03)</t>
  </si>
  <si>
    <t>Indicate process element and fuel type              (yes or no)</t>
  </si>
  <si>
    <t>Batch mix: Natural gas fired dryer, hot screens and mixer, uncontrolled (3-05-002-45)</t>
  </si>
  <si>
    <t>Batch mix: No. 2 fuel oil-fired dryer, hot screens and mixer, uncontrolled (3-05-002-46)</t>
  </si>
  <si>
    <t>Batch mix: Waste/drain/No. 6 fuel oil-fired dryer, hot screens and mixer, uncontrolled (3-05-002-47)</t>
  </si>
  <si>
    <t>Other Emission Sources</t>
  </si>
  <si>
    <t>p-Quinone</t>
  </si>
  <si>
    <t>Level 4 - Drum Mix Plant: Rotary Drum Dryer / Mixer, #2 Oil-Fired/Parallel Flow/Counter Flow</t>
  </si>
  <si>
    <t>Asphalt plants INTENTIONALLY produce PAH's and are therefore not currently required to report them.</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</si>
  <si>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t>
  </si>
  <si>
    <t>Part 1,2,3,4,5 Substances emissions factors from US EPA WebFIRE (version December 2005) database.</t>
  </si>
  <si>
    <t xml:space="preserve">Applicable Source Classification Code used for Emission Factor determination in the US EPA's WebFIRE database </t>
  </si>
  <si>
    <t>Total</t>
  </si>
  <si>
    <t>Natural gas-fired dryer with fabric filter (SCC Code - 3-05-002-55/56/57)</t>
  </si>
  <si>
    <t>No. 2 Fuel Oil-fired dryer - fabric filter (SCC Code - 3-05-002-58/59/60)</t>
  </si>
  <si>
    <t>Waste/No. 6 Fuel Oil-fired dryer - fabric filter (SCC Code - 3-05-002-58/59/60)</t>
  </si>
  <si>
    <t>Batch mix Plants w/ Fabric Filter (SCC Code - 3-05-002-45/46/47)</t>
  </si>
  <si>
    <t>Particulate Matter less than or equal to 10 µm (PM10)</t>
  </si>
  <si>
    <t>Particulate Matter less than or equal to 2.5 µm (PM2.5)</t>
  </si>
  <si>
    <t>CAS Nµmber</t>
  </si>
  <si>
    <t>* No single CAS Nµmber applies to this substance</t>
  </si>
  <si>
    <t>** Weight percent from AP 42, Volµme I, Fifth Edition, Chapter 11.1 - Hot Mix Asphalt Plants</t>
  </si>
  <si>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</si>
  <si>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</si>
  <si>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If your facility uses an asphalt heater, please indicate if it is fueled by either NG or Waste Oil with a "yes"</t>
  </si>
  <si>
    <r>
      <t xml:space="preserve">Please input a "yes" into </t>
    </r>
    <r>
      <rPr>
        <b/>
        <sz val="10"/>
        <rFont val="Arial"/>
        <family val="2"/>
      </rPr>
      <t>only one</t>
    </r>
    <r>
      <rPr>
        <sz val="10"/>
        <rFont val="Arial"/>
        <family val="2"/>
      </rPr>
      <t xml:space="preserve"> of the two types of asphalt plants (i.e. either Batch Mix or Drum Mix)</t>
    </r>
  </si>
  <si>
    <t xml:space="preserve">The emission factors used in this spreadsheet are based on uncontrolled emissions, except when uncontrolled emission factors were not available.  For example, the fabric filter emission factors were used for the Part 1A substances. If you are using an emission control device you will have to adjust the emissions calculated by this spreadsheet according to the following formula: </t>
  </si>
  <si>
    <r>
      <t xml:space="preserve">The control efficiency(ies) must be applied </t>
    </r>
    <r>
      <rPr>
        <u val="single"/>
        <sz val="10"/>
        <rFont val="Arial"/>
        <family val="2"/>
      </rPr>
      <t>separately</t>
    </r>
    <r>
      <rPr>
        <sz val="10"/>
        <rFont val="Arial"/>
        <family val="0"/>
      </rPr>
      <t xml:space="preserve"> to each relevant emission source in this spreadsheet, and not to the overall estimate.</t>
    </r>
  </si>
  <si>
    <r>
      <t>m</t>
    </r>
    <r>
      <rPr>
        <vertAlign val="superscript"/>
        <sz val="10"/>
        <rFont val="Arial"/>
        <family val="2"/>
      </rPr>
      <t>3</t>
    </r>
    <r>
      <rPr>
        <sz val="10"/>
        <rFont val="Arial"/>
        <family val="2"/>
      </rPr>
      <t>/year</t>
    </r>
  </si>
  <si>
    <t>litres/year</t>
  </si>
  <si>
    <t>see the spreadsheet - http://www.ec.gc.ca/inrp-npri/9C8F5570-19B6-4E37-97DB-290D4CE28153/aggregate_handling_e_04_02_2009.xls</t>
  </si>
  <si>
    <t>Waste Oil for Asphalt Heater</t>
  </si>
  <si>
    <t>Waste oil-fired</t>
  </si>
  <si>
    <t>Natural Gas-fired dryer, hot screens, mixer</t>
  </si>
  <si>
    <t>No. 2 fuel oil-fired dryer, hot screens, mixer</t>
  </si>
  <si>
    <t>Waste/No. 6 fuel oil-fired dryer, hot screens, mixer</t>
  </si>
  <si>
    <t>Natural Gas-fired dryer, mixer</t>
  </si>
  <si>
    <t>No.2 Fuel oil-fired dryer, mixer</t>
  </si>
  <si>
    <t>Waste/No. 6 oil-fired dryer, mixer</t>
  </si>
  <si>
    <t>Drum mix: Natural gas-fired rotary dryer/mixer, uncontrolled (SCC 3-05-002-55/56/57)</t>
  </si>
  <si>
    <t>Drum mix: No. 2 oil-fired rotary dryer/mixer, uncontrolled (SCC 3-05-002-58/59/60)</t>
  </si>
  <si>
    <t>Drum mix: Waste/drain/No.6 oil-fired  rotary dryer/mixer, uncontrolled (SCC 3-05-002-61/62/32)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</si>
</sst>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0"/>
    <numFmt numFmtId="181" formatCode="0.0"/>
    <numFmt numFmtId="182" formatCode="0.0000"/>
    <numFmt numFmtId="183" formatCode="0.00000"/>
    <numFmt numFmtId="184" formatCode="0.000000"/>
    <numFmt numFmtId="185" formatCode="0.000E+00"/>
    <numFmt numFmtId="186" formatCode="0.00_)"/>
    <numFmt numFmtId="187" formatCode="0_)"/>
    <numFmt numFmtId="188" formatCode="0.0000000"/>
    <numFmt numFmtId="189" formatCode="&quot;$&quot;#,##0.000"/>
    <numFmt numFmtId="190" formatCode="#,##0.000"/>
  </numFmts>
  <fonts count="42">
    <font>
      <sz val="10"/>
      <name val="Arial"/>
      <family val="0"/>
    </font>
    <font>
      <b/>
      <sz val="10"/>
      <name val="Arial"/>
      <family val="2"/>
    </font>
    <font>
      <b/>
      <u val="single"/>
      <sz val="10"/>
      <name val="Arial"/>
      <family val="2"/>
    </font>
    <font>
      <b/>
      <sz val="14"/>
      <name val="Arial"/>
      <family val="2"/>
    </font>
    <font>
      <b/>
      <sz val="10"/>
      <color indexed="10"/>
      <name val="Arial"/>
      <family val="2"/>
    </font>
    <font>
      <sz val="10"/>
      <color indexed="17"/>
      <name val="Arial"/>
      <family val="0"/>
    </font>
    <font>
      <sz val="8"/>
      <name val="Arial"/>
      <family val="0"/>
    </font>
    <font>
      <b/>
      <i/>
      <sz val="10"/>
      <name val="Arial"/>
      <family val="2"/>
    </font>
    <font>
      <b/>
      <u val="single"/>
      <sz val="10"/>
      <color indexed="10"/>
      <name val="Arial"/>
      <family val="2"/>
    </font>
    <font>
      <sz val="10"/>
      <color indexed="10"/>
      <name val="Arial"/>
      <family val="0"/>
    </font>
    <font>
      <b/>
      <sz val="10"/>
      <color indexed="60"/>
      <name val="Arial"/>
      <family val="2"/>
    </font>
    <font>
      <u val="single"/>
      <sz val="10"/>
      <color indexed="12"/>
      <name val="Arial"/>
      <family val="0"/>
    </font>
    <font>
      <u val="single"/>
      <sz val="10"/>
      <color indexed="36"/>
      <name val="Arial"/>
      <family val="0"/>
    </font>
    <font>
      <b/>
      <i/>
      <u val="single"/>
      <sz val="10"/>
      <name val="Arial"/>
      <family val="2"/>
    </font>
    <font>
      <sz val="10"/>
      <color indexed="60"/>
      <name val="Arial"/>
      <family val="2"/>
    </font>
    <font>
      <i/>
      <sz val="10"/>
      <color indexed="60"/>
      <name val="Arial"/>
      <family val="2"/>
    </font>
    <font>
      <b/>
      <u val="single"/>
      <sz val="10"/>
      <color indexed="8"/>
      <name val="Arial"/>
      <family val="2"/>
    </font>
    <font>
      <b/>
      <sz val="10"/>
      <color indexed="12"/>
      <name val="Arial"/>
      <family val="2"/>
    </font>
    <font>
      <strike/>
      <sz val="10"/>
      <color indexed="10"/>
      <name val="Arial"/>
      <family val="0"/>
    </font>
    <font>
      <sz val="10"/>
      <color indexed="8"/>
      <name val="Arial"/>
      <family val="0"/>
    </font>
    <font>
      <b/>
      <u val="single"/>
      <sz val="14"/>
      <name val="Arial"/>
      <family val="2"/>
    </font>
    <font>
      <sz val="10"/>
      <color indexed="22"/>
      <name val="Arial"/>
      <family val="2"/>
    </font>
    <font>
      <b/>
      <sz val="10"/>
      <color indexed="22"/>
      <name val="Arial"/>
      <family val="2"/>
    </font>
    <font>
      <vertAlign val="super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3" borderId="0" applyNumberFormat="0" applyBorder="0" applyAlignment="0" applyProtection="0"/>
    <xf numFmtId="0" fontId="36"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4" borderId="3"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7" borderId="1"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9" fillId="15" borderId="0" applyNumberFormat="0" applyBorder="0" applyAlignment="0" applyProtection="0"/>
    <xf numFmtId="0" fontId="30" fillId="7" borderId="0" applyNumberFormat="0" applyBorder="0" applyAlignment="0" applyProtection="0"/>
    <xf numFmtId="9" fontId="0" fillId="0" borderId="0" applyFont="0" applyFill="0" applyBorder="0" applyAlignment="0" applyProtection="0"/>
    <xf numFmtId="0" fontId="28" fillId="16" borderId="0" applyNumberFormat="0" applyBorder="0" applyAlignment="0" applyProtection="0"/>
    <xf numFmtId="0" fontId="32" fillId="14" borderId="4" applyNumberFormat="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8" fillId="0" borderId="8" applyNumberFormat="0" applyFill="0" applyAlignment="0" applyProtection="0"/>
    <xf numFmtId="0" fontId="35" fillId="17" borderId="9" applyNumberFormat="0" applyAlignment="0" applyProtection="0"/>
  </cellStyleXfs>
  <cellXfs count="229">
    <xf numFmtId="0" fontId="0" fillId="0" borderId="0" xfId="0" applyAlignment="1">
      <alignment/>
    </xf>
    <xf numFmtId="49" fontId="0" fillId="0" borderId="0" xfId="0" applyNumberFormat="1" applyAlignment="1">
      <alignment horizontal="left" wrapText="1"/>
    </xf>
    <xf numFmtId="180" fontId="0" fillId="0" borderId="0" xfId="0" applyNumberFormat="1"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5" fillId="0" borderId="10" xfId="0" applyFont="1" applyBorder="1" applyAlignment="1">
      <alignment horizontal="centerContinuous"/>
    </xf>
    <xf numFmtId="0" fontId="0" fillId="0" borderId="0" xfId="0" applyAlignment="1">
      <alignment horizontal="left"/>
    </xf>
    <xf numFmtId="0" fontId="3" fillId="0" borderId="0" xfId="0" applyFont="1" applyAlignment="1">
      <alignment horizontal="left"/>
    </xf>
    <xf numFmtId="0" fontId="5" fillId="0" borderId="0" xfId="0" applyFont="1" applyAlignment="1">
      <alignment/>
    </xf>
    <xf numFmtId="0" fontId="0" fillId="0" borderId="0" xfId="0" applyFont="1" applyAlignment="1">
      <alignment/>
    </xf>
    <xf numFmtId="0" fontId="1" fillId="0" borderId="11" xfId="0" applyFont="1" applyBorder="1" applyAlignment="1">
      <alignment horizontal="center"/>
    </xf>
    <xf numFmtId="0" fontId="0" fillId="0" borderId="0" xfId="0" applyAlignment="1">
      <alignment wrapText="1"/>
    </xf>
    <xf numFmtId="0" fontId="2" fillId="0" borderId="0" xfId="0" applyFont="1" applyAlignment="1">
      <alignment wrapText="1"/>
    </xf>
    <xf numFmtId="1" fontId="0" fillId="0" borderId="0" xfId="0" applyNumberFormat="1" applyAlignment="1">
      <alignment/>
    </xf>
    <xf numFmtId="1" fontId="0" fillId="0" borderId="0" xfId="0" applyNumberFormat="1" applyBorder="1" applyAlignment="1">
      <alignment/>
    </xf>
    <xf numFmtId="0" fontId="0" fillId="0" borderId="0" xfId="0" applyNumberFormat="1" applyFont="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NumberFormat="1" applyFont="1" applyAlignment="1">
      <alignment wrapText="1"/>
    </xf>
    <xf numFmtId="0" fontId="0" fillId="0" borderId="0" xfId="0" applyFont="1" applyFill="1" applyAlignment="1">
      <alignment/>
    </xf>
    <xf numFmtId="0" fontId="0" fillId="0" borderId="0" xfId="0" applyFont="1" applyFill="1" applyAlignment="1" quotePrefix="1">
      <alignment horizontal="left"/>
    </xf>
    <xf numFmtId="0" fontId="0" fillId="0" borderId="0" xfId="0" applyFont="1" applyFill="1" applyAlignment="1">
      <alignment horizontal="left"/>
    </xf>
    <xf numFmtId="0" fontId="1" fillId="0" borderId="0" xfId="0"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0" fontId="1" fillId="0" borderId="14" xfId="0" applyFont="1" applyFill="1" applyBorder="1" applyAlignment="1">
      <alignment horizontal="center"/>
    </xf>
    <xf numFmtId="0" fontId="0" fillId="0" borderId="0" xfId="0" applyAlignment="1" applyProtection="1">
      <alignment horizontal="center"/>
      <protection/>
    </xf>
    <xf numFmtId="0" fontId="0" fillId="0" borderId="0" xfId="0" applyAlignment="1" applyProtection="1">
      <alignment horizontal="left"/>
      <protection/>
    </xf>
    <xf numFmtId="186" fontId="9" fillId="0" borderId="0" xfId="0" applyNumberFormat="1" applyFont="1" applyAlignment="1" applyProtection="1">
      <alignment/>
      <protection/>
    </xf>
    <xf numFmtId="0" fontId="1" fillId="0" borderId="14" xfId="0" applyFont="1" applyBorder="1" applyAlignment="1">
      <alignment horizontal="center"/>
    </xf>
    <xf numFmtId="0" fontId="1" fillId="0" borderId="13" xfId="0" applyFont="1" applyBorder="1" applyAlignment="1">
      <alignment horizontal="left"/>
    </xf>
    <xf numFmtId="0" fontId="0" fillId="0" borderId="0" xfId="0" applyBorder="1" applyAlignment="1">
      <alignment/>
    </xf>
    <xf numFmtId="1" fontId="0" fillId="0" borderId="0" xfId="0" applyNumberFormat="1" applyFont="1" applyAlignment="1">
      <alignment/>
    </xf>
    <xf numFmtId="1" fontId="0" fillId="0" borderId="0" xfId="0" applyNumberFormat="1" applyFont="1" applyFill="1" applyAlignment="1">
      <alignment/>
    </xf>
    <xf numFmtId="0" fontId="5" fillId="0" borderId="10" xfId="0" applyFont="1" applyBorder="1" applyAlignment="1">
      <alignment horizontal="center"/>
    </xf>
    <xf numFmtId="0" fontId="9" fillId="0" borderId="0" xfId="0" applyNumberFormat="1" applyFont="1" applyAlignment="1" applyProtection="1">
      <alignment horizontal="center"/>
      <protection/>
    </xf>
    <xf numFmtId="0" fontId="0" fillId="0" borderId="0" xfId="0" applyBorder="1" applyAlignment="1">
      <alignment horizontal="right"/>
    </xf>
    <xf numFmtId="0" fontId="0" fillId="0" borderId="0" xfId="0" applyFont="1" applyAlignment="1" applyProtection="1">
      <alignment horizontal="left"/>
      <protection/>
    </xf>
    <xf numFmtId="0" fontId="0" fillId="0" borderId="0" xfId="0" applyFont="1" applyAlignment="1" applyProtection="1">
      <alignment horizontal="center"/>
      <protection/>
    </xf>
    <xf numFmtId="0" fontId="9" fillId="0" borderId="0" xfId="0" applyNumberFormat="1" applyFont="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1" fontId="1" fillId="0" borderId="11" xfId="0" applyNumberFormat="1" applyFont="1" applyBorder="1" applyAlignment="1">
      <alignment horizontal="center"/>
    </xf>
    <xf numFmtId="1" fontId="0" fillId="0" borderId="0" xfId="0" applyNumberFormat="1" applyFont="1" applyAlignment="1" applyProtection="1">
      <alignment horizontal="center"/>
      <protection/>
    </xf>
    <xf numFmtId="0" fontId="0" fillId="0" borderId="0" xfId="0" applyFont="1" applyFill="1" applyAlignment="1" applyProtection="1">
      <alignment horizontal="center"/>
      <protection/>
    </xf>
    <xf numFmtId="1" fontId="5" fillId="0" borderId="0" xfId="0" applyNumberFormat="1" applyFont="1" applyBorder="1" applyAlignment="1">
      <alignment horizontal="centerContinuous"/>
    </xf>
    <xf numFmtId="1" fontId="1" fillId="0" borderId="0" xfId="0" applyNumberFormat="1" applyFont="1" applyFill="1" applyBorder="1" applyAlignment="1">
      <alignment horizontal="center"/>
    </xf>
    <xf numFmtId="1" fontId="1" fillId="0" borderId="0" xfId="0" applyNumberFormat="1" applyFont="1" applyBorder="1" applyAlignment="1">
      <alignment/>
    </xf>
    <xf numFmtId="0" fontId="9" fillId="0" borderId="0" xfId="0" applyFont="1" applyFill="1" applyAlignment="1">
      <alignment horizontal="left"/>
    </xf>
    <xf numFmtId="0" fontId="0" fillId="0" borderId="0" xfId="0" applyFill="1" applyAlignment="1">
      <alignment/>
    </xf>
    <xf numFmtId="0" fontId="0" fillId="0" borderId="0" xfId="0" applyFont="1" applyFill="1" applyAlignment="1" applyProtection="1">
      <alignment horizontal="left"/>
      <protection/>
    </xf>
    <xf numFmtId="1" fontId="0" fillId="0" borderId="0" xfId="0" applyNumberFormat="1" applyFont="1" applyFill="1" applyAlignment="1" applyProtection="1">
      <alignment horizontal="center"/>
      <protection/>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1" fontId="1" fillId="0" borderId="0" xfId="0" applyNumberFormat="1" applyFont="1" applyFill="1" applyBorder="1" applyAlignment="1">
      <alignment/>
    </xf>
    <xf numFmtId="0" fontId="1" fillId="0" borderId="15" xfId="0" applyFont="1" applyBorder="1" applyAlignment="1">
      <alignment horizontal="center"/>
    </xf>
    <xf numFmtId="0" fontId="0" fillId="0" borderId="0" xfId="0" applyFont="1" applyAlignment="1">
      <alignment wrapText="1"/>
    </xf>
    <xf numFmtId="0" fontId="0" fillId="0" borderId="0" xfId="0" applyNumberFormat="1" applyFont="1" applyFill="1" applyAlignment="1">
      <alignment horizontal="left"/>
    </xf>
    <xf numFmtId="0" fontId="0" fillId="0" borderId="0" xfId="0" applyNumberFormat="1" applyFont="1" applyAlignment="1">
      <alignment wrapText="1"/>
    </xf>
    <xf numFmtId="49" fontId="20" fillId="0" borderId="0" xfId="0" applyNumberFormat="1" applyFont="1" applyBorder="1" applyAlignment="1">
      <alignment horizontal="center" wrapText="1"/>
    </xf>
    <xf numFmtId="0" fontId="1" fillId="0" borderId="0" xfId="0" applyFont="1" applyBorder="1" applyAlignment="1">
      <alignment horizontal="left"/>
    </xf>
    <xf numFmtId="0" fontId="2" fillId="0" borderId="0" xfId="0" applyFont="1" applyAlignment="1">
      <alignment horizontal="center"/>
    </xf>
    <xf numFmtId="0" fontId="1" fillId="18" borderId="16" xfId="0" applyFont="1" applyFill="1" applyBorder="1" applyAlignment="1" applyProtection="1">
      <alignment/>
      <protection locked="0"/>
    </xf>
    <xf numFmtId="0" fontId="1" fillId="18" borderId="17" xfId="0" applyFont="1" applyFill="1" applyBorder="1" applyAlignment="1" applyProtection="1">
      <alignment/>
      <protection locked="0"/>
    </xf>
    <xf numFmtId="0" fontId="1" fillId="18" borderId="16" xfId="0" applyFont="1" applyFill="1" applyBorder="1" applyAlignment="1" applyProtection="1">
      <alignment horizontal="center"/>
      <protection locked="0"/>
    </xf>
    <xf numFmtId="0" fontId="0" fillId="0" borderId="16"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6" xfId="0"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16" xfId="0" applyBorder="1" applyAlignment="1" applyProtection="1">
      <alignment horizontal="left"/>
      <protection/>
    </xf>
    <xf numFmtId="0" fontId="0" fillId="0" borderId="16" xfId="0" applyBorder="1" applyAlignment="1" applyProtection="1">
      <alignment horizontal="center"/>
      <protection/>
    </xf>
    <xf numFmtId="180" fontId="4" fillId="0" borderId="16" xfId="0" applyNumberFormat="1" applyFont="1" applyBorder="1" applyAlignment="1" applyProtection="1">
      <alignment horizontal="center"/>
      <protection/>
    </xf>
    <xf numFmtId="180" fontId="4" fillId="0" borderId="16" xfId="0" applyNumberFormat="1" applyFont="1" applyFill="1" applyBorder="1" applyAlignment="1" applyProtection="1">
      <alignment horizontal="center"/>
      <protection/>
    </xf>
    <xf numFmtId="185" fontId="0" fillId="0" borderId="16" xfId="0" applyNumberFormat="1" applyFont="1" applyFill="1" applyBorder="1" applyAlignment="1" applyProtection="1">
      <alignment horizontal="center"/>
      <protection locked="0"/>
    </xf>
    <xf numFmtId="185" fontId="0" fillId="0" borderId="16" xfId="0" applyNumberForma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horizontal="center"/>
      <protection/>
    </xf>
    <xf numFmtId="0" fontId="1" fillId="0" borderId="0" xfId="0" applyFont="1" applyAlignment="1" applyProtection="1">
      <alignment/>
      <protection/>
    </xf>
    <xf numFmtId="0" fontId="0" fillId="0" borderId="0" xfId="0" applyBorder="1" applyAlignment="1" applyProtection="1">
      <alignment/>
      <protection/>
    </xf>
    <xf numFmtId="0" fontId="1" fillId="6" borderId="16" xfId="0" applyFont="1" applyFill="1" applyBorder="1" applyAlignment="1" applyProtection="1">
      <alignment/>
      <protection/>
    </xf>
    <xf numFmtId="0" fontId="1" fillId="6" borderId="16" xfId="0" applyFont="1" applyFill="1" applyBorder="1" applyAlignment="1" applyProtection="1">
      <alignment horizontal="center"/>
      <protection/>
    </xf>
    <xf numFmtId="0" fontId="1" fillId="6" borderId="16" xfId="0" applyFont="1" applyFill="1" applyBorder="1" applyAlignment="1" applyProtection="1">
      <alignment horizontal="left"/>
      <protection/>
    </xf>
    <xf numFmtId="0" fontId="0" fillId="0" borderId="16" xfId="0" applyBorder="1" applyAlignment="1" applyProtection="1">
      <alignment/>
      <protection/>
    </xf>
    <xf numFmtId="49" fontId="0" fillId="0" borderId="16" xfId="0" applyNumberFormat="1" applyBorder="1" applyAlignment="1" applyProtection="1">
      <alignment horizontal="center"/>
      <protection/>
    </xf>
    <xf numFmtId="49" fontId="0" fillId="0" borderId="0" xfId="0" applyNumberFormat="1" applyBorder="1" applyAlignment="1" applyProtection="1">
      <alignment horizontal="center"/>
      <protection/>
    </xf>
    <xf numFmtId="180" fontId="4" fillId="0" borderId="0" xfId="0" applyNumberFormat="1" applyFont="1" applyFill="1" applyBorder="1" applyAlignment="1" applyProtection="1">
      <alignment horizontal="right"/>
      <protection/>
    </xf>
    <xf numFmtId="0" fontId="16" fillId="0" borderId="0" xfId="0" applyFont="1" applyFill="1" applyBorder="1" applyAlignment="1" applyProtection="1">
      <alignment/>
      <protection/>
    </xf>
    <xf numFmtId="0" fontId="15" fillId="0" borderId="0" xfId="0" applyFont="1" applyAlignment="1" applyProtection="1">
      <alignment/>
      <protection/>
    </xf>
    <xf numFmtId="180" fontId="0" fillId="0" borderId="0" xfId="0" applyNumberFormat="1" applyBorder="1" applyAlignment="1" applyProtection="1">
      <alignment horizontal="center"/>
      <protection/>
    </xf>
    <xf numFmtId="180" fontId="4" fillId="0" borderId="0" xfId="0" applyNumberFormat="1" applyFont="1" applyAlignment="1" applyProtection="1">
      <alignment horizontal="center"/>
      <protection/>
    </xf>
    <xf numFmtId="185" fontId="0" fillId="0" borderId="0" xfId="0" applyNumberFormat="1" applyBorder="1" applyAlignment="1" applyProtection="1">
      <alignment/>
      <protection/>
    </xf>
    <xf numFmtId="11" fontId="0" fillId="0" borderId="0" xfId="0" applyNumberFormat="1" applyBorder="1" applyAlignment="1" applyProtection="1">
      <alignment/>
      <protection/>
    </xf>
    <xf numFmtId="0" fontId="2" fillId="0" borderId="0" xfId="0" applyFont="1" applyAlignment="1" applyProtection="1">
      <alignment/>
      <protection/>
    </xf>
    <xf numFmtId="0" fontId="15"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16" xfId="0" applyNumberFormat="1" applyBorder="1" applyAlignment="1" applyProtection="1">
      <alignment horizontal="center"/>
      <protection/>
    </xf>
    <xf numFmtId="0" fontId="13" fillId="0" borderId="0" xfId="0" applyFont="1" applyAlignment="1" applyProtection="1">
      <alignment/>
      <protection/>
    </xf>
    <xf numFmtId="0" fontId="0" fillId="0" borderId="16" xfId="0" applyFont="1" applyBorder="1" applyAlignment="1" applyProtection="1">
      <alignment/>
      <protection/>
    </xf>
    <xf numFmtId="1" fontId="0" fillId="0" borderId="16" xfId="0" applyNumberFormat="1" applyBorder="1" applyAlignment="1" applyProtection="1">
      <alignment horizontal="center"/>
      <protection/>
    </xf>
    <xf numFmtId="0" fontId="0" fillId="0" borderId="0" xfId="0" applyNumberFormat="1" applyBorder="1" applyAlignment="1" applyProtection="1">
      <alignment horizontal="center"/>
      <protection/>
    </xf>
    <xf numFmtId="180" fontId="0" fillId="0" borderId="0" xfId="0" applyNumberFormat="1" applyAlignment="1" applyProtection="1">
      <alignment horizontal="center"/>
      <protection/>
    </xf>
    <xf numFmtId="0" fontId="13" fillId="0" borderId="0" xfId="0" applyFont="1" applyFill="1" applyBorder="1" applyAlignment="1" applyProtection="1">
      <alignment/>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pplyProtection="1">
      <alignment horizontal="center"/>
      <protection/>
    </xf>
    <xf numFmtId="182" fontId="0" fillId="0" borderId="0" xfId="0" applyNumberFormat="1" applyAlignment="1" applyProtection="1">
      <alignment horizontal="center"/>
      <protection/>
    </xf>
    <xf numFmtId="182" fontId="0" fillId="0" borderId="0" xfId="0" applyNumberFormat="1" applyAlignment="1" applyProtection="1">
      <alignment/>
      <protection/>
    </xf>
    <xf numFmtId="0" fontId="15"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horizontal="center"/>
      <protection/>
    </xf>
    <xf numFmtId="182" fontId="0" fillId="0" borderId="0" xfId="0" applyNumberFormat="1" applyBorder="1" applyAlignment="1" applyProtection="1" quotePrefix="1">
      <alignment horizontal="center"/>
      <protection/>
    </xf>
    <xf numFmtId="0" fontId="0" fillId="0" borderId="0" xfId="0" applyFont="1" applyFill="1" applyAlignment="1" applyProtection="1">
      <alignment horizontal="center"/>
      <protection/>
    </xf>
    <xf numFmtId="0" fontId="0" fillId="0" borderId="0" xfId="0" applyFill="1" applyBorder="1" applyAlignment="1" applyProtection="1">
      <alignment horizontal="center"/>
      <protection/>
    </xf>
    <xf numFmtId="0" fontId="9" fillId="0" borderId="0" xfId="0" applyFont="1" applyFill="1" applyBorder="1" applyAlignment="1" applyProtection="1">
      <alignment horizontal="center"/>
      <protection/>
    </xf>
    <xf numFmtId="182" fontId="0" fillId="0" borderId="0" xfId="0" applyNumberFormat="1" applyBorder="1" applyAlignment="1" applyProtection="1">
      <alignment horizontal="center"/>
      <protection/>
    </xf>
    <xf numFmtId="180" fontId="0" fillId="0" borderId="0" xfId="0" applyNumberFormat="1" applyFill="1" applyBorder="1" applyAlignment="1" applyProtection="1">
      <alignment horizontal="center"/>
      <protection/>
    </xf>
    <xf numFmtId="0" fontId="0" fillId="0" borderId="0" xfId="0" applyBorder="1" applyAlignment="1" applyProtection="1">
      <alignment horizontal="center" vertical="center"/>
      <protection/>
    </xf>
    <xf numFmtId="0" fontId="9" fillId="0" borderId="0" xfId="0" applyFont="1" applyAlignment="1" applyProtection="1">
      <alignment/>
      <protection/>
    </xf>
    <xf numFmtId="0" fontId="0" fillId="0" borderId="0" xfId="0" applyFont="1" applyAlignment="1" applyProtection="1">
      <alignment/>
      <protection/>
    </xf>
    <xf numFmtId="1" fontId="0" fillId="0" borderId="0" xfId="0" applyNumberFormat="1" applyFont="1" applyFill="1" applyAlignment="1" applyProtection="1">
      <alignment/>
      <protection/>
    </xf>
    <xf numFmtId="0" fontId="19" fillId="0" borderId="0" xfId="0" applyFont="1" applyFill="1" applyAlignment="1" applyProtection="1">
      <alignment/>
      <protection/>
    </xf>
    <xf numFmtId="185" fontId="0" fillId="0" borderId="16" xfId="0" applyNumberFormat="1" applyFill="1" applyBorder="1" applyAlignment="1" applyProtection="1">
      <alignment horizontal="center"/>
      <protection locked="0"/>
    </xf>
    <xf numFmtId="180" fontId="0" fillId="0" borderId="16" xfId="0" applyNumberFormat="1" applyBorder="1" applyAlignment="1" applyProtection="1">
      <alignment horizontal="center"/>
      <protection locked="0"/>
    </xf>
    <xf numFmtId="0" fontId="5" fillId="0" borderId="0" xfId="0" applyFont="1" applyBorder="1" applyAlignment="1">
      <alignment horizontal="center"/>
    </xf>
    <xf numFmtId="0" fontId="5" fillId="0" borderId="0" xfId="0" applyFont="1" applyBorder="1" applyAlignment="1">
      <alignment horizontal="centerContinuous"/>
    </xf>
    <xf numFmtId="0" fontId="0" fillId="0" borderId="10" xfId="0" applyBorder="1" applyAlignment="1">
      <alignment/>
    </xf>
    <xf numFmtId="0" fontId="2" fillId="0" borderId="10" xfId="0" applyFont="1" applyBorder="1" applyAlignment="1">
      <alignment horizontal="center"/>
    </xf>
    <xf numFmtId="180" fontId="0" fillId="0" borderId="16" xfId="0" applyNumberFormat="1"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0" xfId="0" applyFont="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1" fillId="0" borderId="0" xfId="0" applyFont="1" applyAlignment="1" applyProtection="1">
      <alignment horizontal="left"/>
      <protection/>
    </xf>
    <xf numFmtId="0" fontId="5" fillId="0" borderId="0" xfId="0" applyFont="1" applyBorder="1" applyAlignment="1" applyProtection="1">
      <alignment/>
      <protection/>
    </xf>
    <xf numFmtId="0" fontId="7" fillId="0" borderId="16" xfId="0" applyFont="1" applyBorder="1" applyAlignment="1" applyProtection="1">
      <alignment horizontal="center"/>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17" xfId="0" applyFont="1" applyBorder="1" applyAlignment="1" applyProtection="1">
      <alignment/>
      <protection/>
    </xf>
    <xf numFmtId="0" fontId="0" fillId="0" borderId="16" xfId="0" applyFont="1" applyFill="1" applyBorder="1" applyAlignment="1" applyProtection="1">
      <alignment/>
      <protection/>
    </xf>
    <xf numFmtId="0" fontId="0" fillId="0" borderId="19"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0" fillId="0" borderId="20" xfId="0" applyFont="1" applyFill="1" applyBorder="1" applyAlignment="1" applyProtection="1">
      <alignment/>
      <protection/>
    </xf>
    <xf numFmtId="0" fontId="1" fillId="0" borderId="19"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0" fillId="0" borderId="21" xfId="0" applyFont="1" applyBorder="1" applyAlignment="1" applyProtection="1">
      <alignment/>
      <protection/>
    </xf>
    <xf numFmtId="0" fontId="9" fillId="0" borderId="0" xfId="0" applyFont="1" applyFill="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2" fillId="0" borderId="0" xfId="0" applyFont="1" applyFill="1" applyAlignment="1" applyProtection="1">
      <alignment/>
      <protection/>
    </xf>
    <xf numFmtId="2" fontId="1" fillId="0" borderId="16" xfId="0" applyNumberFormat="1" applyFont="1" applyBorder="1" applyAlignment="1" applyProtection="1">
      <alignment/>
      <protection/>
    </xf>
    <xf numFmtId="0" fontId="1" fillId="0" borderId="16" xfId="0" applyFont="1" applyBorder="1" applyAlignment="1" applyProtection="1">
      <alignment/>
      <protection/>
    </xf>
    <xf numFmtId="0" fontId="21" fillId="0" borderId="24" xfId="0" applyFont="1" applyBorder="1" applyAlignment="1" applyProtection="1">
      <alignment horizontal="left"/>
      <protection/>
    </xf>
    <xf numFmtId="0" fontId="21" fillId="0" borderId="25" xfId="0" applyFont="1" applyBorder="1" applyAlignment="1" applyProtection="1">
      <alignment horizontal="center"/>
      <protection/>
    </xf>
    <xf numFmtId="0" fontId="22" fillId="0" borderId="26" xfId="0" applyFont="1" applyFill="1" applyBorder="1" applyAlignment="1" applyProtection="1">
      <alignment horizontal="center"/>
      <protection/>
    </xf>
    <xf numFmtId="0" fontId="21" fillId="0" borderId="27" xfId="0" applyFont="1" applyFill="1" applyBorder="1" applyAlignment="1" applyProtection="1">
      <alignment horizontal="center"/>
      <protection/>
    </xf>
    <xf numFmtId="0" fontId="22" fillId="0" borderId="27"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21" fillId="0" borderId="26" xfId="0" applyFont="1" applyFill="1" applyBorder="1" applyAlignment="1" applyProtection="1">
      <alignment horizontal="center"/>
      <protection/>
    </xf>
    <xf numFmtId="0" fontId="22" fillId="0" borderId="28" xfId="0" applyFont="1" applyFill="1" applyBorder="1" applyAlignment="1" applyProtection="1">
      <alignment horizontal="center"/>
      <protection/>
    </xf>
    <xf numFmtId="0" fontId="21" fillId="0" borderId="29" xfId="0" applyFont="1" applyFill="1" applyBorder="1" applyAlignment="1" applyProtection="1">
      <alignment horizontal="center"/>
      <protection/>
    </xf>
    <xf numFmtId="0" fontId="11" fillId="0" borderId="16" xfId="49" applyFill="1" applyBorder="1" applyAlignment="1" applyProtection="1">
      <alignment/>
      <protection/>
    </xf>
    <xf numFmtId="0" fontId="0" fillId="0" borderId="21" xfId="0" applyFont="1" applyFill="1" applyBorder="1" applyAlignment="1" applyProtection="1">
      <alignment/>
      <protection/>
    </xf>
    <xf numFmtId="0" fontId="0" fillId="0" borderId="22" xfId="0" applyFont="1" applyFill="1" applyBorder="1" applyAlignment="1" applyProtection="1">
      <alignment/>
      <protection/>
    </xf>
    <xf numFmtId="0" fontId="1" fillId="0" borderId="0" xfId="0" applyFont="1" applyAlignment="1">
      <alignment horizontal="center"/>
    </xf>
    <xf numFmtId="0" fontId="21" fillId="0" borderId="23" xfId="0" applyFont="1" applyFill="1" applyBorder="1" applyAlignment="1" applyProtection="1">
      <alignment horizontal="center"/>
      <protection/>
    </xf>
    <xf numFmtId="180" fontId="1" fillId="18" borderId="16" xfId="0" applyNumberFormat="1" applyFont="1" applyFill="1" applyBorder="1" applyAlignment="1" applyProtection="1">
      <alignment/>
      <protection locked="0"/>
    </xf>
    <xf numFmtId="0" fontId="17" fillId="0" borderId="0" xfId="0" applyFont="1" applyAlignment="1" applyProtection="1">
      <alignment/>
      <protection/>
    </xf>
    <xf numFmtId="0" fontId="0" fillId="0" borderId="0" xfId="0" applyFont="1" applyFill="1" applyBorder="1" applyAlignment="1" applyProtection="1">
      <alignment horizontal="left"/>
      <protection/>
    </xf>
    <xf numFmtId="180" fontId="21" fillId="0" borderId="0" xfId="0" applyNumberFormat="1" applyFont="1" applyAlignment="1" applyProtection="1">
      <alignment horizontal="center"/>
      <protection/>
    </xf>
    <xf numFmtId="11" fontId="0" fillId="0" borderId="0" xfId="0" applyNumberFormat="1" applyFont="1" applyBorder="1" applyAlignment="1" applyProtection="1">
      <alignment/>
      <protection/>
    </xf>
    <xf numFmtId="11" fontId="0" fillId="0" borderId="0" xfId="0" applyNumberFormat="1" applyFont="1" applyAlignment="1" applyProtection="1">
      <alignment/>
      <protection/>
    </xf>
    <xf numFmtId="180" fontId="4" fillId="0" borderId="0" xfId="0" applyNumberFormat="1" applyFont="1" applyFill="1" applyAlignment="1" applyProtection="1">
      <alignment horizontal="center"/>
      <protection/>
    </xf>
    <xf numFmtId="185" fontId="0" fillId="0" borderId="0" xfId="0" applyNumberFormat="1" applyFont="1" applyFill="1" applyAlignment="1" applyProtection="1">
      <alignment horizontal="center"/>
      <protection/>
    </xf>
    <xf numFmtId="1" fontId="0" fillId="0" borderId="16" xfId="0" applyNumberFormat="1" applyFont="1" applyFill="1" applyBorder="1" applyAlignment="1" applyProtection="1">
      <alignment/>
      <protection/>
    </xf>
    <xf numFmtId="1" fontId="0" fillId="0" borderId="16" xfId="0" applyNumberFormat="1" applyFont="1" applyFill="1" applyBorder="1" applyAlignment="1" applyProtection="1">
      <alignment horizontal="center"/>
      <protection/>
    </xf>
    <xf numFmtId="180" fontId="1" fillId="0" borderId="0" xfId="0" applyNumberFormat="1" applyFont="1" applyFill="1" applyAlignment="1" applyProtection="1">
      <alignment horizontal="center"/>
      <protection/>
    </xf>
    <xf numFmtId="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horizontal="center"/>
      <protection/>
    </xf>
    <xf numFmtId="185" fontId="0" fillId="0" borderId="0" xfId="0" applyNumberFormat="1" applyFont="1" applyFill="1" applyBorder="1" applyAlignment="1" applyProtection="1">
      <alignment horizontal="center"/>
      <protection/>
    </xf>
    <xf numFmtId="180" fontId="4" fillId="0" borderId="0" xfId="0" applyNumberFormat="1" applyFont="1" applyFill="1" applyBorder="1" applyAlignment="1" applyProtection="1">
      <alignment horizontal="center"/>
      <protection/>
    </xf>
    <xf numFmtId="180" fontId="9" fillId="0" borderId="0" xfId="0" applyNumberFormat="1" applyFont="1" applyBorder="1" applyAlignment="1" applyProtection="1">
      <alignment/>
      <protection/>
    </xf>
    <xf numFmtId="0" fontId="13" fillId="0" borderId="0" xfId="0" applyFont="1" applyBorder="1" applyAlignment="1" applyProtection="1">
      <alignment horizontal="left"/>
      <protection/>
    </xf>
    <xf numFmtId="1" fontId="0" fillId="0" borderId="0" xfId="0" applyNumberFormat="1" applyFont="1" applyBorder="1" applyAlignment="1" applyProtection="1">
      <alignment horizontal="center"/>
      <protection/>
    </xf>
    <xf numFmtId="0" fontId="15" fillId="0" borderId="0" xfId="0" applyFont="1" applyBorder="1" applyAlignment="1" applyProtection="1">
      <alignment horizontal="left"/>
      <protection/>
    </xf>
    <xf numFmtId="180" fontId="1" fillId="0" borderId="0" xfId="0" applyNumberFormat="1" applyFont="1" applyFill="1" applyAlignment="1" applyProtection="1">
      <alignment horizontal="left"/>
      <protection/>
    </xf>
    <xf numFmtId="0" fontId="0" fillId="0" borderId="0" xfId="0" applyFont="1" applyBorder="1" applyAlignment="1" applyProtection="1">
      <alignment/>
      <protection/>
    </xf>
    <xf numFmtId="180" fontId="0" fillId="0" borderId="0" xfId="0" applyNumberFormat="1" applyFont="1" applyBorder="1" applyAlignment="1" applyProtection="1">
      <alignment/>
      <protection/>
    </xf>
    <xf numFmtId="180" fontId="1" fillId="0" borderId="0" xfId="0" applyNumberFormat="1" applyFont="1" applyFill="1" applyAlignment="1" applyProtection="1">
      <alignment horizontal="center"/>
      <protection/>
    </xf>
    <xf numFmtId="180" fontId="4" fillId="0" borderId="0" xfId="0" applyNumberFormat="1" applyFont="1" applyFill="1" applyAlignment="1" applyProtection="1">
      <alignment horizontal="left"/>
      <protection/>
    </xf>
    <xf numFmtId="0" fontId="1" fillId="0" borderId="0" xfId="0"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protection/>
    </xf>
    <xf numFmtId="0" fontId="14" fillId="0" borderId="0" xfId="0" applyFont="1" applyAlignment="1" applyProtection="1">
      <alignment/>
      <protection/>
    </xf>
    <xf numFmtId="0" fontId="0" fillId="0" borderId="16" xfId="0" applyNumberFormat="1" applyFill="1" applyBorder="1" applyAlignment="1" applyProtection="1">
      <alignment horizontal="center"/>
      <protection/>
    </xf>
    <xf numFmtId="1" fontId="0" fillId="0" borderId="0" xfId="0" applyNumberFormat="1" applyAlignment="1" applyProtection="1">
      <alignment/>
      <protection/>
    </xf>
    <xf numFmtId="1" fontId="1" fillId="6" borderId="16" xfId="0" applyNumberFormat="1" applyFont="1" applyFill="1" applyBorder="1" applyAlignment="1" applyProtection="1">
      <alignment horizontal="center"/>
      <protection/>
    </xf>
    <xf numFmtId="180" fontId="0" fillId="0" borderId="0" xfId="0" applyNumberFormat="1" applyAlignment="1" applyProtection="1">
      <alignment/>
      <protection/>
    </xf>
    <xf numFmtId="0" fontId="18" fillId="0" borderId="0" xfId="0" applyFont="1" applyFill="1" applyAlignment="1" applyProtection="1">
      <alignment/>
      <protection/>
    </xf>
    <xf numFmtId="180" fontId="0" fillId="0" borderId="0" xfId="0" applyNumberFormat="1" applyFill="1" applyAlignment="1" applyProtection="1">
      <alignment/>
      <protection/>
    </xf>
    <xf numFmtId="1" fontId="0" fillId="0" borderId="0" xfId="0" applyNumberFormat="1" applyFont="1" applyAlignment="1" applyProtection="1">
      <alignment/>
      <protection/>
    </xf>
    <xf numFmtId="0" fontId="2" fillId="0" borderId="0" xfId="0" applyFont="1" applyAlignment="1" applyProtection="1">
      <alignment horizontal="left"/>
      <protection/>
    </xf>
    <xf numFmtId="1" fontId="0" fillId="0" borderId="0" xfId="0" applyNumberFormat="1" applyFont="1" applyFill="1" applyAlignment="1" applyProtection="1">
      <alignment/>
      <protection/>
    </xf>
    <xf numFmtId="0" fontId="8" fillId="0" borderId="0" xfId="0" applyFont="1" applyAlignment="1" applyProtection="1">
      <alignment/>
      <protection/>
    </xf>
    <xf numFmtId="1" fontId="0" fillId="0" borderId="16" xfId="0" applyNumberFormat="1" applyFont="1" applyBorder="1" applyAlignment="1" applyProtection="1">
      <alignment horizontal="center"/>
      <protection/>
    </xf>
    <xf numFmtId="0" fontId="4" fillId="0" borderId="0" xfId="0" applyFont="1" applyBorder="1" applyAlignment="1" applyProtection="1">
      <alignment horizontal="left"/>
      <protection/>
    </xf>
    <xf numFmtId="11" fontId="0" fillId="0" borderId="0" xfId="0" applyNumberFormat="1" applyFont="1" applyFill="1" applyAlignment="1" applyProtection="1">
      <alignment/>
      <protection/>
    </xf>
    <xf numFmtId="0" fontId="0" fillId="0" borderId="0" xfId="0" applyFont="1" applyBorder="1" applyAlignment="1" applyProtection="1">
      <alignment horizontal="center"/>
      <protection/>
    </xf>
    <xf numFmtId="185" fontId="0" fillId="0" borderId="0" xfId="0" applyNumberFormat="1" applyFont="1" applyAlignment="1" applyProtection="1">
      <alignment horizontal="center"/>
      <protection/>
    </xf>
    <xf numFmtId="0" fontId="10" fillId="0" borderId="0" xfId="0" applyFont="1" applyAlignment="1" applyProtection="1">
      <alignment/>
      <protection/>
    </xf>
    <xf numFmtId="180" fontId="0" fillId="0" borderId="0" xfId="0" applyNumberFormat="1" applyFont="1" applyBorder="1" applyAlignment="1" applyProtection="1">
      <alignment horizontal="center"/>
      <protection/>
    </xf>
    <xf numFmtId="14" fontId="0" fillId="0" borderId="16" xfId="0" applyNumberFormat="1" applyFont="1" applyBorder="1" applyAlignment="1" applyProtection="1">
      <alignment horizontal="center"/>
      <protection/>
    </xf>
    <xf numFmtId="11" fontId="0" fillId="0" borderId="0" xfId="0" applyNumberFormat="1" applyFont="1" applyBorder="1" applyAlignment="1" applyProtection="1">
      <alignment horizontal="center"/>
      <protection/>
    </xf>
    <xf numFmtId="185" fontId="0" fillId="0" borderId="0" xfId="0" applyNumberFormat="1" applyFont="1" applyBorder="1" applyAlignment="1" applyProtection="1">
      <alignment/>
      <protection/>
    </xf>
    <xf numFmtId="0" fontId="0" fillId="0" borderId="0" xfId="0" applyFont="1" applyBorder="1" applyAlignment="1" applyProtection="1">
      <alignment/>
      <protection/>
    </xf>
    <xf numFmtId="180" fontId="0" fillId="0" borderId="19" xfId="0" applyNumberFormat="1" applyFont="1" applyBorder="1" applyAlignment="1" applyProtection="1">
      <alignment/>
      <protection locked="0"/>
    </xf>
    <xf numFmtId="0" fontId="0" fillId="0" borderId="0" xfId="0" applyNumberFormat="1" applyAlignment="1">
      <alignment wrapText="1"/>
    </xf>
    <xf numFmtId="0" fontId="11" fillId="0" borderId="16" xfId="49" applyFont="1" applyFill="1" applyBorder="1" applyAlignment="1" applyProtection="1">
      <alignment/>
      <protection/>
    </xf>
    <xf numFmtId="0" fontId="4" fillId="0" borderId="30" xfId="0" applyFont="1" applyBorder="1" applyAlignment="1" applyProtection="1">
      <alignment vertical="top" wrapText="1"/>
      <protection/>
    </xf>
    <xf numFmtId="0" fontId="4" fillId="0" borderId="0" xfId="0" applyFont="1" applyBorder="1" applyAlignment="1" applyProtection="1">
      <alignmen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2419350</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19350"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6686550</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334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gc.ca/inrp-npri/9C8F5570-19B6-4E37-97DB-290D4CE28153/aggregate_handling_e_04_02_2009.xls" TargetMode="External" /><Relationship Id="rId2" Type="http://schemas.openxmlformats.org/officeDocument/2006/relationships/hyperlink" Target="http://www.epa.gov/ttn/chief/software/tanks/index.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84"/>
  <sheetViews>
    <sheetView tabSelected="1" zoomScalePageLayoutView="0" workbookViewId="0" topLeftCell="A1">
      <selection activeCell="B11" sqref="B11"/>
    </sheetView>
  </sheetViews>
  <sheetFormatPr defaultColWidth="9.00390625" defaultRowHeight="12.75"/>
  <cols>
    <col min="1" max="1" width="119.57421875" style="0" customWidth="1"/>
    <col min="2" max="2" width="118.00390625" style="0" customWidth="1"/>
    <col min="3" max="16384" width="11.421875" style="0" customWidth="1"/>
  </cols>
  <sheetData>
    <row r="1" s="7" customFormat="1" ht="18">
      <c r="C1" s="8"/>
    </row>
    <row r="2" spans="1:3" s="7" customFormat="1" ht="18">
      <c r="A2" s="8"/>
      <c r="B2" s="9"/>
      <c r="C2" s="9"/>
    </row>
    <row r="3" spans="1:3" ht="18">
      <c r="A3" s="61" t="s">
        <v>105</v>
      </c>
      <c r="B3" s="1"/>
      <c r="C3" s="1"/>
    </row>
    <row r="4" ht="4.5" customHeight="1"/>
    <row r="5" ht="12.75">
      <c r="A5" s="13" t="s">
        <v>16</v>
      </c>
    </row>
    <row r="6" ht="4.5" customHeight="1">
      <c r="A6" s="13"/>
    </row>
    <row r="7" ht="25.5">
      <c r="A7" s="60" t="s">
        <v>200</v>
      </c>
    </row>
    <row r="8" ht="6" customHeight="1">
      <c r="A8" s="12"/>
    </row>
    <row r="9" ht="12.75">
      <c r="A9" s="13" t="s">
        <v>17</v>
      </c>
    </row>
    <row r="10" ht="4.5" customHeight="1">
      <c r="A10" s="13"/>
    </row>
    <row r="11" ht="102">
      <c r="A11" s="19" t="s">
        <v>225</v>
      </c>
    </row>
    <row r="12" ht="6.75" customHeight="1">
      <c r="A12" s="12"/>
    </row>
    <row r="13" ht="25.5">
      <c r="A13" s="12" t="s">
        <v>28</v>
      </c>
    </row>
    <row r="14" ht="4.5" customHeight="1">
      <c r="A14" s="12"/>
    </row>
    <row r="15" ht="38.25">
      <c r="A15" s="12" t="s">
        <v>201</v>
      </c>
    </row>
    <row r="16" ht="12.75">
      <c r="A16" s="12"/>
    </row>
    <row r="17" ht="12.75" customHeight="1">
      <c r="A17" s="13" t="s">
        <v>227</v>
      </c>
    </row>
    <row r="18" ht="4.5" customHeight="1">
      <c r="A18" s="12"/>
    </row>
    <row r="19" ht="12.75">
      <c r="A19" s="16" t="s">
        <v>155</v>
      </c>
    </row>
    <row r="20" ht="12.75">
      <c r="A20" s="34" t="s">
        <v>147</v>
      </c>
    </row>
    <row r="21" spans="1:2" ht="12.75">
      <c r="A21" s="34" t="s">
        <v>148</v>
      </c>
      <c r="B21" s="20"/>
    </row>
    <row r="22" spans="1:2" ht="12.75">
      <c r="A22" s="34" t="s">
        <v>65</v>
      </c>
      <c r="B22" s="20"/>
    </row>
    <row r="23" spans="1:2" ht="12.75">
      <c r="A23" s="34" t="s">
        <v>157</v>
      </c>
      <c r="B23" s="21"/>
    </row>
    <row r="24" spans="1:2" ht="12.75">
      <c r="A24" s="34"/>
      <c r="B24" s="21"/>
    </row>
    <row r="25" spans="1:2" ht="12.75">
      <c r="A25" s="16" t="s">
        <v>156</v>
      </c>
      <c r="B25" s="21"/>
    </row>
    <row r="26" spans="1:2" ht="12.75">
      <c r="A26" s="34" t="s">
        <v>147</v>
      </c>
      <c r="B26" s="21"/>
    </row>
    <row r="27" spans="1:2" ht="12.75">
      <c r="A27" s="34" t="s">
        <v>148</v>
      </c>
      <c r="B27" s="21"/>
    </row>
    <row r="28" spans="1:2" ht="12.75">
      <c r="A28" s="34" t="s">
        <v>65</v>
      </c>
      <c r="B28" s="21"/>
    </row>
    <row r="29" spans="1:2" ht="12.75">
      <c r="A29" s="34" t="s">
        <v>158</v>
      </c>
      <c r="B29" s="21"/>
    </row>
    <row r="31" spans="1:2" ht="12.75">
      <c r="A31" s="16" t="s">
        <v>159</v>
      </c>
      <c r="B31" s="21"/>
    </row>
    <row r="32" spans="1:2" ht="12.75">
      <c r="A32" s="34" t="s">
        <v>147</v>
      </c>
      <c r="B32" s="21"/>
    </row>
    <row r="33" spans="1:2" ht="12.75">
      <c r="A33" s="34" t="s">
        <v>148</v>
      </c>
      <c r="B33" s="21"/>
    </row>
    <row r="34" spans="1:2" ht="12.75">
      <c r="A34" s="34" t="s">
        <v>65</v>
      </c>
      <c r="B34" s="21"/>
    </row>
    <row r="35" spans="1:2" ht="12.75">
      <c r="A35" s="34" t="s">
        <v>223</v>
      </c>
      <c r="B35" s="21"/>
    </row>
    <row r="37" spans="1:2" ht="12.75">
      <c r="A37" s="16" t="s">
        <v>160</v>
      </c>
      <c r="B37" s="21"/>
    </row>
    <row r="38" spans="1:2" ht="12.75">
      <c r="A38" s="34" t="s">
        <v>24</v>
      </c>
      <c r="B38" s="21"/>
    </row>
    <row r="39" spans="1:2" ht="12.75">
      <c r="A39" s="34" t="s">
        <v>25</v>
      </c>
      <c r="B39" s="21"/>
    </row>
    <row r="40" spans="1:2" ht="12.75">
      <c r="A40" s="34" t="s">
        <v>65</v>
      </c>
      <c r="B40" s="21"/>
    </row>
    <row r="41" spans="1:2" ht="12.75">
      <c r="A41" s="34" t="s">
        <v>161</v>
      </c>
      <c r="B41" s="22" t="s">
        <v>20</v>
      </c>
    </row>
    <row r="43" spans="1:2" ht="12.75">
      <c r="A43" s="59" t="s">
        <v>143</v>
      </c>
      <c r="B43" s="50"/>
    </row>
    <row r="44" spans="1:2" ht="12.75">
      <c r="A44" s="35" t="s">
        <v>142</v>
      </c>
      <c r="B44" s="50"/>
    </row>
    <row r="45" spans="1:2" ht="12.75">
      <c r="A45" s="35" t="s">
        <v>25</v>
      </c>
      <c r="B45" s="21"/>
    </row>
    <row r="46" spans="1:2" ht="12.75">
      <c r="A46" s="35" t="s">
        <v>144</v>
      </c>
      <c r="B46" s="21"/>
    </row>
    <row r="47" spans="1:2" ht="12.75">
      <c r="A47" s="35" t="s">
        <v>145</v>
      </c>
      <c r="B47" s="22" t="s">
        <v>20</v>
      </c>
    </row>
    <row r="48" spans="1:2" ht="12.75">
      <c r="A48" s="35"/>
      <c r="B48" s="22"/>
    </row>
    <row r="49" spans="1:2" ht="12.75">
      <c r="A49" s="59" t="s">
        <v>187</v>
      </c>
      <c r="B49" s="21"/>
    </row>
    <row r="50" spans="1:2" ht="12.75">
      <c r="A50" s="35" t="s">
        <v>142</v>
      </c>
      <c r="B50" s="21"/>
    </row>
    <row r="51" spans="1:2" ht="12.75">
      <c r="A51" s="35" t="s">
        <v>188</v>
      </c>
      <c r="B51" s="21"/>
    </row>
    <row r="52" spans="1:2" ht="12.75">
      <c r="A52" s="35" t="s">
        <v>146</v>
      </c>
      <c r="B52" s="21"/>
    </row>
    <row r="53" spans="1:2" ht="12.75">
      <c r="A53" s="35" t="s">
        <v>141</v>
      </c>
      <c r="B53" s="22" t="s">
        <v>20</v>
      </c>
    </row>
    <row r="54" spans="1:2" s="51" customFormat="1" ht="12.75">
      <c r="A54" s="35"/>
      <c r="B54" s="22"/>
    </row>
    <row r="55" spans="1:2" s="51" customFormat="1" ht="12.75">
      <c r="A55" s="35"/>
      <c r="B55" s="22"/>
    </row>
    <row r="56" spans="1:2" ht="3.75" customHeight="1">
      <c r="A56" s="34"/>
      <c r="B56" s="22"/>
    </row>
    <row r="57" spans="1:2" ht="3.75" customHeight="1">
      <c r="A57" s="34"/>
      <c r="B57" s="22"/>
    </row>
    <row r="58" ht="12.75">
      <c r="A58" s="13" t="s">
        <v>18</v>
      </c>
    </row>
    <row r="59" ht="4.5" customHeight="1">
      <c r="A59" s="12"/>
    </row>
    <row r="60" ht="4.5" customHeight="1">
      <c r="A60" s="12"/>
    </row>
    <row r="61" ht="12.75">
      <c r="A61" s="12" t="s">
        <v>226</v>
      </c>
    </row>
    <row r="62" ht="3" customHeight="1">
      <c r="A62" s="12"/>
    </row>
    <row r="63" ht="12.75">
      <c r="A63" s="12" t="s">
        <v>162</v>
      </c>
    </row>
    <row r="64" ht="3.75" customHeight="1">
      <c r="A64" s="12"/>
    </row>
    <row r="65" ht="12.75">
      <c r="A65" s="12" t="s">
        <v>180</v>
      </c>
    </row>
    <row r="66" ht="3.75" customHeight="1">
      <c r="A66" s="12"/>
    </row>
    <row r="67" ht="12.75">
      <c r="A67" s="12" t="s">
        <v>186</v>
      </c>
    </row>
    <row r="68" ht="3.75" customHeight="1">
      <c r="A68" s="12"/>
    </row>
    <row r="69" ht="12.75">
      <c r="A69" s="12" t="s">
        <v>189</v>
      </c>
    </row>
    <row r="70" ht="12.75">
      <c r="A70" s="12"/>
    </row>
    <row r="71" ht="12.75">
      <c r="A71" s="13" t="s">
        <v>19</v>
      </c>
    </row>
    <row r="72" ht="4.5" customHeight="1">
      <c r="A72" s="13"/>
    </row>
    <row r="73" ht="25.5">
      <c r="A73" s="12" t="s">
        <v>239</v>
      </c>
    </row>
    <row r="74" ht="4.5" customHeight="1">
      <c r="A74" s="12"/>
    </row>
    <row r="75" ht="25.5">
      <c r="A75" s="58" t="s">
        <v>207</v>
      </c>
    </row>
    <row r="76" ht="4.5" customHeight="1">
      <c r="A76" s="12"/>
    </row>
    <row r="77" ht="38.25">
      <c r="A77" s="12" t="s">
        <v>202</v>
      </c>
    </row>
    <row r="78" ht="4.5" customHeight="1"/>
    <row r="79" ht="38.25">
      <c r="A79" s="58" t="s">
        <v>242</v>
      </c>
    </row>
    <row r="80" ht="12.75">
      <c r="A80" s="173" t="s">
        <v>31</v>
      </c>
    </row>
    <row r="81" ht="4.5" customHeight="1">
      <c r="A81" s="12"/>
    </row>
    <row r="82" ht="12.75">
      <c r="A82" s="12" t="s">
        <v>243</v>
      </c>
    </row>
    <row r="83" ht="4.5" customHeight="1">
      <c r="A83" s="12"/>
    </row>
    <row r="84" ht="25.5">
      <c r="A84" s="225" t="s">
        <v>238</v>
      </c>
    </row>
  </sheetData>
  <sheetProtection password="CA53" sheet="1" objects="1" scenarios="1"/>
  <printOptions/>
  <pageMargins left="0.75" right="0.75" top="1" bottom="1" header="0.5" footer="0.5"/>
  <pageSetup fitToHeight="2" fitToWidth="1"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selection activeCell="B1" sqref="B1"/>
    </sheetView>
  </sheetViews>
  <sheetFormatPr defaultColWidth="9.140625" defaultRowHeight="12.75"/>
  <cols>
    <col min="1" max="1" width="53.57421875" style="134" customWidth="1"/>
    <col min="2" max="2" width="13.57421875" style="134" customWidth="1"/>
    <col min="3" max="3" width="10.7109375" style="134" bestFit="1" customWidth="1"/>
    <col min="4" max="5" width="14.28125" style="134" customWidth="1"/>
    <col min="6" max="6" width="14.140625" style="134" customWidth="1"/>
    <col min="7" max="7" width="11.57421875" style="134" customWidth="1"/>
    <col min="8" max="8" width="6.421875" style="134" customWidth="1"/>
    <col min="9" max="9" width="14.140625" style="134" bestFit="1" customWidth="1"/>
    <col min="10" max="10" width="5.8515625" style="134" customWidth="1"/>
    <col min="11" max="16384" width="9.140625" style="134" customWidth="1"/>
  </cols>
  <sheetData>
    <row r="1" ht="12.75">
      <c r="B1" s="81" t="s">
        <v>0</v>
      </c>
    </row>
    <row r="2" ht="12.75">
      <c r="B2" s="81"/>
    </row>
    <row r="3" spans="1:3" ht="12.75">
      <c r="A3" s="135" t="s">
        <v>203</v>
      </c>
      <c r="B3" s="136"/>
      <c r="C3" s="136"/>
    </row>
    <row r="4" spans="1:4" ht="12.75">
      <c r="A4" s="137" t="s">
        <v>163</v>
      </c>
      <c r="B4" s="138"/>
      <c r="C4" s="139"/>
      <c r="D4" s="140"/>
    </row>
    <row r="5" spans="1:3" ht="12.75">
      <c r="A5" s="141"/>
      <c r="B5" s="136"/>
      <c r="C5" s="136"/>
    </row>
    <row r="6" spans="1:4" ht="12.75">
      <c r="A6" s="103"/>
      <c r="B6" s="142" t="s">
        <v>13</v>
      </c>
      <c r="C6" s="143"/>
      <c r="D6" s="134" t="s">
        <v>20</v>
      </c>
    </row>
    <row r="7" spans="1:4" ht="12.75">
      <c r="A7" s="103" t="s">
        <v>66</v>
      </c>
      <c r="B7" s="175">
        <v>0</v>
      </c>
      <c r="C7" s="144" t="s">
        <v>63</v>
      </c>
      <c r="D7" s="145"/>
    </row>
    <row r="8" spans="1:10" ht="14.25">
      <c r="A8" s="103" t="s">
        <v>67</v>
      </c>
      <c r="B8" s="175">
        <v>0</v>
      </c>
      <c r="C8" s="103" t="s">
        <v>244</v>
      </c>
      <c r="D8" s="103"/>
      <c r="E8" s="136"/>
      <c r="F8" s="136"/>
      <c r="G8" s="136"/>
      <c r="H8" s="136"/>
      <c r="I8" s="136"/>
      <c r="J8" s="136"/>
    </row>
    <row r="9" spans="1:4" ht="12.75">
      <c r="A9" s="103" t="s">
        <v>247</v>
      </c>
      <c r="B9" s="175">
        <v>0</v>
      </c>
      <c r="C9" s="103" t="s">
        <v>245</v>
      </c>
      <c r="D9" s="103"/>
    </row>
    <row r="11" spans="1:10" s="99" customFormat="1" ht="12.75">
      <c r="A11" s="146" t="s">
        <v>195</v>
      </c>
      <c r="B11" s="146" t="s">
        <v>194</v>
      </c>
      <c r="C11" s="146"/>
      <c r="D11" s="147"/>
      <c r="E11" s="148"/>
      <c r="F11" s="149"/>
      <c r="G11" s="149"/>
      <c r="H11" s="149"/>
      <c r="I11" s="149"/>
      <c r="J11" s="149"/>
    </row>
    <row r="12" spans="1:10" s="99" customFormat="1" ht="12.75">
      <c r="A12" s="150"/>
      <c r="B12" s="65">
        <v>0.256</v>
      </c>
      <c r="C12" s="103" t="s">
        <v>190</v>
      </c>
      <c r="D12" s="147"/>
      <c r="E12" s="148"/>
      <c r="F12" s="149"/>
      <c r="G12" s="149"/>
      <c r="H12" s="149"/>
      <c r="I12" s="149"/>
      <c r="J12" s="149"/>
    </row>
    <row r="13" spans="1:10" s="99" customFormat="1" ht="12.75">
      <c r="A13" s="150"/>
      <c r="B13" s="65">
        <v>0</v>
      </c>
      <c r="C13" s="103" t="s">
        <v>193</v>
      </c>
      <c r="D13" s="147"/>
      <c r="E13" s="145"/>
      <c r="F13" s="149"/>
      <c r="G13" s="149"/>
      <c r="H13" s="149"/>
      <c r="I13" s="149"/>
      <c r="J13" s="149"/>
    </row>
    <row r="14" spans="1:10" s="99" customFormat="1" ht="12.75">
      <c r="A14" s="150"/>
      <c r="B14" s="65">
        <v>0.363</v>
      </c>
      <c r="C14" s="103" t="s">
        <v>191</v>
      </c>
      <c r="D14" s="151"/>
      <c r="E14" s="145"/>
      <c r="F14" s="149"/>
      <c r="G14" s="149"/>
      <c r="H14" s="149"/>
      <c r="I14" s="149"/>
      <c r="J14" s="149"/>
    </row>
    <row r="15" spans="1:10" s="99" customFormat="1" ht="12.75">
      <c r="A15" s="150"/>
      <c r="B15" s="65">
        <v>0</v>
      </c>
      <c r="C15" s="103" t="s">
        <v>192</v>
      </c>
      <c r="D15" s="151"/>
      <c r="E15" s="145"/>
      <c r="F15" s="149"/>
      <c r="G15" s="149"/>
      <c r="H15" s="149"/>
      <c r="I15" s="149"/>
      <c r="J15" s="149"/>
    </row>
    <row r="16" spans="1:10" s="99" customFormat="1" ht="12.75">
      <c r="A16" s="149"/>
      <c r="B16" s="152"/>
      <c r="C16" s="149"/>
      <c r="D16" s="153"/>
      <c r="E16" s="134"/>
      <c r="F16" s="149"/>
      <c r="G16" s="149"/>
      <c r="H16" s="149"/>
      <c r="I16" s="149"/>
      <c r="J16" s="149"/>
    </row>
    <row r="17" spans="1:10" s="99" customFormat="1" ht="12.75">
      <c r="A17" s="149"/>
      <c r="B17" s="152"/>
      <c r="C17" s="149"/>
      <c r="D17" s="153"/>
      <c r="E17" s="134"/>
      <c r="F17" s="149"/>
      <c r="G17" s="149"/>
      <c r="H17" s="149"/>
      <c r="I17" s="149"/>
      <c r="J17" s="149"/>
    </row>
    <row r="18" spans="1:10" s="99" customFormat="1" ht="12.75">
      <c r="A18" s="149"/>
      <c r="B18" s="152"/>
      <c r="C18" s="149"/>
      <c r="D18" s="153"/>
      <c r="E18" s="134"/>
      <c r="F18" s="149"/>
      <c r="G18" s="149"/>
      <c r="H18" s="149"/>
      <c r="I18" s="149"/>
      <c r="J18" s="149"/>
    </row>
    <row r="19" spans="1:10" s="99" customFormat="1" ht="12.75">
      <c r="A19" s="149"/>
      <c r="B19" s="152"/>
      <c r="C19" s="149"/>
      <c r="D19" s="153"/>
      <c r="E19" s="134"/>
      <c r="F19" s="149"/>
      <c r="G19" s="149"/>
      <c r="H19" s="149"/>
      <c r="I19" s="149"/>
      <c r="J19" s="149"/>
    </row>
    <row r="20" spans="1:10" ht="12.75">
      <c r="A20" s="152" t="s">
        <v>204</v>
      </c>
      <c r="B20" s="99"/>
      <c r="C20" s="136"/>
      <c r="D20" s="136"/>
      <c r="E20" s="136"/>
      <c r="F20" s="136"/>
      <c r="G20" s="136"/>
      <c r="H20" s="136"/>
      <c r="I20" s="136"/>
      <c r="J20" s="136"/>
    </row>
    <row r="21" spans="1:6" ht="12.75">
      <c r="A21" s="146" t="s">
        <v>125</v>
      </c>
      <c r="B21" s="64">
        <v>-0.5</v>
      </c>
      <c r="C21" s="103" t="s">
        <v>126</v>
      </c>
      <c r="D21" s="103"/>
      <c r="E21" s="149"/>
      <c r="F21" s="136"/>
    </row>
    <row r="22" spans="1:14" ht="12.75">
      <c r="A22" s="146" t="s">
        <v>130</v>
      </c>
      <c r="B22" s="64">
        <v>162.778</v>
      </c>
      <c r="C22" s="154" t="s">
        <v>129</v>
      </c>
      <c r="D22" s="154"/>
      <c r="E22" s="99"/>
      <c r="F22" s="155"/>
      <c r="G22" s="155"/>
      <c r="H22" s="155"/>
      <c r="I22" s="155"/>
      <c r="J22" s="155"/>
      <c r="K22" s="155"/>
      <c r="L22" s="155"/>
      <c r="M22" s="155"/>
      <c r="N22" s="155"/>
    </row>
    <row r="23" spans="1:14" ht="12.75">
      <c r="A23" s="146" t="s">
        <v>175</v>
      </c>
      <c r="B23" s="224">
        <f>((B22*9/5)+32)</f>
        <v>325.0004</v>
      </c>
      <c r="C23" s="156"/>
      <c r="D23" s="157"/>
      <c r="E23" s="149"/>
      <c r="F23" s="155"/>
      <c r="G23" s="155"/>
      <c r="H23" s="155"/>
      <c r="I23" s="155"/>
      <c r="J23" s="155"/>
      <c r="K23" s="155"/>
      <c r="L23" s="155"/>
      <c r="M23" s="155"/>
      <c r="N23" s="155"/>
    </row>
    <row r="24" spans="1:10" s="99" customFormat="1" ht="12.75">
      <c r="A24" s="149"/>
      <c r="B24" s="152"/>
      <c r="C24" s="149"/>
      <c r="D24" s="149"/>
      <c r="E24" s="149"/>
      <c r="F24" s="149"/>
      <c r="G24" s="149"/>
      <c r="H24" s="149"/>
      <c r="I24" s="149"/>
      <c r="J24" s="149"/>
    </row>
    <row r="25" spans="1:13" ht="12.75">
      <c r="A25" s="158"/>
      <c r="B25" s="99"/>
      <c r="C25" s="149"/>
      <c r="D25" s="149"/>
      <c r="E25" s="149"/>
      <c r="F25" s="136"/>
      <c r="G25" s="149"/>
      <c r="H25" s="149"/>
      <c r="I25" s="149"/>
      <c r="J25" s="149"/>
      <c r="K25" s="99"/>
      <c r="L25" s="99"/>
      <c r="M25" s="99"/>
    </row>
    <row r="26" spans="1:13" ht="12.75">
      <c r="A26" s="149" t="s">
        <v>241</v>
      </c>
      <c r="H26" s="149"/>
      <c r="I26" s="149"/>
      <c r="J26" s="149"/>
      <c r="K26" s="99"/>
      <c r="L26" s="99"/>
      <c r="M26" s="99"/>
    </row>
    <row r="27" spans="1:13" ht="12.75">
      <c r="A27" s="149" t="s">
        <v>240</v>
      </c>
      <c r="H27" s="149"/>
      <c r="I27" s="149"/>
      <c r="J27" s="149"/>
      <c r="K27" s="99"/>
      <c r="L27" s="99"/>
      <c r="M27" s="99"/>
    </row>
    <row r="28" spans="8:13" ht="12.75">
      <c r="H28" s="149"/>
      <c r="I28" s="149"/>
      <c r="J28" s="149"/>
      <c r="K28" s="99"/>
      <c r="L28" s="99"/>
      <c r="M28" s="99"/>
    </row>
    <row r="29" spans="1:13" ht="12.75">
      <c r="A29" s="159" t="s">
        <v>217</v>
      </c>
      <c r="B29" s="103"/>
      <c r="C29" s="136"/>
      <c r="D29" s="136"/>
      <c r="G29" s="149"/>
      <c r="H29" s="149"/>
      <c r="I29" s="149"/>
      <c r="J29" s="149"/>
      <c r="K29" s="99"/>
      <c r="L29" s="99"/>
      <c r="M29" s="99"/>
    </row>
    <row r="30" spans="1:13" ht="12.75">
      <c r="A30" s="160" t="s">
        <v>103</v>
      </c>
      <c r="B30" s="103"/>
      <c r="E30" s="161" t="s">
        <v>199</v>
      </c>
      <c r="F30" s="162"/>
      <c r="G30" s="149"/>
      <c r="H30" s="149"/>
      <c r="I30" s="149"/>
      <c r="J30" s="149"/>
      <c r="K30" s="99"/>
      <c r="L30" s="99"/>
      <c r="M30" s="99"/>
    </row>
    <row r="31" spans="1:13" ht="12.75">
      <c r="A31" s="103" t="s">
        <v>249</v>
      </c>
      <c r="B31" s="66" t="s">
        <v>75</v>
      </c>
      <c r="C31" s="227">
        <f>IF(F34&gt;1,"ERROR - Only one 'yes' is allowed in the batch mix plant section.","")</f>
      </c>
      <c r="D31" s="228"/>
      <c r="E31" s="163">
        <f>IF(B31="yes",1,0)</f>
        <v>0</v>
      </c>
      <c r="F31" s="164"/>
      <c r="G31" s="149"/>
      <c r="H31" s="149"/>
      <c r="I31" s="149"/>
      <c r="J31" s="149"/>
      <c r="K31" s="99"/>
      <c r="L31" s="99"/>
      <c r="M31" s="99"/>
    </row>
    <row r="32" spans="1:13" ht="12.75">
      <c r="A32" s="103" t="s">
        <v>250</v>
      </c>
      <c r="B32" s="66" t="s">
        <v>75</v>
      </c>
      <c r="C32" s="227"/>
      <c r="D32" s="228"/>
      <c r="E32" s="163">
        <f>IF(B32="yes",1,0)</f>
        <v>0</v>
      </c>
      <c r="F32" s="165">
        <f>SUM(E31:E32)</f>
        <v>0</v>
      </c>
      <c r="G32" s="149"/>
      <c r="H32" s="99"/>
      <c r="I32" s="99"/>
      <c r="J32" s="149"/>
      <c r="K32" s="99"/>
      <c r="L32" s="99"/>
      <c r="M32" s="99"/>
    </row>
    <row r="33" spans="1:13" ht="12.75">
      <c r="A33" s="103" t="s">
        <v>251</v>
      </c>
      <c r="B33" s="66" t="s">
        <v>75</v>
      </c>
      <c r="C33" s="227"/>
      <c r="D33" s="228"/>
      <c r="E33" s="163">
        <f>IF(B33="yes",1,0)</f>
        <v>0</v>
      </c>
      <c r="F33" s="164"/>
      <c r="G33" s="149"/>
      <c r="H33" s="99"/>
      <c r="I33" s="99"/>
      <c r="J33" s="99"/>
      <c r="K33" s="99"/>
      <c r="L33" s="99"/>
      <c r="M33" s="99"/>
    </row>
    <row r="34" spans="1:13" ht="12.75">
      <c r="A34" s="160" t="s">
        <v>104</v>
      </c>
      <c r="B34" s="166"/>
      <c r="E34" s="167"/>
      <c r="F34" s="165">
        <f>SUM(E31:E33)</f>
        <v>0</v>
      </c>
      <c r="G34" s="99"/>
      <c r="H34" s="99"/>
      <c r="I34" s="99"/>
      <c r="J34" s="99"/>
      <c r="K34" s="99"/>
      <c r="L34" s="99"/>
      <c r="M34" s="99"/>
    </row>
    <row r="35" spans="1:13" ht="12.75">
      <c r="A35" s="103" t="s">
        <v>252</v>
      </c>
      <c r="B35" s="66" t="s">
        <v>75</v>
      </c>
      <c r="E35" s="163">
        <f>IF(B35="yes",1,0)</f>
        <v>0</v>
      </c>
      <c r="F35" s="164"/>
      <c r="G35" s="99"/>
      <c r="H35" s="99"/>
      <c r="I35" s="99"/>
      <c r="J35" s="99"/>
      <c r="K35" s="99"/>
      <c r="L35" s="99"/>
      <c r="M35" s="99"/>
    </row>
    <row r="36" spans="1:13" ht="12.75">
      <c r="A36" s="103" t="s">
        <v>253</v>
      </c>
      <c r="B36" s="66" t="s">
        <v>75</v>
      </c>
      <c r="E36" s="163">
        <f>IF(B36="yes",1,0)</f>
        <v>0</v>
      </c>
      <c r="F36" s="164"/>
      <c r="G36" s="99"/>
      <c r="H36" s="99"/>
      <c r="I36" s="99"/>
      <c r="J36" s="99"/>
      <c r="K36" s="99"/>
      <c r="L36" s="99"/>
      <c r="M36" s="99"/>
    </row>
    <row r="37" spans="1:13" ht="12.75">
      <c r="A37" s="103" t="s">
        <v>254</v>
      </c>
      <c r="B37" s="66" t="s">
        <v>75</v>
      </c>
      <c r="E37" s="163">
        <f>IF(B37="yes",1,0)</f>
        <v>0</v>
      </c>
      <c r="F37" s="164"/>
      <c r="G37" s="99"/>
      <c r="H37" s="99"/>
      <c r="I37" s="99"/>
      <c r="J37" s="99"/>
      <c r="K37" s="99"/>
      <c r="L37" s="99"/>
      <c r="M37" s="99"/>
    </row>
    <row r="38" spans="1:13" ht="12.75">
      <c r="A38" s="160" t="s">
        <v>68</v>
      </c>
      <c r="B38" s="166"/>
      <c r="E38" s="167"/>
      <c r="F38" s="165"/>
      <c r="G38" s="99"/>
      <c r="H38" s="99"/>
      <c r="I38" s="99"/>
      <c r="J38" s="99"/>
      <c r="K38" s="99"/>
      <c r="L38" s="99"/>
      <c r="M38" s="99"/>
    </row>
    <row r="39" spans="1:7" ht="12.75">
      <c r="A39" s="103" t="s">
        <v>69</v>
      </c>
      <c r="B39" s="66" t="s">
        <v>75</v>
      </c>
      <c r="E39" s="163">
        <f>IF(B39="yes",1,0)</f>
        <v>0</v>
      </c>
      <c r="F39" s="164"/>
      <c r="G39" s="99"/>
    </row>
    <row r="40" spans="1:7" ht="12.75">
      <c r="A40" s="103" t="s">
        <v>248</v>
      </c>
      <c r="B40" s="66" t="s">
        <v>75</v>
      </c>
      <c r="E40" s="163">
        <f>IF(B40="yes",1,0)</f>
        <v>0</v>
      </c>
      <c r="F40" s="164"/>
      <c r="G40" s="99"/>
    </row>
    <row r="41" spans="1:6" ht="12.75">
      <c r="A41" s="103"/>
      <c r="B41" s="103"/>
      <c r="E41" s="167"/>
      <c r="F41" s="165"/>
    </row>
    <row r="42" spans="1:6" ht="12.75">
      <c r="A42" s="160" t="s">
        <v>70</v>
      </c>
      <c r="B42" s="166"/>
      <c r="E42" s="163"/>
      <c r="F42" s="164"/>
    </row>
    <row r="43" spans="1:16" ht="12.75">
      <c r="A43" s="103" t="s">
        <v>71</v>
      </c>
      <c r="B43" s="66" t="s">
        <v>75</v>
      </c>
      <c r="E43" s="163">
        <f>IF(B43="yes",1,0)</f>
        <v>0</v>
      </c>
      <c r="F43" s="164"/>
      <c r="H43" s="99"/>
      <c r="I43" s="99"/>
      <c r="J43" s="99"/>
      <c r="K43" s="99"/>
      <c r="L43" s="99"/>
      <c r="M43" s="99"/>
      <c r="N43" s="99"/>
      <c r="O43" s="99"/>
      <c r="P43" s="99"/>
    </row>
    <row r="44" spans="1:16" ht="12.75">
      <c r="A44" s="154" t="s">
        <v>72</v>
      </c>
      <c r="B44" s="66" t="s">
        <v>75</v>
      </c>
      <c r="E44" s="168">
        <f>IF(B44="yes",1,0)</f>
        <v>0</v>
      </c>
      <c r="F44" s="169"/>
      <c r="H44" s="99"/>
      <c r="I44" s="99"/>
      <c r="J44" s="99"/>
      <c r="K44" s="99"/>
      <c r="L44" s="99"/>
      <c r="M44" s="99"/>
      <c r="N44" s="99"/>
      <c r="O44" s="99"/>
      <c r="P44" s="99"/>
    </row>
    <row r="45" spans="1:6" ht="12.75">
      <c r="A45" s="103" t="s">
        <v>73</v>
      </c>
      <c r="B45" s="226" t="s">
        <v>246</v>
      </c>
      <c r="C45" s="146"/>
      <c r="D45" s="146"/>
      <c r="E45" s="171"/>
      <c r="F45" s="154"/>
    </row>
    <row r="46" spans="1:7" ht="12.75">
      <c r="A46" s="103" t="s">
        <v>74</v>
      </c>
      <c r="B46" s="170" t="s">
        <v>152</v>
      </c>
      <c r="C46" s="146"/>
      <c r="D46" s="147"/>
      <c r="E46" s="172"/>
      <c r="F46" s="157"/>
      <c r="G46" s="136"/>
    </row>
    <row r="47" spans="1:6" ht="12.75">
      <c r="A47" s="136"/>
      <c r="B47" s="149"/>
      <c r="C47" s="149"/>
      <c r="D47" s="99"/>
      <c r="E47" s="149"/>
      <c r="F47" s="136"/>
    </row>
    <row r="48" spans="1:5" ht="12.75">
      <c r="A48" s="136"/>
      <c r="B48" s="149"/>
      <c r="C48" s="149"/>
      <c r="D48" s="99"/>
      <c r="E48" s="99"/>
    </row>
    <row r="49" spans="1:3" ht="12.75">
      <c r="A49" s="136"/>
      <c r="B49" s="136"/>
      <c r="C49" s="136"/>
    </row>
    <row r="50" spans="1:3" ht="12.75">
      <c r="A50" s="136"/>
      <c r="B50" s="136"/>
      <c r="C50" s="136"/>
    </row>
    <row r="51" spans="1:3" ht="12.75">
      <c r="A51" s="136"/>
      <c r="B51" s="136"/>
      <c r="C51" s="136"/>
    </row>
    <row r="52" spans="1:3" ht="12.75">
      <c r="A52" s="136"/>
      <c r="B52" s="136"/>
      <c r="C52" s="136"/>
    </row>
    <row r="53" spans="1:3" ht="12.75">
      <c r="A53" s="136"/>
      <c r="B53" s="136"/>
      <c r="C53" s="136"/>
    </row>
    <row r="54" spans="1:3" ht="12.75">
      <c r="A54" s="136"/>
      <c r="B54" s="136"/>
      <c r="C54" s="136"/>
    </row>
    <row r="55" spans="1:3" ht="12.75">
      <c r="A55" s="136"/>
      <c r="B55" s="136"/>
      <c r="C55" s="136"/>
    </row>
    <row r="56" spans="1:3" ht="12.75">
      <c r="A56" s="136"/>
      <c r="B56" s="136"/>
      <c r="C56" s="136"/>
    </row>
    <row r="57" spans="1:3" ht="12.75">
      <c r="A57" s="136"/>
      <c r="B57" s="136"/>
      <c r="C57" s="136"/>
    </row>
    <row r="58" spans="1:3" ht="12.75">
      <c r="A58" s="136"/>
      <c r="B58" s="136"/>
      <c r="C58" s="136"/>
    </row>
    <row r="59" spans="1:3" ht="12.75">
      <c r="A59" s="136"/>
      <c r="B59" s="136"/>
      <c r="C59" s="136"/>
    </row>
    <row r="60" spans="1:3" ht="12.75">
      <c r="A60" s="136"/>
      <c r="B60" s="136"/>
      <c r="C60" s="136"/>
    </row>
    <row r="61" spans="1:3" ht="12.75">
      <c r="A61" s="136"/>
      <c r="B61" s="136"/>
      <c r="C61" s="136"/>
    </row>
    <row r="62" spans="1:3" ht="12.75">
      <c r="A62" s="136"/>
      <c r="B62" s="136"/>
      <c r="C62" s="136"/>
    </row>
    <row r="63" spans="1:3" ht="12.75">
      <c r="A63" s="136"/>
      <c r="B63" s="136"/>
      <c r="C63" s="136"/>
    </row>
    <row r="64" spans="1:3" ht="12.75">
      <c r="A64" s="136"/>
      <c r="B64" s="136"/>
      <c r="C64" s="136"/>
    </row>
    <row r="65" spans="1:3" ht="12.75">
      <c r="A65" s="136"/>
      <c r="B65" s="136"/>
      <c r="C65" s="136"/>
    </row>
    <row r="66" spans="1:3" ht="12.75">
      <c r="A66" s="136"/>
      <c r="B66" s="136"/>
      <c r="C66" s="136"/>
    </row>
    <row r="67" spans="1:3" ht="12.75">
      <c r="A67" s="136"/>
      <c r="B67" s="136"/>
      <c r="C67" s="136"/>
    </row>
    <row r="68" spans="1:3" ht="12.75">
      <c r="A68" s="136"/>
      <c r="B68" s="136"/>
      <c r="C68" s="136"/>
    </row>
    <row r="69" spans="1:3" ht="12.75">
      <c r="A69" s="136"/>
      <c r="B69" s="136"/>
      <c r="C69" s="136"/>
    </row>
    <row r="70" spans="1:3" ht="12.75">
      <c r="A70" s="136"/>
      <c r="B70" s="136"/>
      <c r="C70" s="136"/>
    </row>
    <row r="71" spans="1:3" ht="12.75">
      <c r="A71" s="136"/>
      <c r="B71" s="136"/>
      <c r="C71" s="136"/>
    </row>
    <row r="72" spans="1:3" ht="12.75">
      <c r="A72" s="136"/>
      <c r="B72" s="136"/>
      <c r="C72" s="136"/>
    </row>
    <row r="73" spans="1:3" ht="12.75">
      <c r="A73" s="136"/>
      <c r="B73" s="136"/>
      <c r="C73" s="136"/>
    </row>
    <row r="74" spans="1:3" ht="12.75">
      <c r="A74" s="136"/>
      <c r="B74" s="136"/>
      <c r="C74" s="136"/>
    </row>
    <row r="75" spans="1:3" ht="12.75">
      <c r="A75" s="136"/>
      <c r="B75" s="136"/>
      <c r="C75" s="136"/>
    </row>
    <row r="76" spans="1:3" ht="12.75">
      <c r="A76" s="136"/>
      <c r="B76" s="136"/>
      <c r="C76" s="136"/>
    </row>
    <row r="77" spans="1:3" ht="12.75">
      <c r="A77" s="136"/>
      <c r="B77" s="136"/>
      <c r="C77" s="136"/>
    </row>
    <row r="78" spans="1:3" ht="12.75">
      <c r="A78" s="136"/>
      <c r="B78" s="136"/>
      <c r="C78" s="136"/>
    </row>
  </sheetData>
  <sheetProtection password="CA53" sheet="1" objects="1" scenarios="1"/>
  <mergeCells count="1">
    <mergeCell ref="C31:D33"/>
  </mergeCells>
  <dataValidations count="1">
    <dataValidation type="list" showInputMessage="1" showErrorMessage="1" errorTitle="Input Error" error="This cell must contain either &quot;yes&quot; or &quot;no&quot;." sqref="B31:B33 B35:B37 B39:B40 B43:B44">
      <formula1>"yes,no"</formula1>
    </dataValidation>
  </dataValidations>
  <hyperlinks>
    <hyperlink ref="B45" r:id="rId1" display="http://www.ec.gc.ca/inrp-npri/9C8F5570-19B6-4E37-97DB-290D4CE28153/aggregate_handling_e_04_02_2009.xls"/>
    <hyperlink ref="B46" r:id="rId2" display="see: U.S. EPA TANKS Document"/>
  </hyperlinks>
  <printOptions/>
  <pageMargins left="0.75" right="0.75" top="1" bottom="1" header="0.5" footer="0.5"/>
  <pageSetup fitToHeight="2" fitToWidth="1" horizontalDpi="600" verticalDpi="600" orientation="landscape" r:id="rId3"/>
</worksheet>
</file>

<file path=xl/worksheets/sheet3.xml><?xml version="1.0" encoding="utf-8"?>
<worksheet xmlns="http://schemas.openxmlformats.org/spreadsheetml/2006/main" xmlns:r="http://schemas.openxmlformats.org/officeDocument/2006/relationships">
  <sheetPr>
    <pageSetUpPr fitToPage="1"/>
  </sheetPr>
  <dimension ref="A1:IT296"/>
  <sheetViews>
    <sheetView zoomScalePageLayoutView="0" workbookViewId="0" topLeftCell="A1">
      <selection activeCell="A4" sqref="A4"/>
    </sheetView>
  </sheetViews>
  <sheetFormatPr defaultColWidth="19.421875" defaultRowHeight="12.75" customHeight="1"/>
  <cols>
    <col min="1" max="1" width="21.00390625" style="134" customWidth="1"/>
    <col min="2" max="2" width="15.28125" style="134" bestFit="1" customWidth="1"/>
    <col min="3" max="3" width="26.28125" style="134" bestFit="1" customWidth="1"/>
    <col min="4" max="4" width="16.00390625" style="134" bestFit="1" customWidth="1"/>
    <col min="5" max="5" width="10.57421875" style="134" bestFit="1" customWidth="1"/>
    <col min="6" max="6" width="9.7109375" style="134" bestFit="1" customWidth="1"/>
    <col min="7" max="7" width="26.140625" style="209" bestFit="1" customWidth="1"/>
    <col min="8" max="8" width="17.57421875" style="209" bestFit="1" customWidth="1"/>
    <col min="9" max="9" width="13.57421875" style="40" bestFit="1" customWidth="1"/>
    <col min="10" max="10" width="6.57421875" style="134" bestFit="1" customWidth="1"/>
    <col min="11" max="11" width="6.7109375" style="40" bestFit="1" customWidth="1"/>
    <col min="12" max="12" width="11.28125" style="134" bestFit="1" customWidth="1"/>
    <col min="13" max="13" width="6.140625" style="134" customWidth="1"/>
    <col min="14" max="14" width="12.28125" style="134" bestFit="1" customWidth="1"/>
    <col min="15" max="15" width="3.00390625" style="134" bestFit="1" customWidth="1"/>
    <col min="16" max="18" width="13.8515625" style="134" customWidth="1"/>
    <col min="19" max="16384" width="19.421875" style="134" customWidth="1"/>
  </cols>
  <sheetData>
    <row r="1" spans="2:4" ht="12.75" customHeight="1">
      <c r="B1" s="81" t="s">
        <v>205</v>
      </c>
      <c r="D1" s="99"/>
    </row>
    <row r="2" spans="1:4" ht="12.75" customHeight="1">
      <c r="A2" s="210"/>
      <c r="D2" s="99"/>
    </row>
    <row r="3" spans="1:11" ht="12.75" customHeight="1">
      <c r="A3" s="84" t="s">
        <v>1</v>
      </c>
      <c r="B3" s="85" t="s">
        <v>2</v>
      </c>
      <c r="C3" s="85" t="s">
        <v>88</v>
      </c>
      <c r="D3" s="108"/>
      <c r="K3" s="134"/>
    </row>
    <row r="4" spans="1:9" s="99" customFormat="1" ht="12.75" customHeight="1">
      <c r="A4" s="146" t="s">
        <v>36</v>
      </c>
      <c r="B4" s="70" t="s">
        <v>37</v>
      </c>
      <c r="C4" s="77">
        <f>I55+I153</f>
        <v>0</v>
      </c>
      <c r="D4" s="108"/>
      <c r="E4" s="182"/>
      <c r="G4" s="211"/>
      <c r="H4" s="211"/>
      <c r="I4" s="46"/>
    </row>
    <row r="5" spans="1:9" s="99" customFormat="1" ht="12.75" customHeight="1">
      <c r="A5" s="146" t="s">
        <v>211</v>
      </c>
      <c r="B5" s="70" t="s">
        <v>212</v>
      </c>
      <c r="C5" s="77">
        <f>I154</f>
        <v>0</v>
      </c>
      <c r="D5" s="108"/>
      <c r="E5" s="182"/>
      <c r="G5" s="211"/>
      <c r="H5" s="211"/>
      <c r="I5" s="46"/>
    </row>
    <row r="6" spans="1:9" s="99" customFormat="1" ht="12.75" customHeight="1">
      <c r="A6" s="146" t="s">
        <v>210</v>
      </c>
      <c r="B6" s="70" t="s">
        <v>4</v>
      </c>
      <c r="C6" s="77">
        <f>I87+I120+I155</f>
        <v>0</v>
      </c>
      <c r="D6" s="108"/>
      <c r="E6" s="182"/>
      <c r="G6" s="211"/>
      <c r="H6" s="211"/>
      <c r="I6" s="46"/>
    </row>
    <row r="7" spans="1:9" s="99" customFormat="1" ht="12.75" customHeight="1">
      <c r="A7" s="146" t="s">
        <v>26</v>
      </c>
      <c r="B7" s="72" t="s">
        <v>21</v>
      </c>
      <c r="C7" s="77">
        <f>I56+I88+I121+I156+I239+I260+I197</f>
        <v>0</v>
      </c>
      <c r="D7" s="108"/>
      <c r="F7" s="212"/>
      <c r="G7" s="211"/>
      <c r="H7" s="211"/>
      <c r="I7" s="46"/>
    </row>
    <row r="8" spans="1:9" s="99" customFormat="1" ht="12.75" customHeight="1">
      <c r="A8" s="146" t="s">
        <v>213</v>
      </c>
      <c r="B8" s="72" t="s">
        <v>214</v>
      </c>
      <c r="C8" s="77">
        <f>I157</f>
        <v>0</v>
      </c>
      <c r="D8" s="108"/>
      <c r="F8" s="212"/>
      <c r="G8" s="211"/>
      <c r="H8" s="211"/>
      <c r="I8" s="46"/>
    </row>
    <row r="9" spans="1:9" s="99" customFormat="1" ht="12.75" customHeight="1">
      <c r="A9" s="146" t="s">
        <v>39</v>
      </c>
      <c r="B9" s="72" t="s">
        <v>40</v>
      </c>
      <c r="C9" s="77">
        <f>I58+I90+I123+I159+I246+I266+I201</f>
        <v>0</v>
      </c>
      <c r="D9" s="108"/>
      <c r="G9" s="211"/>
      <c r="H9" s="211"/>
      <c r="I9" s="46"/>
    </row>
    <row r="10" spans="1:9" s="99" customFormat="1" ht="12.75" customHeight="1">
      <c r="A10" s="146" t="s">
        <v>208</v>
      </c>
      <c r="B10" s="72" t="s">
        <v>209</v>
      </c>
      <c r="C10" s="77">
        <f>I59</f>
        <v>0</v>
      </c>
      <c r="D10" s="108"/>
      <c r="G10" s="211"/>
      <c r="H10" s="211"/>
      <c r="I10" s="46"/>
    </row>
    <row r="11" spans="1:9" s="99" customFormat="1" ht="12.75" customHeight="1">
      <c r="A11" s="146" t="s">
        <v>44</v>
      </c>
      <c r="B11" s="72" t="s">
        <v>45</v>
      </c>
      <c r="C11" s="77">
        <f>I60+I92+I125+I165+I250+I269+I206</f>
        <v>0</v>
      </c>
      <c r="D11" s="108"/>
      <c r="G11" s="211"/>
      <c r="H11" s="211"/>
      <c r="I11" s="46"/>
    </row>
    <row r="12" spans="1:11" ht="12.75" customHeight="1">
      <c r="A12" s="146" t="s">
        <v>59</v>
      </c>
      <c r="B12" s="72" t="s">
        <v>60</v>
      </c>
      <c r="C12" s="77">
        <f>I61+I93+I126+I166+I252+I271</f>
        <v>0</v>
      </c>
      <c r="D12" s="108"/>
      <c r="K12" s="134"/>
    </row>
    <row r="13" spans="1:9" s="99" customFormat="1" ht="12.75" customHeight="1">
      <c r="A13" s="146" t="s">
        <v>42</v>
      </c>
      <c r="B13" s="72" t="s">
        <v>43</v>
      </c>
      <c r="C13" s="77">
        <f>I62+I94+I127+I167+I253+I272+I204</f>
        <v>0</v>
      </c>
      <c r="D13" s="108"/>
      <c r="G13" s="211"/>
      <c r="H13" s="211"/>
      <c r="I13" s="46"/>
    </row>
    <row r="14" spans="1:11" ht="12.75" customHeight="1">
      <c r="A14" s="146" t="s">
        <v>62</v>
      </c>
      <c r="B14" s="72" t="s">
        <v>61</v>
      </c>
      <c r="C14" s="77">
        <f>I63+I178</f>
        <v>0</v>
      </c>
      <c r="D14" s="108"/>
      <c r="K14" s="134"/>
    </row>
    <row r="15" spans="1:9" s="99" customFormat="1" ht="12.75" customHeight="1">
      <c r="A15" s="183" t="s">
        <v>64</v>
      </c>
      <c r="B15" s="184" t="s">
        <v>46</v>
      </c>
      <c r="C15" s="77">
        <f>I64+I95+I129+I168+I251+I270</f>
        <v>0</v>
      </c>
      <c r="D15" s="40"/>
      <c r="G15" s="211"/>
      <c r="H15" s="211"/>
      <c r="I15" s="46"/>
    </row>
    <row r="16" spans="1:9" s="99" customFormat="1" ht="12.75" customHeight="1">
      <c r="A16" s="183" t="s">
        <v>79</v>
      </c>
      <c r="B16" s="184" t="s">
        <v>4</v>
      </c>
      <c r="C16" s="77">
        <f>I65+I96+I130+I169+I198+I220</f>
        <v>0</v>
      </c>
      <c r="D16" s="40"/>
      <c r="G16" s="211"/>
      <c r="H16" s="211"/>
      <c r="I16" s="46"/>
    </row>
    <row r="17" spans="1:9" s="99" customFormat="1" ht="12.75" customHeight="1">
      <c r="A17" s="183" t="s">
        <v>91</v>
      </c>
      <c r="B17" s="184" t="s">
        <v>4</v>
      </c>
      <c r="C17" s="77">
        <f>I97+I131+I170+I199+I221</f>
        <v>0</v>
      </c>
      <c r="D17" s="40"/>
      <c r="G17" s="211"/>
      <c r="H17" s="211"/>
      <c r="I17" s="46"/>
    </row>
    <row r="18" spans="1:9" s="99" customFormat="1" ht="12.75" customHeight="1">
      <c r="A18" s="183" t="s">
        <v>78</v>
      </c>
      <c r="B18" s="184" t="s">
        <v>4</v>
      </c>
      <c r="C18" s="77">
        <f>I66+I98+I132+I170+I200</f>
        <v>0</v>
      </c>
      <c r="D18" s="40"/>
      <c r="G18" s="211"/>
      <c r="H18" s="211"/>
      <c r="I18" s="46"/>
    </row>
    <row r="19" spans="1:9" s="99" customFormat="1" ht="12.75" customHeight="1">
      <c r="A19" s="183" t="s">
        <v>80</v>
      </c>
      <c r="B19" s="184" t="s">
        <v>4</v>
      </c>
      <c r="C19" s="77">
        <f>I67+I99+I133+I172+I203+I222</f>
        <v>0</v>
      </c>
      <c r="D19" s="40"/>
      <c r="G19" s="211"/>
      <c r="H19" s="211"/>
      <c r="I19" s="46"/>
    </row>
    <row r="20" spans="1:9" s="99" customFormat="1" ht="12.75" customHeight="1">
      <c r="A20" s="183" t="s">
        <v>83</v>
      </c>
      <c r="B20" s="184" t="s">
        <v>4</v>
      </c>
      <c r="C20" s="77">
        <f>I68+I100+I134+I173+I205+I223</f>
        <v>0</v>
      </c>
      <c r="D20" s="40"/>
      <c r="G20" s="211"/>
      <c r="H20" s="211"/>
      <c r="I20" s="46"/>
    </row>
    <row r="21" spans="1:9" s="99" customFormat="1" ht="12.75" customHeight="1">
      <c r="A21" s="183" t="s">
        <v>87</v>
      </c>
      <c r="B21" s="184" t="s">
        <v>4</v>
      </c>
      <c r="C21" s="77">
        <f>I102+I135+I174</f>
        <v>0</v>
      </c>
      <c r="G21" s="211"/>
      <c r="H21" s="211"/>
      <c r="I21" s="46"/>
    </row>
    <row r="22" spans="1:9" s="99" customFormat="1" ht="12.75" customHeight="1">
      <c r="A22" s="146" t="s">
        <v>82</v>
      </c>
      <c r="B22" s="184" t="s">
        <v>4</v>
      </c>
      <c r="C22" s="77">
        <f>I70+I103+I136+I175</f>
        <v>0</v>
      </c>
      <c r="G22" s="211"/>
      <c r="H22" s="211"/>
      <c r="I22" s="46"/>
    </row>
    <row r="23" spans="1:9" s="99" customFormat="1" ht="12.75" customHeight="1">
      <c r="A23" s="183" t="s">
        <v>81</v>
      </c>
      <c r="B23" s="184" t="s">
        <v>4</v>
      </c>
      <c r="C23" s="77">
        <f>I71+I104+I137+I176+I207</f>
        <v>0</v>
      </c>
      <c r="G23" s="211"/>
      <c r="H23" s="211"/>
      <c r="I23" s="46"/>
    </row>
    <row r="24" spans="1:9" s="99" customFormat="1" ht="12.75" customHeight="1">
      <c r="A24" s="183" t="s">
        <v>92</v>
      </c>
      <c r="B24" s="184" t="s">
        <v>93</v>
      </c>
      <c r="C24" s="77">
        <f>I105+I238+I259+I128+I177</f>
        <v>0</v>
      </c>
      <c r="G24" s="211"/>
      <c r="H24" s="211"/>
      <c r="I24" s="46"/>
    </row>
    <row r="25" spans="1:254" s="99" customFormat="1" ht="12.75" customHeight="1">
      <c r="A25" s="146" t="s">
        <v>110</v>
      </c>
      <c r="B25" s="71" t="s">
        <v>118</v>
      </c>
      <c r="C25" s="77">
        <f>I240+I261</f>
        <v>0</v>
      </c>
      <c r="D25" s="149"/>
      <c r="E25" s="108"/>
      <c r="F25" s="149"/>
      <c r="G25" s="192"/>
      <c r="H25" s="192"/>
      <c r="I25" s="43"/>
      <c r="J25" s="108"/>
      <c r="K25" s="149"/>
      <c r="L25" s="108"/>
      <c r="M25" s="149"/>
      <c r="N25" s="108"/>
      <c r="O25" s="149"/>
      <c r="P25" s="108"/>
      <c r="Q25" s="149"/>
      <c r="R25" s="108"/>
      <c r="S25" s="149"/>
      <c r="T25" s="108"/>
      <c r="U25" s="149"/>
      <c r="V25" s="108"/>
      <c r="W25" s="149"/>
      <c r="X25" s="108"/>
      <c r="Y25" s="149"/>
      <c r="Z25" s="108"/>
      <c r="AA25" s="149"/>
      <c r="AB25" s="108"/>
      <c r="AC25" s="149"/>
      <c r="AD25" s="108"/>
      <c r="AE25" s="149"/>
      <c r="AF25" s="108"/>
      <c r="AG25" s="149"/>
      <c r="AH25" s="108"/>
      <c r="AI25" s="149"/>
      <c r="AJ25" s="108"/>
      <c r="AK25" s="149"/>
      <c r="AL25" s="108"/>
      <c r="AM25" s="149"/>
      <c r="AN25" s="108"/>
      <c r="AO25" s="149"/>
      <c r="AP25" s="108"/>
      <c r="AQ25" s="149"/>
      <c r="AR25" s="108"/>
      <c r="AS25" s="149"/>
      <c r="AT25" s="108"/>
      <c r="AU25" s="149"/>
      <c r="AV25" s="108"/>
      <c r="AW25" s="149"/>
      <c r="AX25" s="108"/>
      <c r="AY25" s="149"/>
      <c r="AZ25" s="108"/>
      <c r="BA25" s="149"/>
      <c r="BB25" s="108"/>
      <c r="BC25" s="149"/>
      <c r="BD25" s="108"/>
      <c r="BE25" s="149"/>
      <c r="BF25" s="108"/>
      <c r="BG25" s="149"/>
      <c r="BH25" s="108"/>
      <c r="BI25" s="149"/>
      <c r="BJ25" s="108"/>
      <c r="BK25" s="149"/>
      <c r="BL25" s="108"/>
      <c r="BM25" s="149"/>
      <c r="BN25" s="108"/>
      <c r="BO25" s="149"/>
      <c r="BP25" s="108"/>
      <c r="BQ25" s="149"/>
      <c r="BR25" s="108"/>
      <c r="BS25" s="149"/>
      <c r="BT25" s="108"/>
      <c r="BU25" s="149"/>
      <c r="BV25" s="108"/>
      <c r="BW25" s="149"/>
      <c r="BX25" s="108"/>
      <c r="BY25" s="149"/>
      <c r="BZ25" s="108"/>
      <c r="CA25" s="149"/>
      <c r="CB25" s="108"/>
      <c r="CC25" s="149"/>
      <c r="CD25" s="108"/>
      <c r="CE25" s="149"/>
      <c r="CF25" s="108"/>
      <c r="CG25" s="149"/>
      <c r="CH25" s="108"/>
      <c r="CI25" s="149"/>
      <c r="CJ25" s="108"/>
      <c r="CK25" s="149"/>
      <c r="CL25" s="108"/>
      <c r="CM25" s="149"/>
      <c r="CN25" s="108"/>
      <c r="CO25" s="149"/>
      <c r="CP25" s="108"/>
      <c r="CQ25" s="149"/>
      <c r="CR25" s="108"/>
      <c r="CS25" s="149"/>
      <c r="CT25" s="108"/>
      <c r="CU25" s="149"/>
      <c r="CV25" s="108"/>
      <c r="CW25" s="149"/>
      <c r="CX25" s="108"/>
      <c r="CY25" s="149"/>
      <c r="CZ25" s="108"/>
      <c r="DA25" s="149"/>
      <c r="DB25" s="108"/>
      <c r="DC25" s="149"/>
      <c r="DD25" s="108"/>
      <c r="DE25" s="149"/>
      <c r="DF25" s="108"/>
      <c r="DG25" s="149"/>
      <c r="DH25" s="108"/>
      <c r="DI25" s="149"/>
      <c r="DJ25" s="108"/>
      <c r="DK25" s="149"/>
      <c r="DL25" s="108"/>
      <c r="DM25" s="149"/>
      <c r="DN25" s="108"/>
      <c r="DO25" s="149"/>
      <c r="DP25" s="108"/>
      <c r="DQ25" s="149"/>
      <c r="DR25" s="108"/>
      <c r="DS25" s="149"/>
      <c r="DT25" s="108"/>
      <c r="DU25" s="149"/>
      <c r="DV25" s="108"/>
      <c r="DW25" s="149"/>
      <c r="DX25" s="108"/>
      <c r="DY25" s="149"/>
      <c r="DZ25" s="108"/>
      <c r="EA25" s="149"/>
      <c r="EB25" s="108"/>
      <c r="EC25" s="149"/>
      <c r="ED25" s="108"/>
      <c r="EE25" s="149"/>
      <c r="EF25" s="108"/>
      <c r="EG25" s="149"/>
      <c r="EH25" s="108"/>
      <c r="EI25" s="149"/>
      <c r="EJ25" s="108"/>
      <c r="EK25" s="149"/>
      <c r="EL25" s="108"/>
      <c r="EM25" s="149"/>
      <c r="EN25" s="108"/>
      <c r="EO25" s="149"/>
      <c r="EP25" s="108"/>
      <c r="EQ25" s="149"/>
      <c r="ER25" s="108"/>
      <c r="ES25" s="149"/>
      <c r="ET25" s="108"/>
      <c r="EU25" s="149"/>
      <c r="EV25" s="108"/>
      <c r="EW25" s="149"/>
      <c r="EX25" s="108"/>
      <c r="EY25" s="149"/>
      <c r="EZ25" s="108"/>
      <c r="FA25" s="149"/>
      <c r="FB25" s="108"/>
      <c r="FC25" s="149"/>
      <c r="FD25" s="108"/>
      <c r="FE25" s="149"/>
      <c r="FF25" s="108"/>
      <c r="FG25" s="149"/>
      <c r="FH25" s="108"/>
      <c r="FI25" s="149"/>
      <c r="FJ25" s="108"/>
      <c r="FK25" s="149"/>
      <c r="FL25" s="108"/>
      <c r="FM25" s="149"/>
      <c r="FN25" s="108"/>
      <c r="FO25" s="149"/>
      <c r="FP25" s="108"/>
      <c r="FQ25" s="149"/>
      <c r="FR25" s="108"/>
      <c r="FS25" s="149"/>
      <c r="FT25" s="108"/>
      <c r="FU25" s="149"/>
      <c r="FV25" s="108"/>
      <c r="FW25" s="149"/>
      <c r="FX25" s="108"/>
      <c r="FY25" s="149"/>
      <c r="FZ25" s="108"/>
      <c r="GA25" s="149"/>
      <c r="GB25" s="108"/>
      <c r="GC25" s="149"/>
      <c r="GD25" s="108"/>
      <c r="GE25" s="149"/>
      <c r="GF25" s="108"/>
      <c r="GG25" s="149"/>
      <c r="GH25" s="108"/>
      <c r="GI25" s="149"/>
      <c r="GJ25" s="108"/>
      <c r="GK25" s="149"/>
      <c r="GL25" s="108"/>
      <c r="GM25" s="149"/>
      <c r="GN25" s="108"/>
      <c r="GO25" s="149"/>
      <c r="GP25" s="108"/>
      <c r="GQ25" s="149"/>
      <c r="GR25" s="108"/>
      <c r="GS25" s="149"/>
      <c r="GT25" s="108"/>
      <c r="GU25" s="149"/>
      <c r="GV25" s="108"/>
      <c r="GW25" s="149"/>
      <c r="GX25" s="108"/>
      <c r="GY25" s="149"/>
      <c r="GZ25" s="108"/>
      <c r="HA25" s="149"/>
      <c r="HB25" s="108"/>
      <c r="HC25" s="149"/>
      <c r="HD25" s="108"/>
      <c r="HE25" s="149"/>
      <c r="HF25" s="108"/>
      <c r="HG25" s="149"/>
      <c r="HH25" s="108"/>
      <c r="HI25" s="149"/>
      <c r="HJ25" s="108"/>
      <c r="HK25" s="149"/>
      <c r="HL25" s="108"/>
      <c r="HM25" s="149"/>
      <c r="HN25" s="108"/>
      <c r="HO25" s="149"/>
      <c r="HP25" s="108"/>
      <c r="HQ25" s="149"/>
      <c r="HR25" s="108"/>
      <c r="HS25" s="149"/>
      <c r="HT25" s="108"/>
      <c r="HU25" s="149"/>
      <c r="HV25" s="108"/>
      <c r="HW25" s="149"/>
      <c r="HX25" s="108"/>
      <c r="HY25" s="149"/>
      <c r="HZ25" s="108"/>
      <c r="IA25" s="149"/>
      <c r="IB25" s="108"/>
      <c r="IC25" s="149"/>
      <c r="ID25" s="108"/>
      <c r="IE25" s="149"/>
      <c r="IF25" s="108"/>
      <c r="IG25" s="149"/>
      <c r="IH25" s="108"/>
      <c r="II25" s="149"/>
      <c r="IJ25" s="108"/>
      <c r="IK25" s="149"/>
      <c r="IL25" s="108"/>
      <c r="IM25" s="149"/>
      <c r="IN25" s="108"/>
      <c r="IO25" s="149"/>
      <c r="IP25" s="108"/>
      <c r="IQ25" s="149"/>
      <c r="IR25" s="108"/>
      <c r="IS25" s="149"/>
      <c r="IT25" s="108"/>
    </row>
    <row r="26" spans="1:254" s="99" customFormat="1" ht="12.75" customHeight="1">
      <c r="A26" s="146" t="s">
        <v>111</v>
      </c>
      <c r="B26" s="71" t="s">
        <v>119</v>
      </c>
      <c r="C26" s="77">
        <f>I241+I262</f>
        <v>0</v>
      </c>
      <c r="D26" s="149"/>
      <c r="E26" s="108"/>
      <c r="F26" s="149"/>
      <c r="G26" s="192"/>
      <c r="H26" s="192"/>
      <c r="I26" s="43"/>
      <c r="J26" s="108"/>
      <c r="K26" s="149"/>
      <c r="L26" s="108"/>
      <c r="M26" s="149"/>
      <c r="N26" s="108"/>
      <c r="O26" s="149"/>
      <c r="P26" s="108"/>
      <c r="Q26" s="149"/>
      <c r="R26" s="108"/>
      <c r="S26" s="149"/>
      <c r="T26" s="108"/>
      <c r="U26" s="149"/>
      <c r="V26" s="108"/>
      <c r="W26" s="149"/>
      <c r="X26" s="108"/>
      <c r="Y26" s="149"/>
      <c r="Z26" s="108"/>
      <c r="AA26" s="149"/>
      <c r="AB26" s="108"/>
      <c r="AC26" s="149"/>
      <c r="AD26" s="108"/>
      <c r="AE26" s="149"/>
      <c r="AF26" s="108"/>
      <c r="AG26" s="149"/>
      <c r="AH26" s="108"/>
      <c r="AI26" s="149"/>
      <c r="AJ26" s="108"/>
      <c r="AK26" s="149"/>
      <c r="AL26" s="108"/>
      <c r="AM26" s="149"/>
      <c r="AN26" s="108"/>
      <c r="AO26" s="149"/>
      <c r="AP26" s="108"/>
      <c r="AQ26" s="149"/>
      <c r="AR26" s="108"/>
      <c r="AS26" s="149"/>
      <c r="AT26" s="108"/>
      <c r="AU26" s="149"/>
      <c r="AV26" s="108"/>
      <c r="AW26" s="149"/>
      <c r="AX26" s="108"/>
      <c r="AY26" s="149"/>
      <c r="AZ26" s="108"/>
      <c r="BA26" s="149"/>
      <c r="BB26" s="108"/>
      <c r="BC26" s="149"/>
      <c r="BD26" s="108"/>
      <c r="BE26" s="149"/>
      <c r="BF26" s="108"/>
      <c r="BG26" s="149"/>
      <c r="BH26" s="108"/>
      <c r="BI26" s="149"/>
      <c r="BJ26" s="108"/>
      <c r="BK26" s="149"/>
      <c r="BL26" s="108"/>
      <c r="BM26" s="149"/>
      <c r="BN26" s="108"/>
      <c r="BO26" s="149"/>
      <c r="BP26" s="108"/>
      <c r="BQ26" s="149"/>
      <c r="BR26" s="108"/>
      <c r="BS26" s="149"/>
      <c r="BT26" s="108"/>
      <c r="BU26" s="149"/>
      <c r="BV26" s="108"/>
      <c r="BW26" s="149"/>
      <c r="BX26" s="108"/>
      <c r="BY26" s="149"/>
      <c r="BZ26" s="108"/>
      <c r="CA26" s="149"/>
      <c r="CB26" s="108"/>
      <c r="CC26" s="149"/>
      <c r="CD26" s="108"/>
      <c r="CE26" s="149"/>
      <c r="CF26" s="108"/>
      <c r="CG26" s="149"/>
      <c r="CH26" s="108"/>
      <c r="CI26" s="149"/>
      <c r="CJ26" s="108"/>
      <c r="CK26" s="149"/>
      <c r="CL26" s="108"/>
      <c r="CM26" s="149"/>
      <c r="CN26" s="108"/>
      <c r="CO26" s="149"/>
      <c r="CP26" s="108"/>
      <c r="CQ26" s="149"/>
      <c r="CR26" s="108"/>
      <c r="CS26" s="149"/>
      <c r="CT26" s="108"/>
      <c r="CU26" s="149"/>
      <c r="CV26" s="108"/>
      <c r="CW26" s="149"/>
      <c r="CX26" s="108"/>
      <c r="CY26" s="149"/>
      <c r="CZ26" s="108"/>
      <c r="DA26" s="149"/>
      <c r="DB26" s="108"/>
      <c r="DC26" s="149"/>
      <c r="DD26" s="108"/>
      <c r="DE26" s="149"/>
      <c r="DF26" s="108"/>
      <c r="DG26" s="149"/>
      <c r="DH26" s="108"/>
      <c r="DI26" s="149"/>
      <c r="DJ26" s="108"/>
      <c r="DK26" s="149"/>
      <c r="DL26" s="108"/>
      <c r="DM26" s="149"/>
      <c r="DN26" s="108"/>
      <c r="DO26" s="149"/>
      <c r="DP26" s="108"/>
      <c r="DQ26" s="149"/>
      <c r="DR26" s="108"/>
      <c r="DS26" s="149"/>
      <c r="DT26" s="108"/>
      <c r="DU26" s="149"/>
      <c r="DV26" s="108"/>
      <c r="DW26" s="149"/>
      <c r="DX26" s="108"/>
      <c r="DY26" s="149"/>
      <c r="DZ26" s="108"/>
      <c r="EA26" s="149"/>
      <c r="EB26" s="108"/>
      <c r="EC26" s="149"/>
      <c r="ED26" s="108"/>
      <c r="EE26" s="149"/>
      <c r="EF26" s="108"/>
      <c r="EG26" s="149"/>
      <c r="EH26" s="108"/>
      <c r="EI26" s="149"/>
      <c r="EJ26" s="108"/>
      <c r="EK26" s="149"/>
      <c r="EL26" s="108"/>
      <c r="EM26" s="149"/>
      <c r="EN26" s="108"/>
      <c r="EO26" s="149"/>
      <c r="EP26" s="108"/>
      <c r="EQ26" s="149"/>
      <c r="ER26" s="108"/>
      <c r="ES26" s="149"/>
      <c r="ET26" s="108"/>
      <c r="EU26" s="149"/>
      <c r="EV26" s="108"/>
      <c r="EW26" s="149"/>
      <c r="EX26" s="108"/>
      <c r="EY26" s="149"/>
      <c r="EZ26" s="108"/>
      <c r="FA26" s="149"/>
      <c r="FB26" s="108"/>
      <c r="FC26" s="149"/>
      <c r="FD26" s="108"/>
      <c r="FE26" s="149"/>
      <c r="FF26" s="108"/>
      <c r="FG26" s="149"/>
      <c r="FH26" s="108"/>
      <c r="FI26" s="149"/>
      <c r="FJ26" s="108"/>
      <c r="FK26" s="149"/>
      <c r="FL26" s="108"/>
      <c r="FM26" s="149"/>
      <c r="FN26" s="108"/>
      <c r="FO26" s="149"/>
      <c r="FP26" s="108"/>
      <c r="FQ26" s="149"/>
      <c r="FR26" s="108"/>
      <c r="FS26" s="149"/>
      <c r="FT26" s="108"/>
      <c r="FU26" s="149"/>
      <c r="FV26" s="108"/>
      <c r="FW26" s="149"/>
      <c r="FX26" s="108"/>
      <c r="FY26" s="149"/>
      <c r="FZ26" s="108"/>
      <c r="GA26" s="149"/>
      <c r="GB26" s="108"/>
      <c r="GC26" s="149"/>
      <c r="GD26" s="108"/>
      <c r="GE26" s="149"/>
      <c r="GF26" s="108"/>
      <c r="GG26" s="149"/>
      <c r="GH26" s="108"/>
      <c r="GI26" s="149"/>
      <c r="GJ26" s="108"/>
      <c r="GK26" s="149"/>
      <c r="GL26" s="108"/>
      <c r="GM26" s="149"/>
      <c r="GN26" s="108"/>
      <c r="GO26" s="149"/>
      <c r="GP26" s="108"/>
      <c r="GQ26" s="149"/>
      <c r="GR26" s="108"/>
      <c r="GS26" s="149"/>
      <c r="GT26" s="108"/>
      <c r="GU26" s="149"/>
      <c r="GV26" s="108"/>
      <c r="GW26" s="149"/>
      <c r="GX26" s="108"/>
      <c r="GY26" s="149"/>
      <c r="GZ26" s="108"/>
      <c r="HA26" s="149"/>
      <c r="HB26" s="108"/>
      <c r="HC26" s="149"/>
      <c r="HD26" s="108"/>
      <c r="HE26" s="149"/>
      <c r="HF26" s="108"/>
      <c r="HG26" s="149"/>
      <c r="HH26" s="108"/>
      <c r="HI26" s="149"/>
      <c r="HJ26" s="108"/>
      <c r="HK26" s="149"/>
      <c r="HL26" s="108"/>
      <c r="HM26" s="149"/>
      <c r="HN26" s="108"/>
      <c r="HO26" s="149"/>
      <c r="HP26" s="108"/>
      <c r="HQ26" s="149"/>
      <c r="HR26" s="108"/>
      <c r="HS26" s="149"/>
      <c r="HT26" s="108"/>
      <c r="HU26" s="149"/>
      <c r="HV26" s="108"/>
      <c r="HW26" s="149"/>
      <c r="HX26" s="108"/>
      <c r="HY26" s="149"/>
      <c r="HZ26" s="108"/>
      <c r="IA26" s="149"/>
      <c r="IB26" s="108"/>
      <c r="IC26" s="149"/>
      <c r="ID26" s="108"/>
      <c r="IE26" s="149"/>
      <c r="IF26" s="108"/>
      <c r="IG26" s="149"/>
      <c r="IH26" s="108"/>
      <c r="II26" s="149"/>
      <c r="IJ26" s="108"/>
      <c r="IK26" s="149"/>
      <c r="IL26" s="108"/>
      <c r="IM26" s="149"/>
      <c r="IN26" s="108"/>
      <c r="IO26" s="149"/>
      <c r="IP26" s="108"/>
      <c r="IQ26" s="149"/>
      <c r="IR26" s="108"/>
      <c r="IS26" s="149"/>
      <c r="IT26" s="108"/>
    </row>
    <row r="27" spans="1:254" s="99" customFormat="1" ht="12.75" customHeight="1">
      <c r="A27" s="146" t="s">
        <v>112</v>
      </c>
      <c r="B27" s="71" t="s">
        <v>120</v>
      </c>
      <c r="C27" s="77">
        <f>I242+I263</f>
        <v>0</v>
      </c>
      <c r="D27" s="149"/>
      <c r="E27" s="108"/>
      <c r="F27" s="149"/>
      <c r="G27" s="192"/>
      <c r="H27" s="192"/>
      <c r="I27" s="43"/>
      <c r="J27" s="108"/>
      <c r="K27" s="149"/>
      <c r="L27" s="108"/>
      <c r="M27" s="149"/>
      <c r="N27" s="108"/>
      <c r="O27" s="149"/>
      <c r="P27" s="108"/>
      <c r="Q27" s="149"/>
      <c r="R27" s="108"/>
      <c r="S27" s="149"/>
      <c r="T27" s="108"/>
      <c r="U27" s="149"/>
      <c r="V27" s="108"/>
      <c r="W27" s="149"/>
      <c r="X27" s="108"/>
      <c r="Y27" s="149"/>
      <c r="Z27" s="108"/>
      <c r="AA27" s="149"/>
      <c r="AB27" s="108"/>
      <c r="AC27" s="149"/>
      <c r="AD27" s="108"/>
      <c r="AE27" s="149"/>
      <c r="AF27" s="108"/>
      <c r="AG27" s="149"/>
      <c r="AH27" s="108"/>
      <c r="AI27" s="149"/>
      <c r="AJ27" s="108"/>
      <c r="AK27" s="149"/>
      <c r="AL27" s="108"/>
      <c r="AM27" s="149"/>
      <c r="AN27" s="108"/>
      <c r="AO27" s="149"/>
      <c r="AP27" s="108"/>
      <c r="AQ27" s="149"/>
      <c r="AR27" s="108"/>
      <c r="AS27" s="149"/>
      <c r="AT27" s="108"/>
      <c r="AU27" s="149"/>
      <c r="AV27" s="108"/>
      <c r="AW27" s="149"/>
      <c r="AX27" s="108"/>
      <c r="AY27" s="149"/>
      <c r="AZ27" s="108"/>
      <c r="BA27" s="149"/>
      <c r="BB27" s="108"/>
      <c r="BC27" s="149"/>
      <c r="BD27" s="108"/>
      <c r="BE27" s="149"/>
      <c r="BF27" s="108"/>
      <c r="BG27" s="149"/>
      <c r="BH27" s="108"/>
      <c r="BI27" s="149"/>
      <c r="BJ27" s="108"/>
      <c r="BK27" s="149"/>
      <c r="BL27" s="108"/>
      <c r="BM27" s="149"/>
      <c r="BN27" s="108"/>
      <c r="BO27" s="149"/>
      <c r="BP27" s="108"/>
      <c r="BQ27" s="149"/>
      <c r="BR27" s="108"/>
      <c r="BS27" s="149"/>
      <c r="BT27" s="108"/>
      <c r="BU27" s="149"/>
      <c r="BV27" s="108"/>
      <c r="BW27" s="149"/>
      <c r="BX27" s="108"/>
      <c r="BY27" s="149"/>
      <c r="BZ27" s="108"/>
      <c r="CA27" s="149"/>
      <c r="CB27" s="108"/>
      <c r="CC27" s="149"/>
      <c r="CD27" s="108"/>
      <c r="CE27" s="149"/>
      <c r="CF27" s="108"/>
      <c r="CG27" s="149"/>
      <c r="CH27" s="108"/>
      <c r="CI27" s="149"/>
      <c r="CJ27" s="108"/>
      <c r="CK27" s="149"/>
      <c r="CL27" s="108"/>
      <c r="CM27" s="149"/>
      <c r="CN27" s="108"/>
      <c r="CO27" s="149"/>
      <c r="CP27" s="108"/>
      <c r="CQ27" s="149"/>
      <c r="CR27" s="108"/>
      <c r="CS27" s="149"/>
      <c r="CT27" s="108"/>
      <c r="CU27" s="149"/>
      <c r="CV27" s="108"/>
      <c r="CW27" s="149"/>
      <c r="CX27" s="108"/>
      <c r="CY27" s="149"/>
      <c r="CZ27" s="108"/>
      <c r="DA27" s="149"/>
      <c r="DB27" s="108"/>
      <c r="DC27" s="149"/>
      <c r="DD27" s="108"/>
      <c r="DE27" s="149"/>
      <c r="DF27" s="108"/>
      <c r="DG27" s="149"/>
      <c r="DH27" s="108"/>
      <c r="DI27" s="149"/>
      <c r="DJ27" s="108"/>
      <c r="DK27" s="149"/>
      <c r="DL27" s="108"/>
      <c r="DM27" s="149"/>
      <c r="DN27" s="108"/>
      <c r="DO27" s="149"/>
      <c r="DP27" s="108"/>
      <c r="DQ27" s="149"/>
      <c r="DR27" s="108"/>
      <c r="DS27" s="149"/>
      <c r="DT27" s="108"/>
      <c r="DU27" s="149"/>
      <c r="DV27" s="108"/>
      <c r="DW27" s="149"/>
      <c r="DX27" s="108"/>
      <c r="DY27" s="149"/>
      <c r="DZ27" s="108"/>
      <c r="EA27" s="149"/>
      <c r="EB27" s="108"/>
      <c r="EC27" s="149"/>
      <c r="ED27" s="108"/>
      <c r="EE27" s="149"/>
      <c r="EF27" s="108"/>
      <c r="EG27" s="149"/>
      <c r="EH27" s="108"/>
      <c r="EI27" s="149"/>
      <c r="EJ27" s="108"/>
      <c r="EK27" s="149"/>
      <c r="EL27" s="108"/>
      <c r="EM27" s="149"/>
      <c r="EN27" s="108"/>
      <c r="EO27" s="149"/>
      <c r="EP27" s="108"/>
      <c r="EQ27" s="149"/>
      <c r="ER27" s="108"/>
      <c r="ES27" s="149"/>
      <c r="ET27" s="108"/>
      <c r="EU27" s="149"/>
      <c r="EV27" s="108"/>
      <c r="EW27" s="149"/>
      <c r="EX27" s="108"/>
      <c r="EY27" s="149"/>
      <c r="EZ27" s="108"/>
      <c r="FA27" s="149"/>
      <c r="FB27" s="108"/>
      <c r="FC27" s="149"/>
      <c r="FD27" s="108"/>
      <c r="FE27" s="149"/>
      <c r="FF27" s="108"/>
      <c r="FG27" s="149"/>
      <c r="FH27" s="108"/>
      <c r="FI27" s="149"/>
      <c r="FJ27" s="108"/>
      <c r="FK27" s="149"/>
      <c r="FL27" s="108"/>
      <c r="FM27" s="149"/>
      <c r="FN27" s="108"/>
      <c r="FO27" s="149"/>
      <c r="FP27" s="108"/>
      <c r="FQ27" s="149"/>
      <c r="FR27" s="108"/>
      <c r="FS27" s="149"/>
      <c r="FT27" s="108"/>
      <c r="FU27" s="149"/>
      <c r="FV27" s="108"/>
      <c r="FW27" s="149"/>
      <c r="FX27" s="108"/>
      <c r="FY27" s="149"/>
      <c r="FZ27" s="108"/>
      <c r="GA27" s="149"/>
      <c r="GB27" s="108"/>
      <c r="GC27" s="149"/>
      <c r="GD27" s="108"/>
      <c r="GE27" s="149"/>
      <c r="GF27" s="108"/>
      <c r="GG27" s="149"/>
      <c r="GH27" s="108"/>
      <c r="GI27" s="149"/>
      <c r="GJ27" s="108"/>
      <c r="GK27" s="149"/>
      <c r="GL27" s="108"/>
      <c r="GM27" s="149"/>
      <c r="GN27" s="108"/>
      <c r="GO27" s="149"/>
      <c r="GP27" s="108"/>
      <c r="GQ27" s="149"/>
      <c r="GR27" s="108"/>
      <c r="GS27" s="149"/>
      <c r="GT27" s="108"/>
      <c r="GU27" s="149"/>
      <c r="GV27" s="108"/>
      <c r="GW27" s="149"/>
      <c r="GX27" s="108"/>
      <c r="GY27" s="149"/>
      <c r="GZ27" s="108"/>
      <c r="HA27" s="149"/>
      <c r="HB27" s="108"/>
      <c r="HC27" s="149"/>
      <c r="HD27" s="108"/>
      <c r="HE27" s="149"/>
      <c r="HF27" s="108"/>
      <c r="HG27" s="149"/>
      <c r="HH27" s="108"/>
      <c r="HI27" s="149"/>
      <c r="HJ27" s="108"/>
      <c r="HK27" s="149"/>
      <c r="HL27" s="108"/>
      <c r="HM27" s="149"/>
      <c r="HN27" s="108"/>
      <c r="HO27" s="149"/>
      <c r="HP27" s="108"/>
      <c r="HQ27" s="149"/>
      <c r="HR27" s="108"/>
      <c r="HS27" s="149"/>
      <c r="HT27" s="108"/>
      <c r="HU27" s="149"/>
      <c r="HV27" s="108"/>
      <c r="HW27" s="149"/>
      <c r="HX27" s="108"/>
      <c r="HY27" s="149"/>
      <c r="HZ27" s="108"/>
      <c r="IA27" s="149"/>
      <c r="IB27" s="108"/>
      <c r="IC27" s="149"/>
      <c r="ID27" s="108"/>
      <c r="IE27" s="149"/>
      <c r="IF27" s="108"/>
      <c r="IG27" s="149"/>
      <c r="IH27" s="108"/>
      <c r="II27" s="149"/>
      <c r="IJ27" s="108"/>
      <c r="IK27" s="149"/>
      <c r="IL27" s="108"/>
      <c r="IM27" s="149"/>
      <c r="IN27" s="108"/>
      <c r="IO27" s="149"/>
      <c r="IP27" s="108"/>
      <c r="IQ27" s="149"/>
      <c r="IR27" s="108"/>
      <c r="IS27" s="149"/>
      <c r="IT27" s="108"/>
    </row>
    <row r="28" spans="1:254" s="99" customFormat="1" ht="12.75" customHeight="1">
      <c r="A28" s="146" t="s">
        <v>113</v>
      </c>
      <c r="B28" s="71" t="s">
        <v>121</v>
      </c>
      <c r="C28" s="77">
        <f>I243+I264</f>
        <v>0</v>
      </c>
      <c r="D28" s="149"/>
      <c r="E28" s="108"/>
      <c r="F28" s="149"/>
      <c r="G28" s="192"/>
      <c r="H28" s="192"/>
      <c r="I28" s="43"/>
      <c r="J28" s="108"/>
      <c r="K28" s="149"/>
      <c r="L28" s="108"/>
      <c r="M28" s="149"/>
      <c r="N28" s="108"/>
      <c r="O28" s="149"/>
      <c r="P28" s="108"/>
      <c r="Q28" s="149"/>
      <c r="R28" s="108"/>
      <c r="S28" s="149"/>
      <c r="T28" s="108"/>
      <c r="U28" s="149"/>
      <c r="V28" s="108"/>
      <c r="W28" s="149"/>
      <c r="X28" s="108"/>
      <c r="Y28" s="149"/>
      <c r="Z28" s="108"/>
      <c r="AA28" s="149"/>
      <c r="AB28" s="108"/>
      <c r="AC28" s="149"/>
      <c r="AD28" s="108"/>
      <c r="AE28" s="149"/>
      <c r="AF28" s="108"/>
      <c r="AG28" s="149"/>
      <c r="AH28" s="108"/>
      <c r="AI28" s="149"/>
      <c r="AJ28" s="108"/>
      <c r="AK28" s="149"/>
      <c r="AL28" s="108"/>
      <c r="AM28" s="149"/>
      <c r="AN28" s="108"/>
      <c r="AO28" s="149"/>
      <c r="AP28" s="108"/>
      <c r="AQ28" s="149"/>
      <c r="AR28" s="108"/>
      <c r="AS28" s="149"/>
      <c r="AT28" s="108"/>
      <c r="AU28" s="149"/>
      <c r="AV28" s="108"/>
      <c r="AW28" s="149"/>
      <c r="AX28" s="108"/>
      <c r="AY28" s="149"/>
      <c r="AZ28" s="108"/>
      <c r="BA28" s="149"/>
      <c r="BB28" s="108"/>
      <c r="BC28" s="149"/>
      <c r="BD28" s="108"/>
      <c r="BE28" s="149"/>
      <c r="BF28" s="108"/>
      <c r="BG28" s="149"/>
      <c r="BH28" s="108"/>
      <c r="BI28" s="149"/>
      <c r="BJ28" s="108"/>
      <c r="BK28" s="149"/>
      <c r="BL28" s="108"/>
      <c r="BM28" s="149"/>
      <c r="BN28" s="108"/>
      <c r="BO28" s="149"/>
      <c r="BP28" s="108"/>
      <c r="BQ28" s="149"/>
      <c r="BR28" s="108"/>
      <c r="BS28" s="149"/>
      <c r="BT28" s="108"/>
      <c r="BU28" s="149"/>
      <c r="BV28" s="108"/>
      <c r="BW28" s="149"/>
      <c r="BX28" s="108"/>
      <c r="BY28" s="149"/>
      <c r="BZ28" s="108"/>
      <c r="CA28" s="149"/>
      <c r="CB28" s="108"/>
      <c r="CC28" s="149"/>
      <c r="CD28" s="108"/>
      <c r="CE28" s="149"/>
      <c r="CF28" s="108"/>
      <c r="CG28" s="149"/>
      <c r="CH28" s="108"/>
      <c r="CI28" s="149"/>
      <c r="CJ28" s="108"/>
      <c r="CK28" s="149"/>
      <c r="CL28" s="108"/>
      <c r="CM28" s="149"/>
      <c r="CN28" s="108"/>
      <c r="CO28" s="149"/>
      <c r="CP28" s="108"/>
      <c r="CQ28" s="149"/>
      <c r="CR28" s="108"/>
      <c r="CS28" s="149"/>
      <c r="CT28" s="108"/>
      <c r="CU28" s="149"/>
      <c r="CV28" s="108"/>
      <c r="CW28" s="149"/>
      <c r="CX28" s="108"/>
      <c r="CY28" s="149"/>
      <c r="CZ28" s="108"/>
      <c r="DA28" s="149"/>
      <c r="DB28" s="108"/>
      <c r="DC28" s="149"/>
      <c r="DD28" s="108"/>
      <c r="DE28" s="149"/>
      <c r="DF28" s="108"/>
      <c r="DG28" s="149"/>
      <c r="DH28" s="108"/>
      <c r="DI28" s="149"/>
      <c r="DJ28" s="108"/>
      <c r="DK28" s="149"/>
      <c r="DL28" s="108"/>
      <c r="DM28" s="149"/>
      <c r="DN28" s="108"/>
      <c r="DO28" s="149"/>
      <c r="DP28" s="108"/>
      <c r="DQ28" s="149"/>
      <c r="DR28" s="108"/>
      <c r="DS28" s="149"/>
      <c r="DT28" s="108"/>
      <c r="DU28" s="149"/>
      <c r="DV28" s="108"/>
      <c r="DW28" s="149"/>
      <c r="DX28" s="108"/>
      <c r="DY28" s="149"/>
      <c r="DZ28" s="108"/>
      <c r="EA28" s="149"/>
      <c r="EB28" s="108"/>
      <c r="EC28" s="149"/>
      <c r="ED28" s="108"/>
      <c r="EE28" s="149"/>
      <c r="EF28" s="108"/>
      <c r="EG28" s="149"/>
      <c r="EH28" s="108"/>
      <c r="EI28" s="149"/>
      <c r="EJ28" s="108"/>
      <c r="EK28" s="149"/>
      <c r="EL28" s="108"/>
      <c r="EM28" s="149"/>
      <c r="EN28" s="108"/>
      <c r="EO28" s="149"/>
      <c r="EP28" s="108"/>
      <c r="EQ28" s="149"/>
      <c r="ER28" s="108"/>
      <c r="ES28" s="149"/>
      <c r="ET28" s="108"/>
      <c r="EU28" s="149"/>
      <c r="EV28" s="108"/>
      <c r="EW28" s="149"/>
      <c r="EX28" s="108"/>
      <c r="EY28" s="149"/>
      <c r="EZ28" s="108"/>
      <c r="FA28" s="149"/>
      <c r="FB28" s="108"/>
      <c r="FC28" s="149"/>
      <c r="FD28" s="108"/>
      <c r="FE28" s="149"/>
      <c r="FF28" s="108"/>
      <c r="FG28" s="149"/>
      <c r="FH28" s="108"/>
      <c r="FI28" s="149"/>
      <c r="FJ28" s="108"/>
      <c r="FK28" s="149"/>
      <c r="FL28" s="108"/>
      <c r="FM28" s="149"/>
      <c r="FN28" s="108"/>
      <c r="FO28" s="149"/>
      <c r="FP28" s="108"/>
      <c r="FQ28" s="149"/>
      <c r="FR28" s="108"/>
      <c r="FS28" s="149"/>
      <c r="FT28" s="108"/>
      <c r="FU28" s="149"/>
      <c r="FV28" s="108"/>
      <c r="FW28" s="149"/>
      <c r="FX28" s="108"/>
      <c r="FY28" s="149"/>
      <c r="FZ28" s="108"/>
      <c r="GA28" s="149"/>
      <c r="GB28" s="108"/>
      <c r="GC28" s="149"/>
      <c r="GD28" s="108"/>
      <c r="GE28" s="149"/>
      <c r="GF28" s="108"/>
      <c r="GG28" s="149"/>
      <c r="GH28" s="108"/>
      <c r="GI28" s="149"/>
      <c r="GJ28" s="108"/>
      <c r="GK28" s="149"/>
      <c r="GL28" s="108"/>
      <c r="GM28" s="149"/>
      <c r="GN28" s="108"/>
      <c r="GO28" s="149"/>
      <c r="GP28" s="108"/>
      <c r="GQ28" s="149"/>
      <c r="GR28" s="108"/>
      <c r="GS28" s="149"/>
      <c r="GT28" s="108"/>
      <c r="GU28" s="149"/>
      <c r="GV28" s="108"/>
      <c r="GW28" s="149"/>
      <c r="GX28" s="108"/>
      <c r="GY28" s="149"/>
      <c r="GZ28" s="108"/>
      <c r="HA28" s="149"/>
      <c r="HB28" s="108"/>
      <c r="HC28" s="149"/>
      <c r="HD28" s="108"/>
      <c r="HE28" s="149"/>
      <c r="HF28" s="108"/>
      <c r="HG28" s="149"/>
      <c r="HH28" s="108"/>
      <c r="HI28" s="149"/>
      <c r="HJ28" s="108"/>
      <c r="HK28" s="149"/>
      <c r="HL28" s="108"/>
      <c r="HM28" s="149"/>
      <c r="HN28" s="108"/>
      <c r="HO28" s="149"/>
      <c r="HP28" s="108"/>
      <c r="HQ28" s="149"/>
      <c r="HR28" s="108"/>
      <c r="HS28" s="149"/>
      <c r="HT28" s="108"/>
      <c r="HU28" s="149"/>
      <c r="HV28" s="108"/>
      <c r="HW28" s="149"/>
      <c r="HX28" s="108"/>
      <c r="HY28" s="149"/>
      <c r="HZ28" s="108"/>
      <c r="IA28" s="149"/>
      <c r="IB28" s="108"/>
      <c r="IC28" s="149"/>
      <c r="ID28" s="108"/>
      <c r="IE28" s="149"/>
      <c r="IF28" s="108"/>
      <c r="IG28" s="149"/>
      <c r="IH28" s="108"/>
      <c r="II28" s="149"/>
      <c r="IJ28" s="108"/>
      <c r="IK28" s="149"/>
      <c r="IL28" s="108"/>
      <c r="IM28" s="149"/>
      <c r="IN28" s="108"/>
      <c r="IO28" s="149"/>
      <c r="IP28" s="108"/>
      <c r="IQ28" s="149"/>
      <c r="IR28" s="108"/>
      <c r="IS28" s="149"/>
      <c r="IT28" s="108"/>
    </row>
    <row r="29" spans="1:254" s="99" customFormat="1" ht="12.75" customHeight="1">
      <c r="A29" s="146" t="s">
        <v>114</v>
      </c>
      <c r="B29" s="71" t="s">
        <v>122</v>
      </c>
      <c r="C29" s="77">
        <f>I244</f>
        <v>0</v>
      </c>
      <c r="D29" s="149"/>
      <c r="E29" s="108"/>
      <c r="F29" s="149"/>
      <c r="G29" s="192"/>
      <c r="H29" s="192"/>
      <c r="I29" s="43"/>
      <c r="J29" s="108"/>
      <c r="K29" s="149"/>
      <c r="L29" s="108"/>
      <c r="M29" s="149"/>
      <c r="N29" s="108"/>
      <c r="O29" s="149"/>
      <c r="P29" s="108"/>
      <c r="Q29" s="149"/>
      <c r="R29" s="108"/>
      <c r="S29" s="149"/>
      <c r="T29" s="108"/>
      <c r="U29" s="149"/>
      <c r="V29" s="108"/>
      <c r="W29" s="149"/>
      <c r="X29" s="108"/>
      <c r="Y29" s="149"/>
      <c r="Z29" s="108"/>
      <c r="AA29" s="149"/>
      <c r="AB29" s="108"/>
      <c r="AC29" s="149"/>
      <c r="AD29" s="108"/>
      <c r="AE29" s="149"/>
      <c r="AF29" s="108"/>
      <c r="AG29" s="149"/>
      <c r="AH29" s="108"/>
      <c r="AI29" s="149"/>
      <c r="AJ29" s="108"/>
      <c r="AK29" s="149"/>
      <c r="AL29" s="108"/>
      <c r="AM29" s="149"/>
      <c r="AN29" s="108"/>
      <c r="AO29" s="149"/>
      <c r="AP29" s="108"/>
      <c r="AQ29" s="149"/>
      <c r="AR29" s="108"/>
      <c r="AS29" s="149"/>
      <c r="AT29" s="108"/>
      <c r="AU29" s="149"/>
      <c r="AV29" s="108"/>
      <c r="AW29" s="149"/>
      <c r="AX29" s="108"/>
      <c r="AY29" s="149"/>
      <c r="AZ29" s="108"/>
      <c r="BA29" s="149"/>
      <c r="BB29" s="108"/>
      <c r="BC29" s="149"/>
      <c r="BD29" s="108"/>
      <c r="BE29" s="149"/>
      <c r="BF29" s="108"/>
      <c r="BG29" s="149"/>
      <c r="BH29" s="108"/>
      <c r="BI29" s="149"/>
      <c r="BJ29" s="108"/>
      <c r="BK29" s="149"/>
      <c r="BL29" s="108"/>
      <c r="BM29" s="149"/>
      <c r="BN29" s="108"/>
      <c r="BO29" s="149"/>
      <c r="BP29" s="108"/>
      <c r="BQ29" s="149"/>
      <c r="BR29" s="108"/>
      <c r="BS29" s="149"/>
      <c r="BT29" s="108"/>
      <c r="BU29" s="149"/>
      <c r="BV29" s="108"/>
      <c r="BW29" s="149"/>
      <c r="BX29" s="108"/>
      <c r="BY29" s="149"/>
      <c r="BZ29" s="108"/>
      <c r="CA29" s="149"/>
      <c r="CB29" s="108"/>
      <c r="CC29" s="149"/>
      <c r="CD29" s="108"/>
      <c r="CE29" s="149"/>
      <c r="CF29" s="108"/>
      <c r="CG29" s="149"/>
      <c r="CH29" s="108"/>
      <c r="CI29" s="149"/>
      <c r="CJ29" s="108"/>
      <c r="CK29" s="149"/>
      <c r="CL29" s="108"/>
      <c r="CM29" s="149"/>
      <c r="CN29" s="108"/>
      <c r="CO29" s="149"/>
      <c r="CP29" s="108"/>
      <c r="CQ29" s="149"/>
      <c r="CR29" s="108"/>
      <c r="CS29" s="149"/>
      <c r="CT29" s="108"/>
      <c r="CU29" s="149"/>
      <c r="CV29" s="108"/>
      <c r="CW29" s="149"/>
      <c r="CX29" s="108"/>
      <c r="CY29" s="149"/>
      <c r="CZ29" s="108"/>
      <c r="DA29" s="149"/>
      <c r="DB29" s="108"/>
      <c r="DC29" s="149"/>
      <c r="DD29" s="108"/>
      <c r="DE29" s="149"/>
      <c r="DF29" s="108"/>
      <c r="DG29" s="149"/>
      <c r="DH29" s="108"/>
      <c r="DI29" s="149"/>
      <c r="DJ29" s="108"/>
      <c r="DK29" s="149"/>
      <c r="DL29" s="108"/>
      <c r="DM29" s="149"/>
      <c r="DN29" s="108"/>
      <c r="DO29" s="149"/>
      <c r="DP29" s="108"/>
      <c r="DQ29" s="149"/>
      <c r="DR29" s="108"/>
      <c r="DS29" s="149"/>
      <c r="DT29" s="108"/>
      <c r="DU29" s="149"/>
      <c r="DV29" s="108"/>
      <c r="DW29" s="149"/>
      <c r="DX29" s="108"/>
      <c r="DY29" s="149"/>
      <c r="DZ29" s="108"/>
      <c r="EA29" s="149"/>
      <c r="EB29" s="108"/>
      <c r="EC29" s="149"/>
      <c r="ED29" s="108"/>
      <c r="EE29" s="149"/>
      <c r="EF29" s="108"/>
      <c r="EG29" s="149"/>
      <c r="EH29" s="108"/>
      <c r="EI29" s="149"/>
      <c r="EJ29" s="108"/>
      <c r="EK29" s="149"/>
      <c r="EL29" s="108"/>
      <c r="EM29" s="149"/>
      <c r="EN29" s="108"/>
      <c r="EO29" s="149"/>
      <c r="EP29" s="108"/>
      <c r="EQ29" s="149"/>
      <c r="ER29" s="108"/>
      <c r="ES29" s="149"/>
      <c r="ET29" s="108"/>
      <c r="EU29" s="149"/>
      <c r="EV29" s="108"/>
      <c r="EW29" s="149"/>
      <c r="EX29" s="108"/>
      <c r="EY29" s="149"/>
      <c r="EZ29" s="108"/>
      <c r="FA29" s="149"/>
      <c r="FB29" s="108"/>
      <c r="FC29" s="149"/>
      <c r="FD29" s="108"/>
      <c r="FE29" s="149"/>
      <c r="FF29" s="108"/>
      <c r="FG29" s="149"/>
      <c r="FH29" s="108"/>
      <c r="FI29" s="149"/>
      <c r="FJ29" s="108"/>
      <c r="FK29" s="149"/>
      <c r="FL29" s="108"/>
      <c r="FM29" s="149"/>
      <c r="FN29" s="108"/>
      <c r="FO29" s="149"/>
      <c r="FP29" s="108"/>
      <c r="FQ29" s="149"/>
      <c r="FR29" s="108"/>
      <c r="FS29" s="149"/>
      <c r="FT29" s="108"/>
      <c r="FU29" s="149"/>
      <c r="FV29" s="108"/>
      <c r="FW29" s="149"/>
      <c r="FX29" s="108"/>
      <c r="FY29" s="149"/>
      <c r="FZ29" s="108"/>
      <c r="GA29" s="149"/>
      <c r="GB29" s="108"/>
      <c r="GC29" s="149"/>
      <c r="GD29" s="108"/>
      <c r="GE29" s="149"/>
      <c r="GF29" s="108"/>
      <c r="GG29" s="149"/>
      <c r="GH29" s="108"/>
      <c r="GI29" s="149"/>
      <c r="GJ29" s="108"/>
      <c r="GK29" s="149"/>
      <c r="GL29" s="108"/>
      <c r="GM29" s="149"/>
      <c r="GN29" s="108"/>
      <c r="GO29" s="149"/>
      <c r="GP29" s="108"/>
      <c r="GQ29" s="149"/>
      <c r="GR29" s="108"/>
      <c r="GS29" s="149"/>
      <c r="GT29" s="108"/>
      <c r="GU29" s="149"/>
      <c r="GV29" s="108"/>
      <c r="GW29" s="149"/>
      <c r="GX29" s="108"/>
      <c r="GY29" s="149"/>
      <c r="GZ29" s="108"/>
      <c r="HA29" s="149"/>
      <c r="HB29" s="108"/>
      <c r="HC29" s="149"/>
      <c r="HD29" s="108"/>
      <c r="HE29" s="149"/>
      <c r="HF29" s="108"/>
      <c r="HG29" s="149"/>
      <c r="HH29" s="108"/>
      <c r="HI29" s="149"/>
      <c r="HJ29" s="108"/>
      <c r="HK29" s="149"/>
      <c r="HL29" s="108"/>
      <c r="HM29" s="149"/>
      <c r="HN29" s="108"/>
      <c r="HO29" s="149"/>
      <c r="HP29" s="108"/>
      <c r="HQ29" s="149"/>
      <c r="HR29" s="108"/>
      <c r="HS29" s="149"/>
      <c r="HT29" s="108"/>
      <c r="HU29" s="149"/>
      <c r="HV29" s="108"/>
      <c r="HW29" s="149"/>
      <c r="HX29" s="108"/>
      <c r="HY29" s="149"/>
      <c r="HZ29" s="108"/>
      <c r="IA29" s="149"/>
      <c r="IB29" s="108"/>
      <c r="IC29" s="149"/>
      <c r="ID29" s="108"/>
      <c r="IE29" s="149"/>
      <c r="IF29" s="108"/>
      <c r="IG29" s="149"/>
      <c r="IH29" s="108"/>
      <c r="II29" s="149"/>
      <c r="IJ29" s="108"/>
      <c r="IK29" s="149"/>
      <c r="IL29" s="108"/>
      <c r="IM29" s="149"/>
      <c r="IN29" s="108"/>
      <c r="IO29" s="149"/>
      <c r="IP29" s="108"/>
      <c r="IQ29" s="149"/>
      <c r="IR29" s="108"/>
      <c r="IS29" s="149"/>
      <c r="IT29" s="108"/>
    </row>
    <row r="30" spans="1:254" s="99" customFormat="1" ht="12.75" customHeight="1">
      <c r="A30" s="146" t="s">
        <v>165</v>
      </c>
      <c r="B30" s="71" t="s">
        <v>123</v>
      </c>
      <c r="C30" s="77">
        <f>I245+I265+I89+I158+I122+I57</f>
        <v>0</v>
      </c>
      <c r="D30" s="149"/>
      <c r="E30" s="108"/>
      <c r="F30" s="149"/>
      <c r="G30" s="192"/>
      <c r="H30" s="192"/>
      <c r="I30" s="43"/>
      <c r="J30" s="108"/>
      <c r="K30" s="149"/>
      <c r="L30" s="108"/>
      <c r="M30" s="149"/>
      <c r="N30" s="108"/>
      <c r="O30" s="149"/>
      <c r="P30" s="108"/>
      <c r="Q30" s="149"/>
      <c r="R30" s="108"/>
      <c r="S30" s="149"/>
      <c r="T30" s="108"/>
      <c r="U30" s="149"/>
      <c r="V30" s="108"/>
      <c r="W30" s="149"/>
      <c r="X30" s="108"/>
      <c r="Y30" s="149"/>
      <c r="Z30" s="108"/>
      <c r="AA30" s="149"/>
      <c r="AB30" s="108"/>
      <c r="AC30" s="149"/>
      <c r="AD30" s="108"/>
      <c r="AE30" s="149"/>
      <c r="AF30" s="108"/>
      <c r="AG30" s="149"/>
      <c r="AH30" s="108"/>
      <c r="AI30" s="149"/>
      <c r="AJ30" s="108"/>
      <c r="AK30" s="149"/>
      <c r="AL30" s="108"/>
      <c r="AM30" s="149"/>
      <c r="AN30" s="108"/>
      <c r="AO30" s="149"/>
      <c r="AP30" s="108"/>
      <c r="AQ30" s="149"/>
      <c r="AR30" s="108"/>
      <c r="AS30" s="149"/>
      <c r="AT30" s="108"/>
      <c r="AU30" s="149"/>
      <c r="AV30" s="108"/>
      <c r="AW30" s="149"/>
      <c r="AX30" s="108"/>
      <c r="AY30" s="149"/>
      <c r="AZ30" s="108"/>
      <c r="BA30" s="149"/>
      <c r="BB30" s="108"/>
      <c r="BC30" s="149"/>
      <c r="BD30" s="108"/>
      <c r="BE30" s="149"/>
      <c r="BF30" s="108"/>
      <c r="BG30" s="149"/>
      <c r="BH30" s="108"/>
      <c r="BI30" s="149"/>
      <c r="BJ30" s="108"/>
      <c r="BK30" s="149"/>
      <c r="BL30" s="108"/>
      <c r="BM30" s="149"/>
      <c r="BN30" s="108"/>
      <c r="BO30" s="149"/>
      <c r="BP30" s="108"/>
      <c r="BQ30" s="149"/>
      <c r="BR30" s="108"/>
      <c r="BS30" s="149"/>
      <c r="BT30" s="108"/>
      <c r="BU30" s="149"/>
      <c r="BV30" s="108"/>
      <c r="BW30" s="149"/>
      <c r="BX30" s="108"/>
      <c r="BY30" s="149"/>
      <c r="BZ30" s="108"/>
      <c r="CA30" s="149"/>
      <c r="CB30" s="108"/>
      <c r="CC30" s="149"/>
      <c r="CD30" s="108"/>
      <c r="CE30" s="149"/>
      <c r="CF30" s="108"/>
      <c r="CG30" s="149"/>
      <c r="CH30" s="108"/>
      <c r="CI30" s="149"/>
      <c r="CJ30" s="108"/>
      <c r="CK30" s="149"/>
      <c r="CL30" s="108"/>
      <c r="CM30" s="149"/>
      <c r="CN30" s="108"/>
      <c r="CO30" s="149"/>
      <c r="CP30" s="108"/>
      <c r="CQ30" s="149"/>
      <c r="CR30" s="108"/>
      <c r="CS30" s="149"/>
      <c r="CT30" s="108"/>
      <c r="CU30" s="149"/>
      <c r="CV30" s="108"/>
      <c r="CW30" s="149"/>
      <c r="CX30" s="108"/>
      <c r="CY30" s="149"/>
      <c r="CZ30" s="108"/>
      <c r="DA30" s="149"/>
      <c r="DB30" s="108"/>
      <c r="DC30" s="149"/>
      <c r="DD30" s="108"/>
      <c r="DE30" s="149"/>
      <c r="DF30" s="108"/>
      <c r="DG30" s="149"/>
      <c r="DH30" s="108"/>
      <c r="DI30" s="149"/>
      <c r="DJ30" s="108"/>
      <c r="DK30" s="149"/>
      <c r="DL30" s="108"/>
      <c r="DM30" s="149"/>
      <c r="DN30" s="108"/>
      <c r="DO30" s="149"/>
      <c r="DP30" s="108"/>
      <c r="DQ30" s="149"/>
      <c r="DR30" s="108"/>
      <c r="DS30" s="149"/>
      <c r="DT30" s="108"/>
      <c r="DU30" s="149"/>
      <c r="DV30" s="108"/>
      <c r="DW30" s="149"/>
      <c r="DX30" s="108"/>
      <c r="DY30" s="149"/>
      <c r="DZ30" s="108"/>
      <c r="EA30" s="149"/>
      <c r="EB30" s="108"/>
      <c r="EC30" s="149"/>
      <c r="ED30" s="108"/>
      <c r="EE30" s="149"/>
      <c r="EF30" s="108"/>
      <c r="EG30" s="149"/>
      <c r="EH30" s="108"/>
      <c r="EI30" s="149"/>
      <c r="EJ30" s="108"/>
      <c r="EK30" s="149"/>
      <c r="EL30" s="108"/>
      <c r="EM30" s="149"/>
      <c r="EN30" s="108"/>
      <c r="EO30" s="149"/>
      <c r="EP30" s="108"/>
      <c r="EQ30" s="149"/>
      <c r="ER30" s="108"/>
      <c r="ES30" s="149"/>
      <c r="ET30" s="108"/>
      <c r="EU30" s="149"/>
      <c r="EV30" s="108"/>
      <c r="EW30" s="149"/>
      <c r="EX30" s="108"/>
      <c r="EY30" s="149"/>
      <c r="EZ30" s="108"/>
      <c r="FA30" s="149"/>
      <c r="FB30" s="108"/>
      <c r="FC30" s="149"/>
      <c r="FD30" s="108"/>
      <c r="FE30" s="149"/>
      <c r="FF30" s="108"/>
      <c r="FG30" s="149"/>
      <c r="FH30" s="108"/>
      <c r="FI30" s="149"/>
      <c r="FJ30" s="108"/>
      <c r="FK30" s="149"/>
      <c r="FL30" s="108"/>
      <c r="FM30" s="149"/>
      <c r="FN30" s="108"/>
      <c r="FO30" s="149"/>
      <c r="FP30" s="108"/>
      <c r="FQ30" s="149"/>
      <c r="FR30" s="108"/>
      <c r="FS30" s="149"/>
      <c r="FT30" s="108"/>
      <c r="FU30" s="149"/>
      <c r="FV30" s="108"/>
      <c r="FW30" s="149"/>
      <c r="FX30" s="108"/>
      <c r="FY30" s="149"/>
      <c r="FZ30" s="108"/>
      <c r="GA30" s="149"/>
      <c r="GB30" s="108"/>
      <c r="GC30" s="149"/>
      <c r="GD30" s="108"/>
      <c r="GE30" s="149"/>
      <c r="GF30" s="108"/>
      <c r="GG30" s="149"/>
      <c r="GH30" s="108"/>
      <c r="GI30" s="149"/>
      <c r="GJ30" s="108"/>
      <c r="GK30" s="149"/>
      <c r="GL30" s="108"/>
      <c r="GM30" s="149"/>
      <c r="GN30" s="108"/>
      <c r="GO30" s="149"/>
      <c r="GP30" s="108"/>
      <c r="GQ30" s="149"/>
      <c r="GR30" s="108"/>
      <c r="GS30" s="149"/>
      <c r="GT30" s="108"/>
      <c r="GU30" s="149"/>
      <c r="GV30" s="108"/>
      <c r="GW30" s="149"/>
      <c r="GX30" s="108"/>
      <c r="GY30" s="149"/>
      <c r="GZ30" s="108"/>
      <c r="HA30" s="149"/>
      <c r="HB30" s="108"/>
      <c r="HC30" s="149"/>
      <c r="HD30" s="108"/>
      <c r="HE30" s="149"/>
      <c r="HF30" s="108"/>
      <c r="HG30" s="149"/>
      <c r="HH30" s="108"/>
      <c r="HI30" s="149"/>
      <c r="HJ30" s="108"/>
      <c r="HK30" s="149"/>
      <c r="HL30" s="108"/>
      <c r="HM30" s="149"/>
      <c r="HN30" s="108"/>
      <c r="HO30" s="149"/>
      <c r="HP30" s="108"/>
      <c r="HQ30" s="149"/>
      <c r="HR30" s="108"/>
      <c r="HS30" s="149"/>
      <c r="HT30" s="108"/>
      <c r="HU30" s="149"/>
      <c r="HV30" s="108"/>
      <c r="HW30" s="149"/>
      <c r="HX30" s="108"/>
      <c r="HY30" s="149"/>
      <c r="HZ30" s="108"/>
      <c r="IA30" s="149"/>
      <c r="IB30" s="108"/>
      <c r="IC30" s="149"/>
      <c r="ID30" s="108"/>
      <c r="IE30" s="149"/>
      <c r="IF30" s="108"/>
      <c r="IG30" s="149"/>
      <c r="IH30" s="108"/>
      <c r="II30" s="149"/>
      <c r="IJ30" s="108"/>
      <c r="IK30" s="149"/>
      <c r="IL30" s="108"/>
      <c r="IM30" s="149"/>
      <c r="IN30" s="108"/>
      <c r="IO30" s="149"/>
      <c r="IP30" s="108"/>
      <c r="IQ30" s="149"/>
      <c r="IR30" s="108"/>
      <c r="IS30" s="149"/>
      <c r="IT30" s="108"/>
    </row>
    <row r="31" spans="1:254" s="99" customFormat="1" ht="12.75" customHeight="1">
      <c r="A31" s="67" t="s">
        <v>116</v>
      </c>
      <c r="B31" s="68" t="s">
        <v>117</v>
      </c>
      <c r="C31" s="77">
        <f>I249</f>
        <v>0</v>
      </c>
      <c r="D31" s="39"/>
      <c r="E31" s="40"/>
      <c r="F31" s="39"/>
      <c r="G31" s="45"/>
      <c r="H31" s="45"/>
      <c r="I31" s="40"/>
      <c r="J31" s="40"/>
      <c r="K31" s="39"/>
      <c r="L31" s="40"/>
      <c r="M31" s="39"/>
      <c r="N31" s="40"/>
      <c r="O31" s="39"/>
      <c r="P31" s="40"/>
      <c r="Q31" s="39"/>
      <c r="R31" s="40"/>
      <c r="S31" s="39"/>
      <c r="T31" s="40"/>
      <c r="U31" s="39"/>
      <c r="V31" s="40"/>
      <c r="W31" s="39"/>
      <c r="X31" s="40"/>
      <c r="Y31" s="39"/>
      <c r="Z31" s="40"/>
      <c r="AA31" s="39"/>
      <c r="AB31" s="40"/>
      <c r="AC31" s="39"/>
      <c r="AD31" s="40"/>
      <c r="AE31" s="39"/>
      <c r="AF31" s="40"/>
      <c r="AG31" s="39"/>
      <c r="AH31" s="40"/>
      <c r="AI31" s="39"/>
      <c r="AJ31" s="40"/>
      <c r="AK31" s="39"/>
      <c r="AL31" s="40"/>
      <c r="AM31" s="39"/>
      <c r="AN31" s="40"/>
      <c r="AO31" s="39"/>
      <c r="AP31" s="40"/>
      <c r="AQ31" s="39"/>
      <c r="AR31" s="40"/>
      <c r="AS31" s="39"/>
      <c r="AT31" s="40"/>
      <c r="AU31" s="39"/>
      <c r="AV31" s="40"/>
      <c r="AW31" s="39"/>
      <c r="AX31" s="40"/>
      <c r="AY31" s="39"/>
      <c r="AZ31" s="40"/>
      <c r="BA31" s="39"/>
      <c r="BB31" s="40"/>
      <c r="BC31" s="39"/>
      <c r="BD31" s="40"/>
      <c r="BE31" s="39"/>
      <c r="BF31" s="40"/>
      <c r="BG31" s="39"/>
      <c r="BH31" s="40"/>
      <c r="BI31" s="39"/>
      <c r="BJ31" s="40"/>
      <c r="BK31" s="39"/>
      <c r="BL31" s="40"/>
      <c r="BM31" s="39"/>
      <c r="BN31" s="40"/>
      <c r="BO31" s="39"/>
      <c r="BP31" s="40"/>
      <c r="BQ31" s="39"/>
      <c r="BR31" s="40"/>
      <c r="BS31" s="39"/>
      <c r="BT31" s="40"/>
      <c r="BU31" s="39"/>
      <c r="BV31" s="40"/>
      <c r="BW31" s="39"/>
      <c r="BX31" s="40"/>
      <c r="BY31" s="39"/>
      <c r="BZ31" s="40"/>
      <c r="CA31" s="39"/>
      <c r="CB31" s="40"/>
      <c r="CC31" s="39"/>
      <c r="CD31" s="40"/>
      <c r="CE31" s="39"/>
      <c r="CF31" s="40"/>
      <c r="CG31" s="39"/>
      <c r="CH31" s="40"/>
      <c r="CI31" s="39"/>
      <c r="CJ31" s="40"/>
      <c r="CK31" s="39"/>
      <c r="CL31" s="40"/>
      <c r="CM31" s="39"/>
      <c r="CN31" s="40"/>
      <c r="CO31" s="39"/>
      <c r="CP31" s="40"/>
      <c r="CQ31" s="39"/>
      <c r="CR31" s="40"/>
      <c r="CS31" s="39"/>
      <c r="CT31" s="40"/>
      <c r="CU31" s="39"/>
      <c r="CV31" s="40"/>
      <c r="CW31" s="39"/>
      <c r="CX31" s="40"/>
      <c r="CY31" s="39"/>
      <c r="CZ31" s="40"/>
      <c r="DA31" s="39"/>
      <c r="DB31" s="40"/>
      <c r="DC31" s="39"/>
      <c r="DD31" s="40"/>
      <c r="DE31" s="39"/>
      <c r="DF31" s="40"/>
      <c r="DG31" s="39"/>
      <c r="DH31" s="40"/>
      <c r="DI31" s="39"/>
      <c r="DJ31" s="40"/>
      <c r="DK31" s="39"/>
      <c r="DL31" s="40"/>
      <c r="DM31" s="39"/>
      <c r="DN31" s="40"/>
      <c r="DO31" s="39"/>
      <c r="DP31" s="40"/>
      <c r="DQ31" s="39"/>
      <c r="DR31" s="40"/>
      <c r="DS31" s="39"/>
      <c r="DT31" s="40"/>
      <c r="DU31" s="39"/>
      <c r="DV31" s="40"/>
      <c r="DW31" s="39"/>
      <c r="DX31" s="40"/>
      <c r="DY31" s="39"/>
      <c r="DZ31" s="40"/>
      <c r="EA31" s="39"/>
      <c r="EB31" s="40"/>
      <c r="EC31" s="39"/>
      <c r="ED31" s="40"/>
      <c r="EE31" s="39"/>
      <c r="EF31" s="40"/>
      <c r="EG31" s="39"/>
      <c r="EH31" s="40"/>
      <c r="EI31" s="39"/>
      <c r="EJ31" s="40"/>
      <c r="EK31" s="39"/>
      <c r="EL31" s="40"/>
      <c r="EM31" s="39"/>
      <c r="EN31" s="40"/>
      <c r="EO31" s="39"/>
      <c r="EP31" s="40"/>
      <c r="EQ31" s="39"/>
      <c r="ER31" s="40"/>
      <c r="ES31" s="39"/>
      <c r="ET31" s="40"/>
      <c r="EU31" s="39"/>
      <c r="EV31" s="40"/>
      <c r="EW31" s="39"/>
      <c r="EX31" s="40"/>
      <c r="EY31" s="39"/>
      <c r="EZ31" s="40"/>
      <c r="FA31" s="39"/>
      <c r="FB31" s="40"/>
      <c r="FC31" s="39"/>
      <c r="FD31" s="40"/>
      <c r="FE31" s="39"/>
      <c r="FF31" s="40"/>
      <c r="FG31" s="39"/>
      <c r="FH31" s="40"/>
      <c r="FI31" s="39"/>
      <c r="FJ31" s="40"/>
      <c r="FK31" s="39"/>
      <c r="FL31" s="40"/>
      <c r="FM31" s="39"/>
      <c r="FN31" s="40"/>
      <c r="FO31" s="39"/>
      <c r="FP31" s="40"/>
      <c r="FQ31" s="39"/>
      <c r="FR31" s="40"/>
      <c r="FS31" s="39"/>
      <c r="FT31" s="40"/>
      <c r="FU31" s="39"/>
      <c r="FV31" s="40"/>
      <c r="FW31" s="39"/>
      <c r="FX31" s="40"/>
      <c r="FY31" s="39"/>
      <c r="FZ31" s="40"/>
      <c r="GA31" s="39"/>
      <c r="GB31" s="40"/>
      <c r="GC31" s="39"/>
      <c r="GD31" s="40"/>
      <c r="GE31" s="39"/>
      <c r="GF31" s="40"/>
      <c r="GG31" s="39"/>
      <c r="GH31" s="40"/>
      <c r="GI31" s="39"/>
      <c r="GJ31" s="40"/>
      <c r="GK31" s="39"/>
      <c r="GL31" s="40"/>
      <c r="GM31" s="39"/>
      <c r="GN31" s="40"/>
      <c r="GO31" s="39"/>
      <c r="GP31" s="40"/>
      <c r="GQ31" s="39"/>
      <c r="GR31" s="40"/>
      <c r="GS31" s="39"/>
      <c r="GT31" s="40"/>
      <c r="GU31" s="39"/>
      <c r="GV31" s="40"/>
      <c r="GW31" s="39"/>
      <c r="GX31" s="40"/>
      <c r="GY31" s="39"/>
      <c r="GZ31" s="40"/>
      <c r="HA31" s="39"/>
      <c r="HB31" s="40"/>
      <c r="HC31" s="39"/>
      <c r="HD31" s="40"/>
      <c r="HE31" s="39"/>
      <c r="HF31" s="40"/>
      <c r="HG31" s="39"/>
      <c r="HH31" s="40"/>
      <c r="HI31" s="39"/>
      <c r="HJ31" s="40"/>
      <c r="HK31" s="39"/>
      <c r="HL31" s="40"/>
      <c r="HM31" s="39"/>
      <c r="HN31" s="40"/>
      <c r="HO31" s="39"/>
      <c r="HP31" s="40"/>
      <c r="HQ31" s="39"/>
      <c r="HR31" s="40"/>
      <c r="HS31" s="39"/>
      <c r="HT31" s="40"/>
      <c r="HU31" s="39"/>
      <c r="HV31" s="40"/>
      <c r="HW31" s="39"/>
      <c r="HX31" s="40"/>
      <c r="HY31" s="39"/>
      <c r="HZ31" s="40"/>
      <c r="IA31" s="39"/>
      <c r="IB31" s="40"/>
      <c r="IC31" s="39"/>
      <c r="ID31" s="40"/>
      <c r="IE31" s="39"/>
      <c r="IF31" s="40"/>
      <c r="IG31" s="39"/>
      <c r="IH31" s="40"/>
      <c r="II31" s="39"/>
      <c r="IJ31" s="40"/>
      <c r="IK31" s="39"/>
      <c r="IL31" s="40"/>
      <c r="IM31" s="39"/>
      <c r="IN31" s="40"/>
      <c r="IO31" s="39"/>
      <c r="IP31" s="40"/>
      <c r="IQ31" s="39"/>
      <c r="IR31" s="40"/>
      <c r="IS31" s="39"/>
      <c r="IT31" s="40"/>
    </row>
    <row r="32" spans="1:254" s="99" customFormat="1" ht="12.75" customHeight="1">
      <c r="A32" s="69" t="s">
        <v>176</v>
      </c>
      <c r="B32" s="70" t="s">
        <v>149</v>
      </c>
      <c r="C32" s="77">
        <f>I224+I161</f>
        <v>0</v>
      </c>
      <c r="D32" s="52"/>
      <c r="E32" s="46"/>
      <c r="F32" s="52"/>
      <c r="G32" s="53"/>
      <c r="H32" s="53"/>
      <c r="I32" s="46"/>
      <c r="J32" s="46"/>
      <c r="K32" s="52"/>
      <c r="L32" s="46"/>
      <c r="M32" s="52"/>
      <c r="N32" s="46"/>
      <c r="O32" s="52"/>
      <c r="P32" s="46"/>
      <c r="Q32" s="52"/>
      <c r="R32" s="46"/>
      <c r="S32" s="52"/>
      <c r="T32" s="46"/>
      <c r="U32" s="52"/>
      <c r="V32" s="46"/>
      <c r="W32" s="52"/>
      <c r="X32" s="46"/>
      <c r="Y32" s="52"/>
      <c r="Z32" s="46"/>
      <c r="AA32" s="52"/>
      <c r="AB32" s="46"/>
      <c r="AC32" s="52"/>
      <c r="AD32" s="46"/>
      <c r="AE32" s="52"/>
      <c r="AF32" s="46"/>
      <c r="AG32" s="52"/>
      <c r="AH32" s="46"/>
      <c r="AI32" s="52"/>
      <c r="AJ32" s="46"/>
      <c r="AK32" s="52"/>
      <c r="AL32" s="46"/>
      <c r="AM32" s="52"/>
      <c r="AN32" s="46"/>
      <c r="AO32" s="52"/>
      <c r="AP32" s="46"/>
      <c r="AQ32" s="52"/>
      <c r="AR32" s="46"/>
      <c r="AS32" s="52"/>
      <c r="AT32" s="46"/>
      <c r="AU32" s="52"/>
      <c r="AV32" s="46"/>
      <c r="AW32" s="52"/>
      <c r="AX32" s="46"/>
      <c r="AY32" s="52"/>
      <c r="AZ32" s="46"/>
      <c r="BA32" s="52"/>
      <c r="BB32" s="46"/>
      <c r="BC32" s="52"/>
      <c r="BD32" s="46"/>
      <c r="BE32" s="52"/>
      <c r="BF32" s="46"/>
      <c r="BG32" s="52"/>
      <c r="BH32" s="46"/>
      <c r="BI32" s="52"/>
      <c r="BJ32" s="46"/>
      <c r="BK32" s="52"/>
      <c r="BL32" s="46"/>
      <c r="BM32" s="52"/>
      <c r="BN32" s="46"/>
      <c r="BO32" s="52"/>
      <c r="BP32" s="46"/>
      <c r="BQ32" s="52"/>
      <c r="BR32" s="46"/>
      <c r="BS32" s="52"/>
      <c r="BT32" s="46"/>
      <c r="BU32" s="52"/>
      <c r="BV32" s="46"/>
      <c r="BW32" s="52"/>
      <c r="BX32" s="46"/>
      <c r="BY32" s="52"/>
      <c r="BZ32" s="46"/>
      <c r="CA32" s="52"/>
      <c r="CB32" s="46"/>
      <c r="CC32" s="52"/>
      <c r="CD32" s="46"/>
      <c r="CE32" s="52"/>
      <c r="CF32" s="46"/>
      <c r="CG32" s="52"/>
      <c r="CH32" s="46"/>
      <c r="CI32" s="52"/>
      <c r="CJ32" s="46"/>
      <c r="CK32" s="52"/>
      <c r="CL32" s="46"/>
      <c r="CM32" s="52"/>
      <c r="CN32" s="46"/>
      <c r="CO32" s="52"/>
      <c r="CP32" s="46"/>
      <c r="CQ32" s="52"/>
      <c r="CR32" s="46"/>
      <c r="CS32" s="52"/>
      <c r="CT32" s="46"/>
      <c r="CU32" s="52"/>
      <c r="CV32" s="46"/>
      <c r="CW32" s="52"/>
      <c r="CX32" s="46"/>
      <c r="CY32" s="52"/>
      <c r="CZ32" s="46"/>
      <c r="DA32" s="52"/>
      <c r="DB32" s="46"/>
      <c r="DC32" s="52"/>
      <c r="DD32" s="46"/>
      <c r="DE32" s="52"/>
      <c r="DF32" s="46"/>
      <c r="DG32" s="52"/>
      <c r="DH32" s="46"/>
      <c r="DI32" s="52"/>
      <c r="DJ32" s="46"/>
      <c r="DK32" s="52"/>
      <c r="DL32" s="46"/>
      <c r="DM32" s="52"/>
      <c r="DN32" s="46"/>
      <c r="DO32" s="52"/>
      <c r="DP32" s="46"/>
      <c r="DQ32" s="52"/>
      <c r="DR32" s="46"/>
      <c r="DS32" s="52"/>
      <c r="DT32" s="46"/>
      <c r="DU32" s="52"/>
      <c r="DV32" s="46"/>
      <c r="DW32" s="52"/>
      <c r="DX32" s="46"/>
      <c r="DY32" s="52"/>
      <c r="DZ32" s="46"/>
      <c r="EA32" s="52"/>
      <c r="EB32" s="46"/>
      <c r="EC32" s="52"/>
      <c r="ED32" s="46"/>
      <c r="EE32" s="52"/>
      <c r="EF32" s="46"/>
      <c r="EG32" s="52"/>
      <c r="EH32" s="46"/>
      <c r="EI32" s="52"/>
      <c r="EJ32" s="46"/>
      <c r="EK32" s="52"/>
      <c r="EL32" s="46"/>
      <c r="EM32" s="52"/>
      <c r="EN32" s="46"/>
      <c r="EO32" s="52"/>
      <c r="EP32" s="46"/>
      <c r="EQ32" s="52"/>
      <c r="ER32" s="46"/>
      <c r="ES32" s="52"/>
      <c r="ET32" s="46"/>
      <c r="EU32" s="52"/>
      <c r="EV32" s="46"/>
      <c r="EW32" s="52"/>
      <c r="EX32" s="46"/>
      <c r="EY32" s="52"/>
      <c r="EZ32" s="46"/>
      <c r="FA32" s="52"/>
      <c r="FB32" s="46"/>
      <c r="FC32" s="52"/>
      <c r="FD32" s="46"/>
      <c r="FE32" s="52"/>
      <c r="FF32" s="46"/>
      <c r="FG32" s="52"/>
      <c r="FH32" s="46"/>
      <c r="FI32" s="52"/>
      <c r="FJ32" s="46"/>
      <c r="FK32" s="52"/>
      <c r="FL32" s="46"/>
      <c r="FM32" s="52"/>
      <c r="FN32" s="46"/>
      <c r="FO32" s="52"/>
      <c r="FP32" s="46"/>
      <c r="FQ32" s="52"/>
      <c r="FR32" s="46"/>
      <c r="FS32" s="52"/>
      <c r="FT32" s="46"/>
      <c r="FU32" s="52"/>
      <c r="FV32" s="46"/>
      <c r="FW32" s="52"/>
      <c r="FX32" s="46"/>
      <c r="FY32" s="52"/>
      <c r="FZ32" s="46"/>
      <c r="GA32" s="52"/>
      <c r="GB32" s="46"/>
      <c r="GC32" s="52"/>
      <c r="GD32" s="46"/>
      <c r="GE32" s="52"/>
      <c r="GF32" s="46"/>
      <c r="GG32" s="52"/>
      <c r="GH32" s="46"/>
      <c r="GI32" s="52"/>
      <c r="GJ32" s="46"/>
      <c r="GK32" s="52"/>
      <c r="GL32" s="46"/>
      <c r="GM32" s="52"/>
      <c r="GN32" s="46"/>
      <c r="GO32" s="52"/>
      <c r="GP32" s="46"/>
      <c r="GQ32" s="52"/>
      <c r="GR32" s="46"/>
      <c r="GS32" s="52"/>
      <c r="GT32" s="46"/>
      <c r="GU32" s="52"/>
      <c r="GV32" s="46"/>
      <c r="GW32" s="52"/>
      <c r="GX32" s="46"/>
      <c r="GY32" s="52"/>
      <c r="GZ32" s="46"/>
      <c r="HA32" s="52"/>
      <c r="HB32" s="46"/>
      <c r="HC32" s="52"/>
      <c r="HD32" s="46"/>
      <c r="HE32" s="52"/>
      <c r="HF32" s="46"/>
      <c r="HG32" s="52"/>
      <c r="HH32" s="46"/>
      <c r="HI32" s="52"/>
      <c r="HJ32" s="46"/>
      <c r="HK32" s="52"/>
      <c r="HL32" s="46"/>
      <c r="HM32" s="52"/>
      <c r="HN32" s="46"/>
      <c r="HO32" s="52"/>
      <c r="HP32" s="46"/>
      <c r="HQ32" s="52"/>
      <c r="HR32" s="46"/>
      <c r="HS32" s="52"/>
      <c r="HT32" s="46"/>
      <c r="HU32" s="52"/>
      <c r="HV32" s="46"/>
      <c r="HW32" s="52"/>
      <c r="HX32" s="46"/>
      <c r="HY32" s="52"/>
      <c r="HZ32" s="46"/>
      <c r="IA32" s="52"/>
      <c r="IB32" s="46"/>
      <c r="IC32" s="52"/>
      <c r="ID32" s="46"/>
      <c r="IE32" s="52"/>
      <c r="IF32" s="46"/>
      <c r="IG32" s="52"/>
      <c r="IH32" s="46"/>
      <c r="II32" s="52"/>
      <c r="IJ32" s="46"/>
      <c r="IK32" s="52"/>
      <c r="IL32" s="46"/>
      <c r="IM32" s="52"/>
      <c r="IN32" s="46"/>
      <c r="IO32" s="52"/>
      <c r="IP32" s="46"/>
      <c r="IQ32" s="52"/>
      <c r="IR32" s="46"/>
      <c r="IS32" s="52"/>
      <c r="IT32" s="46"/>
    </row>
    <row r="33" spans="1:254" s="99" customFormat="1" ht="12.75" customHeight="1">
      <c r="A33" s="67" t="s">
        <v>128</v>
      </c>
      <c r="B33" s="68" t="s">
        <v>178</v>
      </c>
      <c r="C33" s="77">
        <f>I254</f>
        <v>0</v>
      </c>
      <c r="D33" s="39"/>
      <c r="E33" s="40"/>
      <c r="F33" s="39"/>
      <c r="G33" s="45"/>
      <c r="H33" s="45"/>
      <c r="I33" s="40"/>
      <c r="J33" s="40"/>
      <c r="K33" s="39"/>
      <c r="L33" s="40"/>
      <c r="M33" s="39"/>
      <c r="N33" s="40"/>
      <c r="O33" s="39"/>
      <c r="P33" s="40"/>
      <c r="Q33" s="39"/>
      <c r="R33" s="40"/>
      <c r="S33" s="39"/>
      <c r="T33" s="40"/>
      <c r="U33" s="39"/>
      <c r="V33" s="40"/>
      <c r="W33" s="39"/>
      <c r="X33" s="40"/>
      <c r="Y33" s="39"/>
      <c r="Z33" s="40"/>
      <c r="AA33" s="39"/>
      <c r="AB33" s="40"/>
      <c r="AC33" s="39"/>
      <c r="AD33" s="40"/>
      <c r="AE33" s="39"/>
      <c r="AF33" s="40"/>
      <c r="AG33" s="39"/>
      <c r="AH33" s="40"/>
      <c r="AI33" s="39"/>
      <c r="AJ33" s="40"/>
      <c r="AK33" s="39"/>
      <c r="AL33" s="40"/>
      <c r="AM33" s="39"/>
      <c r="AN33" s="40"/>
      <c r="AO33" s="39"/>
      <c r="AP33" s="40"/>
      <c r="AQ33" s="39"/>
      <c r="AR33" s="40"/>
      <c r="AS33" s="39"/>
      <c r="AT33" s="40"/>
      <c r="AU33" s="39"/>
      <c r="AV33" s="40"/>
      <c r="AW33" s="39"/>
      <c r="AX33" s="40"/>
      <c r="AY33" s="39"/>
      <c r="AZ33" s="40"/>
      <c r="BA33" s="39"/>
      <c r="BB33" s="40"/>
      <c r="BC33" s="39"/>
      <c r="BD33" s="40"/>
      <c r="BE33" s="39"/>
      <c r="BF33" s="40"/>
      <c r="BG33" s="39"/>
      <c r="BH33" s="40"/>
      <c r="BI33" s="39"/>
      <c r="BJ33" s="40"/>
      <c r="BK33" s="39"/>
      <c r="BL33" s="40"/>
      <c r="BM33" s="39"/>
      <c r="BN33" s="40"/>
      <c r="BO33" s="39"/>
      <c r="BP33" s="40"/>
      <c r="BQ33" s="39"/>
      <c r="BR33" s="40"/>
      <c r="BS33" s="39"/>
      <c r="BT33" s="40"/>
      <c r="BU33" s="39"/>
      <c r="BV33" s="40"/>
      <c r="BW33" s="39"/>
      <c r="BX33" s="40"/>
      <c r="BY33" s="39"/>
      <c r="BZ33" s="40"/>
      <c r="CA33" s="39"/>
      <c r="CB33" s="40"/>
      <c r="CC33" s="39"/>
      <c r="CD33" s="40"/>
      <c r="CE33" s="39"/>
      <c r="CF33" s="40"/>
      <c r="CG33" s="39"/>
      <c r="CH33" s="40"/>
      <c r="CI33" s="39"/>
      <c r="CJ33" s="40"/>
      <c r="CK33" s="39"/>
      <c r="CL33" s="40"/>
      <c r="CM33" s="39"/>
      <c r="CN33" s="40"/>
      <c r="CO33" s="39"/>
      <c r="CP33" s="40"/>
      <c r="CQ33" s="39"/>
      <c r="CR33" s="40"/>
      <c r="CS33" s="39"/>
      <c r="CT33" s="40"/>
      <c r="CU33" s="39"/>
      <c r="CV33" s="40"/>
      <c r="CW33" s="39"/>
      <c r="CX33" s="40"/>
      <c r="CY33" s="39"/>
      <c r="CZ33" s="40"/>
      <c r="DA33" s="39"/>
      <c r="DB33" s="40"/>
      <c r="DC33" s="39"/>
      <c r="DD33" s="40"/>
      <c r="DE33" s="39"/>
      <c r="DF33" s="40"/>
      <c r="DG33" s="39"/>
      <c r="DH33" s="40"/>
      <c r="DI33" s="39"/>
      <c r="DJ33" s="40"/>
      <c r="DK33" s="39"/>
      <c r="DL33" s="40"/>
      <c r="DM33" s="39"/>
      <c r="DN33" s="40"/>
      <c r="DO33" s="39"/>
      <c r="DP33" s="40"/>
      <c r="DQ33" s="39"/>
      <c r="DR33" s="40"/>
      <c r="DS33" s="39"/>
      <c r="DT33" s="40"/>
      <c r="DU33" s="39"/>
      <c r="DV33" s="40"/>
      <c r="DW33" s="39"/>
      <c r="DX33" s="40"/>
      <c r="DY33" s="39"/>
      <c r="DZ33" s="40"/>
      <c r="EA33" s="39"/>
      <c r="EB33" s="40"/>
      <c r="EC33" s="39"/>
      <c r="ED33" s="40"/>
      <c r="EE33" s="39"/>
      <c r="EF33" s="40"/>
      <c r="EG33" s="39"/>
      <c r="EH33" s="40"/>
      <c r="EI33" s="39"/>
      <c r="EJ33" s="40"/>
      <c r="EK33" s="39"/>
      <c r="EL33" s="40"/>
      <c r="EM33" s="39"/>
      <c r="EN33" s="40"/>
      <c r="EO33" s="39"/>
      <c r="EP33" s="40"/>
      <c r="EQ33" s="39"/>
      <c r="ER33" s="40"/>
      <c r="ES33" s="39"/>
      <c r="ET33" s="40"/>
      <c r="EU33" s="39"/>
      <c r="EV33" s="40"/>
      <c r="EW33" s="39"/>
      <c r="EX33" s="40"/>
      <c r="EY33" s="39"/>
      <c r="EZ33" s="40"/>
      <c r="FA33" s="39"/>
      <c r="FB33" s="40"/>
      <c r="FC33" s="39"/>
      <c r="FD33" s="40"/>
      <c r="FE33" s="39"/>
      <c r="FF33" s="40"/>
      <c r="FG33" s="39"/>
      <c r="FH33" s="40"/>
      <c r="FI33" s="39"/>
      <c r="FJ33" s="40"/>
      <c r="FK33" s="39"/>
      <c r="FL33" s="40"/>
      <c r="FM33" s="39"/>
      <c r="FN33" s="40"/>
      <c r="FO33" s="39"/>
      <c r="FP33" s="40"/>
      <c r="FQ33" s="39"/>
      <c r="FR33" s="40"/>
      <c r="FS33" s="39"/>
      <c r="FT33" s="40"/>
      <c r="FU33" s="39"/>
      <c r="FV33" s="40"/>
      <c r="FW33" s="39"/>
      <c r="FX33" s="40"/>
      <c r="FY33" s="39"/>
      <c r="FZ33" s="40"/>
      <c r="GA33" s="39"/>
      <c r="GB33" s="40"/>
      <c r="GC33" s="39"/>
      <c r="GD33" s="40"/>
      <c r="GE33" s="39"/>
      <c r="GF33" s="40"/>
      <c r="GG33" s="39"/>
      <c r="GH33" s="40"/>
      <c r="GI33" s="39"/>
      <c r="GJ33" s="40"/>
      <c r="GK33" s="39"/>
      <c r="GL33" s="40"/>
      <c r="GM33" s="39"/>
      <c r="GN33" s="40"/>
      <c r="GO33" s="39"/>
      <c r="GP33" s="40"/>
      <c r="GQ33" s="39"/>
      <c r="GR33" s="40"/>
      <c r="GS33" s="39"/>
      <c r="GT33" s="40"/>
      <c r="GU33" s="39"/>
      <c r="GV33" s="40"/>
      <c r="GW33" s="39"/>
      <c r="GX33" s="40"/>
      <c r="GY33" s="39"/>
      <c r="GZ33" s="40"/>
      <c r="HA33" s="39"/>
      <c r="HB33" s="40"/>
      <c r="HC33" s="39"/>
      <c r="HD33" s="40"/>
      <c r="HE33" s="39"/>
      <c r="HF33" s="40"/>
      <c r="HG33" s="39"/>
      <c r="HH33" s="40"/>
      <c r="HI33" s="39"/>
      <c r="HJ33" s="40"/>
      <c r="HK33" s="39"/>
      <c r="HL33" s="40"/>
      <c r="HM33" s="39"/>
      <c r="HN33" s="40"/>
      <c r="HO33" s="39"/>
      <c r="HP33" s="40"/>
      <c r="HQ33" s="39"/>
      <c r="HR33" s="40"/>
      <c r="HS33" s="39"/>
      <c r="HT33" s="40"/>
      <c r="HU33" s="39"/>
      <c r="HV33" s="40"/>
      <c r="HW33" s="39"/>
      <c r="HX33" s="40"/>
      <c r="HY33" s="39"/>
      <c r="HZ33" s="40"/>
      <c r="IA33" s="39"/>
      <c r="IB33" s="40"/>
      <c r="IC33" s="39"/>
      <c r="ID33" s="40"/>
      <c r="IE33" s="39"/>
      <c r="IF33" s="40"/>
      <c r="IG33" s="39"/>
      <c r="IH33" s="40"/>
      <c r="II33" s="39"/>
      <c r="IJ33" s="40"/>
      <c r="IK33" s="39"/>
      <c r="IL33" s="40"/>
      <c r="IM33" s="39"/>
      <c r="IN33" s="40"/>
      <c r="IO33" s="39"/>
      <c r="IP33" s="40"/>
      <c r="IQ33" s="39"/>
      <c r="IR33" s="40"/>
      <c r="IS33" s="39"/>
      <c r="IT33" s="40"/>
    </row>
    <row r="34" spans="1:254" s="99" customFormat="1" ht="12.75" customHeight="1">
      <c r="A34" s="69" t="s">
        <v>166</v>
      </c>
      <c r="B34" s="70" t="s">
        <v>95</v>
      </c>
      <c r="C34" s="77">
        <f>I91+I124+I160+I202+I267+I247</f>
        <v>0</v>
      </c>
      <c r="D34" s="52"/>
      <c r="E34" s="46"/>
      <c r="F34" s="52"/>
      <c r="G34" s="53"/>
      <c r="H34" s="53"/>
      <c r="I34" s="46"/>
      <c r="J34" s="46"/>
      <c r="K34" s="52"/>
      <c r="L34" s="46"/>
      <c r="M34" s="52"/>
      <c r="N34" s="46"/>
      <c r="O34" s="52"/>
      <c r="P34" s="46"/>
      <c r="Q34" s="52"/>
      <c r="R34" s="46"/>
      <c r="S34" s="52"/>
      <c r="T34" s="46"/>
      <c r="U34" s="52"/>
      <c r="V34" s="46"/>
      <c r="W34" s="52"/>
      <c r="X34" s="46"/>
      <c r="Y34" s="52"/>
      <c r="Z34" s="46"/>
      <c r="AA34" s="52"/>
      <c r="AB34" s="46"/>
      <c r="AC34" s="52"/>
      <c r="AD34" s="46"/>
      <c r="AE34" s="52"/>
      <c r="AF34" s="46"/>
      <c r="AG34" s="52"/>
      <c r="AH34" s="46"/>
      <c r="AI34" s="52"/>
      <c r="AJ34" s="46"/>
      <c r="AK34" s="52"/>
      <c r="AL34" s="46"/>
      <c r="AM34" s="52"/>
      <c r="AN34" s="46"/>
      <c r="AO34" s="52"/>
      <c r="AP34" s="46"/>
      <c r="AQ34" s="52"/>
      <c r="AR34" s="46"/>
      <c r="AS34" s="52"/>
      <c r="AT34" s="46"/>
      <c r="AU34" s="52"/>
      <c r="AV34" s="46"/>
      <c r="AW34" s="52"/>
      <c r="AX34" s="46"/>
      <c r="AY34" s="52"/>
      <c r="AZ34" s="46"/>
      <c r="BA34" s="52"/>
      <c r="BB34" s="46"/>
      <c r="BC34" s="52"/>
      <c r="BD34" s="46"/>
      <c r="BE34" s="52"/>
      <c r="BF34" s="46"/>
      <c r="BG34" s="52"/>
      <c r="BH34" s="46"/>
      <c r="BI34" s="52"/>
      <c r="BJ34" s="46"/>
      <c r="BK34" s="52"/>
      <c r="BL34" s="46"/>
      <c r="BM34" s="52"/>
      <c r="BN34" s="46"/>
      <c r="BO34" s="52"/>
      <c r="BP34" s="46"/>
      <c r="BQ34" s="52"/>
      <c r="BR34" s="46"/>
      <c r="BS34" s="52"/>
      <c r="BT34" s="46"/>
      <c r="BU34" s="52"/>
      <c r="BV34" s="46"/>
      <c r="BW34" s="52"/>
      <c r="BX34" s="46"/>
      <c r="BY34" s="52"/>
      <c r="BZ34" s="46"/>
      <c r="CA34" s="52"/>
      <c r="CB34" s="46"/>
      <c r="CC34" s="52"/>
      <c r="CD34" s="46"/>
      <c r="CE34" s="52"/>
      <c r="CF34" s="46"/>
      <c r="CG34" s="52"/>
      <c r="CH34" s="46"/>
      <c r="CI34" s="52"/>
      <c r="CJ34" s="46"/>
      <c r="CK34" s="52"/>
      <c r="CL34" s="46"/>
      <c r="CM34" s="52"/>
      <c r="CN34" s="46"/>
      <c r="CO34" s="52"/>
      <c r="CP34" s="46"/>
      <c r="CQ34" s="52"/>
      <c r="CR34" s="46"/>
      <c r="CS34" s="52"/>
      <c r="CT34" s="46"/>
      <c r="CU34" s="52"/>
      <c r="CV34" s="46"/>
      <c r="CW34" s="52"/>
      <c r="CX34" s="46"/>
      <c r="CY34" s="52"/>
      <c r="CZ34" s="46"/>
      <c r="DA34" s="52"/>
      <c r="DB34" s="46"/>
      <c r="DC34" s="52"/>
      <c r="DD34" s="46"/>
      <c r="DE34" s="52"/>
      <c r="DF34" s="46"/>
      <c r="DG34" s="52"/>
      <c r="DH34" s="46"/>
      <c r="DI34" s="52"/>
      <c r="DJ34" s="46"/>
      <c r="DK34" s="52"/>
      <c r="DL34" s="46"/>
      <c r="DM34" s="52"/>
      <c r="DN34" s="46"/>
      <c r="DO34" s="52"/>
      <c r="DP34" s="46"/>
      <c r="DQ34" s="52"/>
      <c r="DR34" s="46"/>
      <c r="DS34" s="52"/>
      <c r="DT34" s="46"/>
      <c r="DU34" s="52"/>
      <c r="DV34" s="46"/>
      <c r="DW34" s="52"/>
      <c r="DX34" s="46"/>
      <c r="DY34" s="52"/>
      <c r="DZ34" s="46"/>
      <c r="EA34" s="52"/>
      <c r="EB34" s="46"/>
      <c r="EC34" s="52"/>
      <c r="ED34" s="46"/>
      <c r="EE34" s="52"/>
      <c r="EF34" s="46"/>
      <c r="EG34" s="52"/>
      <c r="EH34" s="46"/>
      <c r="EI34" s="52"/>
      <c r="EJ34" s="46"/>
      <c r="EK34" s="52"/>
      <c r="EL34" s="46"/>
      <c r="EM34" s="52"/>
      <c r="EN34" s="46"/>
      <c r="EO34" s="52"/>
      <c r="EP34" s="46"/>
      <c r="EQ34" s="52"/>
      <c r="ER34" s="46"/>
      <c r="ES34" s="52"/>
      <c r="ET34" s="46"/>
      <c r="EU34" s="52"/>
      <c r="EV34" s="46"/>
      <c r="EW34" s="52"/>
      <c r="EX34" s="46"/>
      <c r="EY34" s="52"/>
      <c r="EZ34" s="46"/>
      <c r="FA34" s="52"/>
      <c r="FB34" s="46"/>
      <c r="FC34" s="52"/>
      <c r="FD34" s="46"/>
      <c r="FE34" s="52"/>
      <c r="FF34" s="46"/>
      <c r="FG34" s="52"/>
      <c r="FH34" s="46"/>
      <c r="FI34" s="52"/>
      <c r="FJ34" s="46"/>
      <c r="FK34" s="52"/>
      <c r="FL34" s="46"/>
      <c r="FM34" s="52"/>
      <c r="FN34" s="46"/>
      <c r="FO34" s="52"/>
      <c r="FP34" s="46"/>
      <c r="FQ34" s="52"/>
      <c r="FR34" s="46"/>
      <c r="FS34" s="52"/>
      <c r="FT34" s="46"/>
      <c r="FU34" s="52"/>
      <c r="FV34" s="46"/>
      <c r="FW34" s="52"/>
      <c r="FX34" s="46"/>
      <c r="FY34" s="52"/>
      <c r="FZ34" s="46"/>
      <c r="GA34" s="52"/>
      <c r="GB34" s="46"/>
      <c r="GC34" s="52"/>
      <c r="GD34" s="46"/>
      <c r="GE34" s="52"/>
      <c r="GF34" s="46"/>
      <c r="GG34" s="52"/>
      <c r="GH34" s="46"/>
      <c r="GI34" s="52"/>
      <c r="GJ34" s="46"/>
      <c r="GK34" s="52"/>
      <c r="GL34" s="46"/>
      <c r="GM34" s="52"/>
      <c r="GN34" s="46"/>
      <c r="GO34" s="52"/>
      <c r="GP34" s="46"/>
      <c r="GQ34" s="52"/>
      <c r="GR34" s="46"/>
      <c r="GS34" s="52"/>
      <c r="GT34" s="46"/>
      <c r="GU34" s="52"/>
      <c r="GV34" s="46"/>
      <c r="GW34" s="52"/>
      <c r="GX34" s="46"/>
      <c r="GY34" s="52"/>
      <c r="GZ34" s="46"/>
      <c r="HA34" s="52"/>
      <c r="HB34" s="46"/>
      <c r="HC34" s="52"/>
      <c r="HD34" s="46"/>
      <c r="HE34" s="52"/>
      <c r="HF34" s="46"/>
      <c r="HG34" s="52"/>
      <c r="HH34" s="46"/>
      <c r="HI34" s="52"/>
      <c r="HJ34" s="46"/>
      <c r="HK34" s="52"/>
      <c r="HL34" s="46"/>
      <c r="HM34" s="52"/>
      <c r="HN34" s="46"/>
      <c r="HO34" s="52"/>
      <c r="HP34" s="46"/>
      <c r="HQ34" s="52"/>
      <c r="HR34" s="46"/>
      <c r="HS34" s="52"/>
      <c r="HT34" s="46"/>
      <c r="HU34" s="52"/>
      <c r="HV34" s="46"/>
      <c r="HW34" s="52"/>
      <c r="HX34" s="46"/>
      <c r="HY34" s="52"/>
      <c r="HZ34" s="46"/>
      <c r="IA34" s="52"/>
      <c r="IB34" s="46"/>
      <c r="IC34" s="52"/>
      <c r="ID34" s="46"/>
      <c r="IE34" s="52"/>
      <c r="IF34" s="46"/>
      <c r="IG34" s="52"/>
      <c r="IH34" s="46"/>
      <c r="II34" s="52"/>
      <c r="IJ34" s="46"/>
      <c r="IK34" s="52"/>
      <c r="IL34" s="46"/>
      <c r="IM34" s="52"/>
      <c r="IN34" s="46"/>
      <c r="IO34" s="52"/>
      <c r="IP34" s="46"/>
      <c r="IQ34" s="52"/>
      <c r="IR34" s="46"/>
      <c r="IS34" s="52"/>
      <c r="IT34" s="46"/>
    </row>
    <row r="35" spans="1:254" s="99" customFormat="1" ht="12.75" customHeight="1">
      <c r="A35" s="69" t="s">
        <v>167</v>
      </c>
      <c r="B35" s="70" t="s">
        <v>4</v>
      </c>
      <c r="C35" s="77">
        <f>I101+I138+I179</f>
        <v>0</v>
      </c>
      <c r="D35" s="52"/>
      <c r="E35" s="46"/>
      <c r="F35" s="52"/>
      <c r="G35" s="53"/>
      <c r="H35" s="53"/>
      <c r="I35" s="46"/>
      <c r="J35" s="46"/>
      <c r="K35" s="52"/>
      <c r="L35" s="46"/>
      <c r="M35" s="52"/>
      <c r="N35" s="46"/>
      <c r="O35" s="52"/>
      <c r="P35" s="46"/>
      <c r="Q35" s="52"/>
      <c r="R35" s="46"/>
      <c r="S35" s="52"/>
      <c r="T35" s="46"/>
      <c r="U35" s="52"/>
      <c r="V35" s="46"/>
      <c r="W35" s="52"/>
      <c r="X35" s="46"/>
      <c r="Y35" s="52"/>
      <c r="Z35" s="46"/>
      <c r="AA35" s="52"/>
      <c r="AB35" s="46"/>
      <c r="AC35" s="52"/>
      <c r="AD35" s="46"/>
      <c r="AE35" s="52"/>
      <c r="AF35" s="46"/>
      <c r="AG35" s="52"/>
      <c r="AH35" s="46"/>
      <c r="AI35" s="52"/>
      <c r="AJ35" s="46"/>
      <c r="AK35" s="52"/>
      <c r="AL35" s="46"/>
      <c r="AM35" s="52"/>
      <c r="AN35" s="46"/>
      <c r="AO35" s="52"/>
      <c r="AP35" s="46"/>
      <c r="AQ35" s="52"/>
      <c r="AR35" s="46"/>
      <c r="AS35" s="52"/>
      <c r="AT35" s="46"/>
      <c r="AU35" s="52"/>
      <c r="AV35" s="46"/>
      <c r="AW35" s="52"/>
      <c r="AX35" s="46"/>
      <c r="AY35" s="52"/>
      <c r="AZ35" s="46"/>
      <c r="BA35" s="52"/>
      <c r="BB35" s="46"/>
      <c r="BC35" s="52"/>
      <c r="BD35" s="46"/>
      <c r="BE35" s="52"/>
      <c r="BF35" s="46"/>
      <c r="BG35" s="52"/>
      <c r="BH35" s="46"/>
      <c r="BI35" s="52"/>
      <c r="BJ35" s="46"/>
      <c r="BK35" s="52"/>
      <c r="BL35" s="46"/>
      <c r="BM35" s="52"/>
      <c r="BN35" s="46"/>
      <c r="BO35" s="52"/>
      <c r="BP35" s="46"/>
      <c r="BQ35" s="52"/>
      <c r="BR35" s="46"/>
      <c r="BS35" s="52"/>
      <c r="BT35" s="46"/>
      <c r="BU35" s="52"/>
      <c r="BV35" s="46"/>
      <c r="BW35" s="52"/>
      <c r="BX35" s="46"/>
      <c r="BY35" s="52"/>
      <c r="BZ35" s="46"/>
      <c r="CA35" s="52"/>
      <c r="CB35" s="46"/>
      <c r="CC35" s="52"/>
      <c r="CD35" s="46"/>
      <c r="CE35" s="52"/>
      <c r="CF35" s="46"/>
      <c r="CG35" s="52"/>
      <c r="CH35" s="46"/>
      <c r="CI35" s="52"/>
      <c r="CJ35" s="46"/>
      <c r="CK35" s="52"/>
      <c r="CL35" s="46"/>
      <c r="CM35" s="52"/>
      <c r="CN35" s="46"/>
      <c r="CO35" s="52"/>
      <c r="CP35" s="46"/>
      <c r="CQ35" s="52"/>
      <c r="CR35" s="46"/>
      <c r="CS35" s="52"/>
      <c r="CT35" s="46"/>
      <c r="CU35" s="52"/>
      <c r="CV35" s="46"/>
      <c r="CW35" s="52"/>
      <c r="CX35" s="46"/>
      <c r="CY35" s="52"/>
      <c r="CZ35" s="46"/>
      <c r="DA35" s="52"/>
      <c r="DB35" s="46"/>
      <c r="DC35" s="52"/>
      <c r="DD35" s="46"/>
      <c r="DE35" s="52"/>
      <c r="DF35" s="46"/>
      <c r="DG35" s="52"/>
      <c r="DH35" s="46"/>
      <c r="DI35" s="52"/>
      <c r="DJ35" s="46"/>
      <c r="DK35" s="52"/>
      <c r="DL35" s="46"/>
      <c r="DM35" s="52"/>
      <c r="DN35" s="46"/>
      <c r="DO35" s="52"/>
      <c r="DP35" s="46"/>
      <c r="DQ35" s="52"/>
      <c r="DR35" s="46"/>
      <c r="DS35" s="52"/>
      <c r="DT35" s="46"/>
      <c r="DU35" s="52"/>
      <c r="DV35" s="46"/>
      <c r="DW35" s="52"/>
      <c r="DX35" s="46"/>
      <c r="DY35" s="52"/>
      <c r="DZ35" s="46"/>
      <c r="EA35" s="52"/>
      <c r="EB35" s="46"/>
      <c r="EC35" s="52"/>
      <c r="ED35" s="46"/>
      <c r="EE35" s="52"/>
      <c r="EF35" s="46"/>
      <c r="EG35" s="52"/>
      <c r="EH35" s="46"/>
      <c r="EI35" s="52"/>
      <c r="EJ35" s="46"/>
      <c r="EK35" s="52"/>
      <c r="EL35" s="46"/>
      <c r="EM35" s="52"/>
      <c r="EN35" s="46"/>
      <c r="EO35" s="52"/>
      <c r="EP35" s="46"/>
      <c r="EQ35" s="52"/>
      <c r="ER35" s="46"/>
      <c r="ES35" s="52"/>
      <c r="ET35" s="46"/>
      <c r="EU35" s="52"/>
      <c r="EV35" s="46"/>
      <c r="EW35" s="52"/>
      <c r="EX35" s="46"/>
      <c r="EY35" s="52"/>
      <c r="EZ35" s="46"/>
      <c r="FA35" s="52"/>
      <c r="FB35" s="46"/>
      <c r="FC35" s="52"/>
      <c r="FD35" s="46"/>
      <c r="FE35" s="52"/>
      <c r="FF35" s="46"/>
      <c r="FG35" s="52"/>
      <c r="FH35" s="46"/>
      <c r="FI35" s="52"/>
      <c r="FJ35" s="46"/>
      <c r="FK35" s="52"/>
      <c r="FL35" s="46"/>
      <c r="FM35" s="52"/>
      <c r="FN35" s="46"/>
      <c r="FO35" s="52"/>
      <c r="FP35" s="46"/>
      <c r="FQ35" s="52"/>
      <c r="FR35" s="46"/>
      <c r="FS35" s="52"/>
      <c r="FT35" s="46"/>
      <c r="FU35" s="52"/>
      <c r="FV35" s="46"/>
      <c r="FW35" s="52"/>
      <c r="FX35" s="46"/>
      <c r="FY35" s="52"/>
      <c r="FZ35" s="46"/>
      <c r="GA35" s="52"/>
      <c r="GB35" s="46"/>
      <c r="GC35" s="52"/>
      <c r="GD35" s="46"/>
      <c r="GE35" s="52"/>
      <c r="GF35" s="46"/>
      <c r="GG35" s="52"/>
      <c r="GH35" s="46"/>
      <c r="GI35" s="52"/>
      <c r="GJ35" s="46"/>
      <c r="GK35" s="52"/>
      <c r="GL35" s="46"/>
      <c r="GM35" s="52"/>
      <c r="GN35" s="46"/>
      <c r="GO35" s="52"/>
      <c r="GP35" s="46"/>
      <c r="GQ35" s="52"/>
      <c r="GR35" s="46"/>
      <c r="GS35" s="52"/>
      <c r="GT35" s="46"/>
      <c r="GU35" s="52"/>
      <c r="GV35" s="46"/>
      <c r="GW35" s="52"/>
      <c r="GX35" s="46"/>
      <c r="GY35" s="52"/>
      <c r="GZ35" s="46"/>
      <c r="HA35" s="52"/>
      <c r="HB35" s="46"/>
      <c r="HC35" s="52"/>
      <c r="HD35" s="46"/>
      <c r="HE35" s="52"/>
      <c r="HF35" s="46"/>
      <c r="HG35" s="52"/>
      <c r="HH35" s="46"/>
      <c r="HI35" s="52"/>
      <c r="HJ35" s="46"/>
      <c r="HK35" s="52"/>
      <c r="HL35" s="46"/>
      <c r="HM35" s="52"/>
      <c r="HN35" s="46"/>
      <c r="HO35" s="52"/>
      <c r="HP35" s="46"/>
      <c r="HQ35" s="52"/>
      <c r="HR35" s="46"/>
      <c r="HS35" s="52"/>
      <c r="HT35" s="46"/>
      <c r="HU35" s="52"/>
      <c r="HV35" s="46"/>
      <c r="HW35" s="52"/>
      <c r="HX35" s="46"/>
      <c r="HY35" s="52"/>
      <c r="HZ35" s="46"/>
      <c r="IA35" s="52"/>
      <c r="IB35" s="46"/>
      <c r="IC35" s="52"/>
      <c r="ID35" s="46"/>
      <c r="IE35" s="52"/>
      <c r="IF35" s="46"/>
      <c r="IG35" s="52"/>
      <c r="IH35" s="46"/>
      <c r="II35" s="52"/>
      <c r="IJ35" s="46"/>
      <c r="IK35" s="52"/>
      <c r="IL35" s="46"/>
      <c r="IM35" s="52"/>
      <c r="IN35" s="46"/>
      <c r="IO35" s="52"/>
      <c r="IP35" s="46"/>
      <c r="IQ35" s="52"/>
      <c r="IR35" s="46"/>
      <c r="IS35" s="52"/>
      <c r="IT35" s="46"/>
    </row>
    <row r="36" spans="1:254" s="99" customFormat="1" ht="12.75" customHeight="1">
      <c r="A36" s="69" t="s">
        <v>168</v>
      </c>
      <c r="B36" s="70" t="s">
        <v>169</v>
      </c>
      <c r="C36" s="77">
        <f>I162</f>
        <v>0</v>
      </c>
      <c r="D36" s="52"/>
      <c r="E36" s="46"/>
      <c r="F36" s="52"/>
      <c r="G36" s="53"/>
      <c r="H36" s="53"/>
      <c r="I36" s="46"/>
      <c r="J36" s="46"/>
      <c r="K36" s="52"/>
      <c r="L36" s="46"/>
      <c r="M36" s="52"/>
      <c r="N36" s="46"/>
      <c r="O36" s="52"/>
      <c r="P36" s="46"/>
      <c r="Q36" s="52"/>
      <c r="R36" s="46"/>
      <c r="S36" s="52"/>
      <c r="T36" s="46"/>
      <c r="U36" s="52"/>
      <c r="V36" s="46"/>
      <c r="W36" s="52"/>
      <c r="X36" s="46"/>
      <c r="Y36" s="52"/>
      <c r="Z36" s="46"/>
      <c r="AA36" s="52"/>
      <c r="AB36" s="46"/>
      <c r="AC36" s="52"/>
      <c r="AD36" s="46"/>
      <c r="AE36" s="52"/>
      <c r="AF36" s="46"/>
      <c r="AG36" s="52"/>
      <c r="AH36" s="46"/>
      <c r="AI36" s="52"/>
      <c r="AJ36" s="46"/>
      <c r="AK36" s="52"/>
      <c r="AL36" s="46"/>
      <c r="AM36" s="52"/>
      <c r="AN36" s="46"/>
      <c r="AO36" s="52"/>
      <c r="AP36" s="46"/>
      <c r="AQ36" s="52"/>
      <c r="AR36" s="46"/>
      <c r="AS36" s="52"/>
      <c r="AT36" s="46"/>
      <c r="AU36" s="52"/>
      <c r="AV36" s="46"/>
      <c r="AW36" s="52"/>
      <c r="AX36" s="46"/>
      <c r="AY36" s="52"/>
      <c r="AZ36" s="46"/>
      <c r="BA36" s="52"/>
      <c r="BB36" s="46"/>
      <c r="BC36" s="52"/>
      <c r="BD36" s="46"/>
      <c r="BE36" s="52"/>
      <c r="BF36" s="46"/>
      <c r="BG36" s="52"/>
      <c r="BH36" s="46"/>
      <c r="BI36" s="52"/>
      <c r="BJ36" s="46"/>
      <c r="BK36" s="52"/>
      <c r="BL36" s="46"/>
      <c r="BM36" s="52"/>
      <c r="BN36" s="46"/>
      <c r="BO36" s="52"/>
      <c r="BP36" s="46"/>
      <c r="BQ36" s="52"/>
      <c r="BR36" s="46"/>
      <c r="BS36" s="52"/>
      <c r="BT36" s="46"/>
      <c r="BU36" s="52"/>
      <c r="BV36" s="46"/>
      <c r="BW36" s="52"/>
      <c r="BX36" s="46"/>
      <c r="BY36" s="52"/>
      <c r="BZ36" s="46"/>
      <c r="CA36" s="52"/>
      <c r="CB36" s="46"/>
      <c r="CC36" s="52"/>
      <c r="CD36" s="46"/>
      <c r="CE36" s="52"/>
      <c r="CF36" s="46"/>
      <c r="CG36" s="52"/>
      <c r="CH36" s="46"/>
      <c r="CI36" s="52"/>
      <c r="CJ36" s="46"/>
      <c r="CK36" s="52"/>
      <c r="CL36" s="46"/>
      <c r="CM36" s="52"/>
      <c r="CN36" s="46"/>
      <c r="CO36" s="52"/>
      <c r="CP36" s="46"/>
      <c r="CQ36" s="52"/>
      <c r="CR36" s="46"/>
      <c r="CS36" s="52"/>
      <c r="CT36" s="46"/>
      <c r="CU36" s="52"/>
      <c r="CV36" s="46"/>
      <c r="CW36" s="52"/>
      <c r="CX36" s="46"/>
      <c r="CY36" s="52"/>
      <c r="CZ36" s="46"/>
      <c r="DA36" s="52"/>
      <c r="DB36" s="46"/>
      <c r="DC36" s="52"/>
      <c r="DD36" s="46"/>
      <c r="DE36" s="52"/>
      <c r="DF36" s="46"/>
      <c r="DG36" s="52"/>
      <c r="DH36" s="46"/>
      <c r="DI36" s="52"/>
      <c r="DJ36" s="46"/>
      <c r="DK36" s="52"/>
      <c r="DL36" s="46"/>
      <c r="DM36" s="52"/>
      <c r="DN36" s="46"/>
      <c r="DO36" s="52"/>
      <c r="DP36" s="46"/>
      <c r="DQ36" s="52"/>
      <c r="DR36" s="46"/>
      <c r="DS36" s="52"/>
      <c r="DT36" s="46"/>
      <c r="DU36" s="52"/>
      <c r="DV36" s="46"/>
      <c r="DW36" s="52"/>
      <c r="DX36" s="46"/>
      <c r="DY36" s="52"/>
      <c r="DZ36" s="46"/>
      <c r="EA36" s="52"/>
      <c r="EB36" s="46"/>
      <c r="EC36" s="52"/>
      <c r="ED36" s="46"/>
      <c r="EE36" s="52"/>
      <c r="EF36" s="46"/>
      <c r="EG36" s="52"/>
      <c r="EH36" s="46"/>
      <c r="EI36" s="52"/>
      <c r="EJ36" s="46"/>
      <c r="EK36" s="52"/>
      <c r="EL36" s="46"/>
      <c r="EM36" s="52"/>
      <c r="EN36" s="46"/>
      <c r="EO36" s="52"/>
      <c r="EP36" s="46"/>
      <c r="EQ36" s="52"/>
      <c r="ER36" s="46"/>
      <c r="ES36" s="52"/>
      <c r="ET36" s="46"/>
      <c r="EU36" s="52"/>
      <c r="EV36" s="46"/>
      <c r="EW36" s="52"/>
      <c r="EX36" s="46"/>
      <c r="EY36" s="52"/>
      <c r="EZ36" s="46"/>
      <c r="FA36" s="52"/>
      <c r="FB36" s="46"/>
      <c r="FC36" s="52"/>
      <c r="FD36" s="46"/>
      <c r="FE36" s="52"/>
      <c r="FF36" s="46"/>
      <c r="FG36" s="52"/>
      <c r="FH36" s="46"/>
      <c r="FI36" s="52"/>
      <c r="FJ36" s="46"/>
      <c r="FK36" s="52"/>
      <c r="FL36" s="46"/>
      <c r="FM36" s="52"/>
      <c r="FN36" s="46"/>
      <c r="FO36" s="52"/>
      <c r="FP36" s="46"/>
      <c r="FQ36" s="52"/>
      <c r="FR36" s="46"/>
      <c r="FS36" s="52"/>
      <c r="FT36" s="46"/>
      <c r="FU36" s="52"/>
      <c r="FV36" s="46"/>
      <c r="FW36" s="52"/>
      <c r="FX36" s="46"/>
      <c r="FY36" s="52"/>
      <c r="FZ36" s="46"/>
      <c r="GA36" s="52"/>
      <c r="GB36" s="46"/>
      <c r="GC36" s="52"/>
      <c r="GD36" s="46"/>
      <c r="GE36" s="52"/>
      <c r="GF36" s="46"/>
      <c r="GG36" s="52"/>
      <c r="GH36" s="46"/>
      <c r="GI36" s="52"/>
      <c r="GJ36" s="46"/>
      <c r="GK36" s="52"/>
      <c r="GL36" s="46"/>
      <c r="GM36" s="52"/>
      <c r="GN36" s="46"/>
      <c r="GO36" s="52"/>
      <c r="GP36" s="46"/>
      <c r="GQ36" s="52"/>
      <c r="GR36" s="46"/>
      <c r="GS36" s="52"/>
      <c r="GT36" s="46"/>
      <c r="GU36" s="52"/>
      <c r="GV36" s="46"/>
      <c r="GW36" s="52"/>
      <c r="GX36" s="46"/>
      <c r="GY36" s="52"/>
      <c r="GZ36" s="46"/>
      <c r="HA36" s="52"/>
      <c r="HB36" s="46"/>
      <c r="HC36" s="52"/>
      <c r="HD36" s="46"/>
      <c r="HE36" s="52"/>
      <c r="HF36" s="46"/>
      <c r="HG36" s="52"/>
      <c r="HH36" s="46"/>
      <c r="HI36" s="52"/>
      <c r="HJ36" s="46"/>
      <c r="HK36" s="52"/>
      <c r="HL36" s="46"/>
      <c r="HM36" s="52"/>
      <c r="HN36" s="46"/>
      <c r="HO36" s="52"/>
      <c r="HP36" s="46"/>
      <c r="HQ36" s="52"/>
      <c r="HR36" s="46"/>
      <c r="HS36" s="52"/>
      <c r="HT36" s="46"/>
      <c r="HU36" s="52"/>
      <c r="HV36" s="46"/>
      <c r="HW36" s="52"/>
      <c r="HX36" s="46"/>
      <c r="HY36" s="52"/>
      <c r="HZ36" s="46"/>
      <c r="IA36" s="52"/>
      <c r="IB36" s="46"/>
      <c r="IC36" s="52"/>
      <c r="ID36" s="46"/>
      <c r="IE36" s="52"/>
      <c r="IF36" s="46"/>
      <c r="IG36" s="52"/>
      <c r="IH36" s="46"/>
      <c r="II36" s="52"/>
      <c r="IJ36" s="46"/>
      <c r="IK36" s="52"/>
      <c r="IL36" s="46"/>
      <c r="IM36" s="52"/>
      <c r="IN36" s="46"/>
      <c r="IO36" s="52"/>
      <c r="IP36" s="46"/>
      <c r="IQ36" s="52"/>
      <c r="IR36" s="46"/>
      <c r="IS36" s="52"/>
      <c r="IT36" s="46"/>
    </row>
    <row r="37" spans="1:254" s="99" customFormat="1" ht="12.75" customHeight="1">
      <c r="A37" s="69" t="s">
        <v>170</v>
      </c>
      <c r="B37" s="70" t="s">
        <v>171</v>
      </c>
      <c r="C37" s="77">
        <f>I163</f>
        <v>0</v>
      </c>
      <c r="D37" s="52"/>
      <c r="E37" s="46"/>
      <c r="F37" s="52"/>
      <c r="G37" s="53"/>
      <c r="H37" s="53"/>
      <c r="I37" s="46"/>
      <c r="J37" s="46"/>
      <c r="K37" s="52"/>
      <c r="L37" s="46"/>
      <c r="M37" s="52"/>
      <c r="N37" s="46"/>
      <c r="O37" s="52"/>
      <c r="P37" s="46"/>
      <c r="Q37" s="52"/>
      <c r="R37" s="46"/>
      <c r="S37" s="52"/>
      <c r="T37" s="46"/>
      <c r="U37" s="52"/>
      <c r="V37" s="46"/>
      <c r="W37" s="52"/>
      <c r="X37" s="46"/>
      <c r="Y37" s="52"/>
      <c r="Z37" s="46"/>
      <c r="AA37" s="52"/>
      <c r="AB37" s="46"/>
      <c r="AC37" s="52"/>
      <c r="AD37" s="46"/>
      <c r="AE37" s="52"/>
      <c r="AF37" s="46"/>
      <c r="AG37" s="52"/>
      <c r="AH37" s="46"/>
      <c r="AI37" s="52"/>
      <c r="AJ37" s="46"/>
      <c r="AK37" s="52"/>
      <c r="AL37" s="46"/>
      <c r="AM37" s="52"/>
      <c r="AN37" s="46"/>
      <c r="AO37" s="52"/>
      <c r="AP37" s="46"/>
      <c r="AQ37" s="52"/>
      <c r="AR37" s="46"/>
      <c r="AS37" s="52"/>
      <c r="AT37" s="46"/>
      <c r="AU37" s="52"/>
      <c r="AV37" s="46"/>
      <c r="AW37" s="52"/>
      <c r="AX37" s="46"/>
      <c r="AY37" s="52"/>
      <c r="AZ37" s="46"/>
      <c r="BA37" s="52"/>
      <c r="BB37" s="46"/>
      <c r="BC37" s="52"/>
      <c r="BD37" s="46"/>
      <c r="BE37" s="52"/>
      <c r="BF37" s="46"/>
      <c r="BG37" s="52"/>
      <c r="BH37" s="46"/>
      <c r="BI37" s="52"/>
      <c r="BJ37" s="46"/>
      <c r="BK37" s="52"/>
      <c r="BL37" s="46"/>
      <c r="BM37" s="52"/>
      <c r="BN37" s="46"/>
      <c r="BO37" s="52"/>
      <c r="BP37" s="46"/>
      <c r="BQ37" s="52"/>
      <c r="BR37" s="46"/>
      <c r="BS37" s="52"/>
      <c r="BT37" s="46"/>
      <c r="BU37" s="52"/>
      <c r="BV37" s="46"/>
      <c r="BW37" s="52"/>
      <c r="BX37" s="46"/>
      <c r="BY37" s="52"/>
      <c r="BZ37" s="46"/>
      <c r="CA37" s="52"/>
      <c r="CB37" s="46"/>
      <c r="CC37" s="52"/>
      <c r="CD37" s="46"/>
      <c r="CE37" s="52"/>
      <c r="CF37" s="46"/>
      <c r="CG37" s="52"/>
      <c r="CH37" s="46"/>
      <c r="CI37" s="52"/>
      <c r="CJ37" s="46"/>
      <c r="CK37" s="52"/>
      <c r="CL37" s="46"/>
      <c r="CM37" s="52"/>
      <c r="CN37" s="46"/>
      <c r="CO37" s="52"/>
      <c r="CP37" s="46"/>
      <c r="CQ37" s="52"/>
      <c r="CR37" s="46"/>
      <c r="CS37" s="52"/>
      <c r="CT37" s="46"/>
      <c r="CU37" s="52"/>
      <c r="CV37" s="46"/>
      <c r="CW37" s="52"/>
      <c r="CX37" s="46"/>
      <c r="CY37" s="52"/>
      <c r="CZ37" s="46"/>
      <c r="DA37" s="52"/>
      <c r="DB37" s="46"/>
      <c r="DC37" s="52"/>
      <c r="DD37" s="46"/>
      <c r="DE37" s="52"/>
      <c r="DF37" s="46"/>
      <c r="DG37" s="52"/>
      <c r="DH37" s="46"/>
      <c r="DI37" s="52"/>
      <c r="DJ37" s="46"/>
      <c r="DK37" s="52"/>
      <c r="DL37" s="46"/>
      <c r="DM37" s="52"/>
      <c r="DN37" s="46"/>
      <c r="DO37" s="52"/>
      <c r="DP37" s="46"/>
      <c r="DQ37" s="52"/>
      <c r="DR37" s="46"/>
      <c r="DS37" s="52"/>
      <c r="DT37" s="46"/>
      <c r="DU37" s="52"/>
      <c r="DV37" s="46"/>
      <c r="DW37" s="52"/>
      <c r="DX37" s="46"/>
      <c r="DY37" s="52"/>
      <c r="DZ37" s="46"/>
      <c r="EA37" s="52"/>
      <c r="EB37" s="46"/>
      <c r="EC37" s="52"/>
      <c r="ED37" s="46"/>
      <c r="EE37" s="52"/>
      <c r="EF37" s="46"/>
      <c r="EG37" s="52"/>
      <c r="EH37" s="46"/>
      <c r="EI37" s="52"/>
      <c r="EJ37" s="46"/>
      <c r="EK37" s="52"/>
      <c r="EL37" s="46"/>
      <c r="EM37" s="52"/>
      <c r="EN37" s="46"/>
      <c r="EO37" s="52"/>
      <c r="EP37" s="46"/>
      <c r="EQ37" s="52"/>
      <c r="ER37" s="46"/>
      <c r="ES37" s="52"/>
      <c r="ET37" s="46"/>
      <c r="EU37" s="52"/>
      <c r="EV37" s="46"/>
      <c r="EW37" s="52"/>
      <c r="EX37" s="46"/>
      <c r="EY37" s="52"/>
      <c r="EZ37" s="46"/>
      <c r="FA37" s="52"/>
      <c r="FB37" s="46"/>
      <c r="FC37" s="52"/>
      <c r="FD37" s="46"/>
      <c r="FE37" s="52"/>
      <c r="FF37" s="46"/>
      <c r="FG37" s="52"/>
      <c r="FH37" s="46"/>
      <c r="FI37" s="52"/>
      <c r="FJ37" s="46"/>
      <c r="FK37" s="52"/>
      <c r="FL37" s="46"/>
      <c r="FM37" s="52"/>
      <c r="FN37" s="46"/>
      <c r="FO37" s="52"/>
      <c r="FP37" s="46"/>
      <c r="FQ37" s="52"/>
      <c r="FR37" s="46"/>
      <c r="FS37" s="52"/>
      <c r="FT37" s="46"/>
      <c r="FU37" s="52"/>
      <c r="FV37" s="46"/>
      <c r="FW37" s="52"/>
      <c r="FX37" s="46"/>
      <c r="FY37" s="52"/>
      <c r="FZ37" s="46"/>
      <c r="GA37" s="52"/>
      <c r="GB37" s="46"/>
      <c r="GC37" s="52"/>
      <c r="GD37" s="46"/>
      <c r="GE37" s="52"/>
      <c r="GF37" s="46"/>
      <c r="GG37" s="52"/>
      <c r="GH37" s="46"/>
      <c r="GI37" s="52"/>
      <c r="GJ37" s="46"/>
      <c r="GK37" s="52"/>
      <c r="GL37" s="46"/>
      <c r="GM37" s="52"/>
      <c r="GN37" s="46"/>
      <c r="GO37" s="52"/>
      <c r="GP37" s="46"/>
      <c r="GQ37" s="52"/>
      <c r="GR37" s="46"/>
      <c r="GS37" s="52"/>
      <c r="GT37" s="46"/>
      <c r="GU37" s="52"/>
      <c r="GV37" s="46"/>
      <c r="GW37" s="52"/>
      <c r="GX37" s="46"/>
      <c r="GY37" s="52"/>
      <c r="GZ37" s="46"/>
      <c r="HA37" s="52"/>
      <c r="HB37" s="46"/>
      <c r="HC37" s="52"/>
      <c r="HD37" s="46"/>
      <c r="HE37" s="52"/>
      <c r="HF37" s="46"/>
      <c r="HG37" s="52"/>
      <c r="HH37" s="46"/>
      <c r="HI37" s="52"/>
      <c r="HJ37" s="46"/>
      <c r="HK37" s="52"/>
      <c r="HL37" s="46"/>
      <c r="HM37" s="52"/>
      <c r="HN37" s="46"/>
      <c r="HO37" s="52"/>
      <c r="HP37" s="46"/>
      <c r="HQ37" s="52"/>
      <c r="HR37" s="46"/>
      <c r="HS37" s="52"/>
      <c r="HT37" s="46"/>
      <c r="HU37" s="52"/>
      <c r="HV37" s="46"/>
      <c r="HW37" s="52"/>
      <c r="HX37" s="46"/>
      <c r="HY37" s="52"/>
      <c r="HZ37" s="46"/>
      <c r="IA37" s="52"/>
      <c r="IB37" s="46"/>
      <c r="IC37" s="52"/>
      <c r="ID37" s="46"/>
      <c r="IE37" s="52"/>
      <c r="IF37" s="46"/>
      <c r="IG37" s="52"/>
      <c r="IH37" s="46"/>
      <c r="II37" s="52"/>
      <c r="IJ37" s="46"/>
      <c r="IK37" s="52"/>
      <c r="IL37" s="46"/>
      <c r="IM37" s="52"/>
      <c r="IN37" s="46"/>
      <c r="IO37" s="52"/>
      <c r="IP37" s="46"/>
      <c r="IQ37" s="52"/>
      <c r="IR37" s="46"/>
      <c r="IS37" s="52"/>
      <c r="IT37" s="46"/>
    </row>
    <row r="38" spans="1:254" s="99" customFormat="1" ht="12.75" customHeight="1">
      <c r="A38" s="69" t="s">
        <v>222</v>
      </c>
      <c r="B38" s="70" t="s">
        <v>172</v>
      </c>
      <c r="C38" s="77">
        <f>I164+I69</f>
        <v>0</v>
      </c>
      <c r="D38" s="52"/>
      <c r="E38" s="46"/>
      <c r="F38" s="52"/>
      <c r="G38" s="53"/>
      <c r="H38" s="53"/>
      <c r="I38" s="46"/>
      <c r="J38" s="46"/>
      <c r="K38" s="52"/>
      <c r="L38" s="46"/>
      <c r="M38" s="52"/>
      <c r="N38" s="46"/>
      <c r="O38" s="52"/>
      <c r="P38" s="46"/>
      <c r="Q38" s="52"/>
      <c r="R38" s="46"/>
      <c r="S38" s="52"/>
      <c r="T38" s="46"/>
      <c r="U38" s="52"/>
      <c r="V38" s="46"/>
      <c r="W38" s="52"/>
      <c r="X38" s="46"/>
      <c r="Y38" s="52"/>
      <c r="Z38" s="46"/>
      <c r="AA38" s="52"/>
      <c r="AB38" s="46"/>
      <c r="AC38" s="52"/>
      <c r="AD38" s="46"/>
      <c r="AE38" s="52"/>
      <c r="AF38" s="46"/>
      <c r="AG38" s="52"/>
      <c r="AH38" s="46"/>
      <c r="AI38" s="52"/>
      <c r="AJ38" s="46"/>
      <c r="AK38" s="52"/>
      <c r="AL38" s="46"/>
      <c r="AM38" s="52"/>
      <c r="AN38" s="46"/>
      <c r="AO38" s="52"/>
      <c r="AP38" s="46"/>
      <c r="AQ38" s="52"/>
      <c r="AR38" s="46"/>
      <c r="AS38" s="52"/>
      <c r="AT38" s="46"/>
      <c r="AU38" s="52"/>
      <c r="AV38" s="46"/>
      <c r="AW38" s="52"/>
      <c r="AX38" s="46"/>
      <c r="AY38" s="52"/>
      <c r="AZ38" s="46"/>
      <c r="BA38" s="52"/>
      <c r="BB38" s="46"/>
      <c r="BC38" s="52"/>
      <c r="BD38" s="46"/>
      <c r="BE38" s="52"/>
      <c r="BF38" s="46"/>
      <c r="BG38" s="52"/>
      <c r="BH38" s="46"/>
      <c r="BI38" s="52"/>
      <c r="BJ38" s="46"/>
      <c r="BK38" s="52"/>
      <c r="BL38" s="46"/>
      <c r="BM38" s="52"/>
      <c r="BN38" s="46"/>
      <c r="BO38" s="52"/>
      <c r="BP38" s="46"/>
      <c r="BQ38" s="52"/>
      <c r="BR38" s="46"/>
      <c r="BS38" s="52"/>
      <c r="BT38" s="46"/>
      <c r="BU38" s="52"/>
      <c r="BV38" s="46"/>
      <c r="BW38" s="52"/>
      <c r="BX38" s="46"/>
      <c r="BY38" s="52"/>
      <c r="BZ38" s="46"/>
      <c r="CA38" s="52"/>
      <c r="CB38" s="46"/>
      <c r="CC38" s="52"/>
      <c r="CD38" s="46"/>
      <c r="CE38" s="52"/>
      <c r="CF38" s="46"/>
      <c r="CG38" s="52"/>
      <c r="CH38" s="46"/>
      <c r="CI38" s="52"/>
      <c r="CJ38" s="46"/>
      <c r="CK38" s="52"/>
      <c r="CL38" s="46"/>
      <c r="CM38" s="52"/>
      <c r="CN38" s="46"/>
      <c r="CO38" s="52"/>
      <c r="CP38" s="46"/>
      <c r="CQ38" s="52"/>
      <c r="CR38" s="46"/>
      <c r="CS38" s="52"/>
      <c r="CT38" s="46"/>
      <c r="CU38" s="52"/>
      <c r="CV38" s="46"/>
      <c r="CW38" s="52"/>
      <c r="CX38" s="46"/>
      <c r="CY38" s="52"/>
      <c r="CZ38" s="46"/>
      <c r="DA38" s="52"/>
      <c r="DB38" s="46"/>
      <c r="DC38" s="52"/>
      <c r="DD38" s="46"/>
      <c r="DE38" s="52"/>
      <c r="DF38" s="46"/>
      <c r="DG38" s="52"/>
      <c r="DH38" s="46"/>
      <c r="DI38" s="52"/>
      <c r="DJ38" s="46"/>
      <c r="DK38" s="52"/>
      <c r="DL38" s="46"/>
      <c r="DM38" s="52"/>
      <c r="DN38" s="46"/>
      <c r="DO38" s="52"/>
      <c r="DP38" s="46"/>
      <c r="DQ38" s="52"/>
      <c r="DR38" s="46"/>
      <c r="DS38" s="52"/>
      <c r="DT38" s="46"/>
      <c r="DU38" s="52"/>
      <c r="DV38" s="46"/>
      <c r="DW38" s="52"/>
      <c r="DX38" s="46"/>
      <c r="DY38" s="52"/>
      <c r="DZ38" s="46"/>
      <c r="EA38" s="52"/>
      <c r="EB38" s="46"/>
      <c r="EC38" s="52"/>
      <c r="ED38" s="46"/>
      <c r="EE38" s="52"/>
      <c r="EF38" s="46"/>
      <c r="EG38" s="52"/>
      <c r="EH38" s="46"/>
      <c r="EI38" s="52"/>
      <c r="EJ38" s="46"/>
      <c r="EK38" s="52"/>
      <c r="EL38" s="46"/>
      <c r="EM38" s="52"/>
      <c r="EN38" s="46"/>
      <c r="EO38" s="52"/>
      <c r="EP38" s="46"/>
      <c r="EQ38" s="52"/>
      <c r="ER38" s="46"/>
      <c r="ES38" s="52"/>
      <c r="ET38" s="46"/>
      <c r="EU38" s="52"/>
      <c r="EV38" s="46"/>
      <c r="EW38" s="52"/>
      <c r="EX38" s="46"/>
      <c r="EY38" s="52"/>
      <c r="EZ38" s="46"/>
      <c r="FA38" s="52"/>
      <c r="FB38" s="46"/>
      <c r="FC38" s="52"/>
      <c r="FD38" s="46"/>
      <c r="FE38" s="52"/>
      <c r="FF38" s="46"/>
      <c r="FG38" s="52"/>
      <c r="FH38" s="46"/>
      <c r="FI38" s="52"/>
      <c r="FJ38" s="46"/>
      <c r="FK38" s="52"/>
      <c r="FL38" s="46"/>
      <c r="FM38" s="52"/>
      <c r="FN38" s="46"/>
      <c r="FO38" s="52"/>
      <c r="FP38" s="46"/>
      <c r="FQ38" s="52"/>
      <c r="FR38" s="46"/>
      <c r="FS38" s="52"/>
      <c r="FT38" s="46"/>
      <c r="FU38" s="52"/>
      <c r="FV38" s="46"/>
      <c r="FW38" s="52"/>
      <c r="FX38" s="46"/>
      <c r="FY38" s="52"/>
      <c r="FZ38" s="46"/>
      <c r="GA38" s="52"/>
      <c r="GB38" s="46"/>
      <c r="GC38" s="52"/>
      <c r="GD38" s="46"/>
      <c r="GE38" s="52"/>
      <c r="GF38" s="46"/>
      <c r="GG38" s="52"/>
      <c r="GH38" s="46"/>
      <c r="GI38" s="52"/>
      <c r="GJ38" s="46"/>
      <c r="GK38" s="52"/>
      <c r="GL38" s="46"/>
      <c r="GM38" s="52"/>
      <c r="GN38" s="46"/>
      <c r="GO38" s="52"/>
      <c r="GP38" s="46"/>
      <c r="GQ38" s="52"/>
      <c r="GR38" s="46"/>
      <c r="GS38" s="52"/>
      <c r="GT38" s="46"/>
      <c r="GU38" s="52"/>
      <c r="GV38" s="46"/>
      <c r="GW38" s="52"/>
      <c r="GX38" s="46"/>
      <c r="GY38" s="52"/>
      <c r="GZ38" s="46"/>
      <c r="HA38" s="52"/>
      <c r="HB38" s="46"/>
      <c r="HC38" s="52"/>
      <c r="HD38" s="46"/>
      <c r="HE38" s="52"/>
      <c r="HF38" s="46"/>
      <c r="HG38" s="52"/>
      <c r="HH38" s="46"/>
      <c r="HI38" s="52"/>
      <c r="HJ38" s="46"/>
      <c r="HK38" s="52"/>
      <c r="HL38" s="46"/>
      <c r="HM38" s="52"/>
      <c r="HN38" s="46"/>
      <c r="HO38" s="52"/>
      <c r="HP38" s="46"/>
      <c r="HQ38" s="52"/>
      <c r="HR38" s="46"/>
      <c r="HS38" s="52"/>
      <c r="HT38" s="46"/>
      <c r="HU38" s="52"/>
      <c r="HV38" s="46"/>
      <c r="HW38" s="52"/>
      <c r="HX38" s="46"/>
      <c r="HY38" s="52"/>
      <c r="HZ38" s="46"/>
      <c r="IA38" s="52"/>
      <c r="IB38" s="46"/>
      <c r="IC38" s="52"/>
      <c r="ID38" s="46"/>
      <c r="IE38" s="52"/>
      <c r="IF38" s="46"/>
      <c r="IG38" s="52"/>
      <c r="IH38" s="46"/>
      <c r="II38" s="52"/>
      <c r="IJ38" s="46"/>
      <c r="IK38" s="52"/>
      <c r="IL38" s="46"/>
      <c r="IM38" s="52"/>
      <c r="IN38" s="46"/>
      <c r="IO38" s="52"/>
      <c r="IP38" s="46"/>
      <c r="IQ38" s="52"/>
      <c r="IR38" s="46"/>
      <c r="IS38" s="52"/>
      <c r="IT38" s="46"/>
    </row>
    <row r="39" spans="1:254" s="99" customFormat="1" ht="12.75" customHeight="1">
      <c r="A39" s="69" t="s">
        <v>96</v>
      </c>
      <c r="B39" s="70" t="s">
        <v>97</v>
      </c>
      <c r="C39" s="77">
        <f>I248+I268</f>
        <v>0</v>
      </c>
      <c r="D39" s="52"/>
      <c r="E39" s="46"/>
      <c r="F39" s="52"/>
      <c r="G39" s="53"/>
      <c r="H39" s="53"/>
      <c r="I39" s="46"/>
      <c r="J39" s="46"/>
      <c r="K39" s="52"/>
      <c r="L39" s="46"/>
      <c r="M39" s="52"/>
      <c r="N39" s="46"/>
      <c r="O39" s="52"/>
      <c r="P39" s="46"/>
      <c r="Q39" s="52"/>
      <c r="R39" s="46"/>
      <c r="S39" s="52"/>
      <c r="T39" s="46"/>
      <c r="U39" s="52"/>
      <c r="V39" s="46"/>
      <c r="W39" s="52"/>
      <c r="X39" s="46"/>
      <c r="Y39" s="52"/>
      <c r="Z39" s="46"/>
      <c r="AA39" s="52"/>
      <c r="AB39" s="46"/>
      <c r="AC39" s="52"/>
      <c r="AD39" s="46"/>
      <c r="AE39" s="52"/>
      <c r="AF39" s="46"/>
      <c r="AG39" s="52"/>
      <c r="AH39" s="46"/>
      <c r="AI39" s="52"/>
      <c r="AJ39" s="46"/>
      <c r="AK39" s="52"/>
      <c r="AL39" s="46"/>
      <c r="AM39" s="52"/>
      <c r="AN39" s="46"/>
      <c r="AO39" s="52"/>
      <c r="AP39" s="46"/>
      <c r="AQ39" s="52"/>
      <c r="AR39" s="46"/>
      <c r="AS39" s="52"/>
      <c r="AT39" s="46"/>
      <c r="AU39" s="52"/>
      <c r="AV39" s="46"/>
      <c r="AW39" s="52"/>
      <c r="AX39" s="46"/>
      <c r="AY39" s="52"/>
      <c r="AZ39" s="46"/>
      <c r="BA39" s="52"/>
      <c r="BB39" s="46"/>
      <c r="BC39" s="52"/>
      <c r="BD39" s="46"/>
      <c r="BE39" s="52"/>
      <c r="BF39" s="46"/>
      <c r="BG39" s="52"/>
      <c r="BH39" s="46"/>
      <c r="BI39" s="52"/>
      <c r="BJ39" s="46"/>
      <c r="BK39" s="52"/>
      <c r="BL39" s="46"/>
      <c r="BM39" s="52"/>
      <c r="BN39" s="46"/>
      <c r="BO39" s="52"/>
      <c r="BP39" s="46"/>
      <c r="BQ39" s="52"/>
      <c r="BR39" s="46"/>
      <c r="BS39" s="52"/>
      <c r="BT39" s="46"/>
      <c r="BU39" s="52"/>
      <c r="BV39" s="46"/>
      <c r="BW39" s="52"/>
      <c r="BX39" s="46"/>
      <c r="BY39" s="52"/>
      <c r="BZ39" s="46"/>
      <c r="CA39" s="52"/>
      <c r="CB39" s="46"/>
      <c r="CC39" s="52"/>
      <c r="CD39" s="46"/>
      <c r="CE39" s="52"/>
      <c r="CF39" s="46"/>
      <c r="CG39" s="52"/>
      <c r="CH39" s="46"/>
      <c r="CI39" s="52"/>
      <c r="CJ39" s="46"/>
      <c r="CK39" s="52"/>
      <c r="CL39" s="46"/>
      <c r="CM39" s="52"/>
      <c r="CN39" s="46"/>
      <c r="CO39" s="52"/>
      <c r="CP39" s="46"/>
      <c r="CQ39" s="52"/>
      <c r="CR39" s="46"/>
      <c r="CS39" s="52"/>
      <c r="CT39" s="46"/>
      <c r="CU39" s="52"/>
      <c r="CV39" s="46"/>
      <c r="CW39" s="52"/>
      <c r="CX39" s="46"/>
      <c r="CY39" s="52"/>
      <c r="CZ39" s="46"/>
      <c r="DA39" s="52"/>
      <c r="DB39" s="46"/>
      <c r="DC39" s="52"/>
      <c r="DD39" s="46"/>
      <c r="DE39" s="52"/>
      <c r="DF39" s="46"/>
      <c r="DG39" s="52"/>
      <c r="DH39" s="46"/>
      <c r="DI39" s="52"/>
      <c r="DJ39" s="46"/>
      <c r="DK39" s="52"/>
      <c r="DL39" s="46"/>
      <c r="DM39" s="52"/>
      <c r="DN39" s="46"/>
      <c r="DO39" s="52"/>
      <c r="DP39" s="46"/>
      <c r="DQ39" s="52"/>
      <c r="DR39" s="46"/>
      <c r="DS39" s="52"/>
      <c r="DT39" s="46"/>
      <c r="DU39" s="52"/>
      <c r="DV39" s="46"/>
      <c r="DW39" s="52"/>
      <c r="DX39" s="46"/>
      <c r="DY39" s="52"/>
      <c r="DZ39" s="46"/>
      <c r="EA39" s="52"/>
      <c r="EB39" s="46"/>
      <c r="EC39" s="52"/>
      <c r="ED39" s="46"/>
      <c r="EE39" s="52"/>
      <c r="EF39" s="46"/>
      <c r="EG39" s="52"/>
      <c r="EH39" s="46"/>
      <c r="EI39" s="52"/>
      <c r="EJ39" s="46"/>
      <c r="EK39" s="52"/>
      <c r="EL39" s="46"/>
      <c r="EM39" s="52"/>
      <c r="EN39" s="46"/>
      <c r="EO39" s="52"/>
      <c r="EP39" s="46"/>
      <c r="EQ39" s="52"/>
      <c r="ER39" s="46"/>
      <c r="ES39" s="52"/>
      <c r="ET39" s="46"/>
      <c r="EU39" s="52"/>
      <c r="EV39" s="46"/>
      <c r="EW39" s="52"/>
      <c r="EX39" s="46"/>
      <c r="EY39" s="52"/>
      <c r="EZ39" s="46"/>
      <c r="FA39" s="52"/>
      <c r="FB39" s="46"/>
      <c r="FC39" s="52"/>
      <c r="FD39" s="46"/>
      <c r="FE39" s="52"/>
      <c r="FF39" s="46"/>
      <c r="FG39" s="52"/>
      <c r="FH39" s="46"/>
      <c r="FI39" s="52"/>
      <c r="FJ39" s="46"/>
      <c r="FK39" s="52"/>
      <c r="FL39" s="46"/>
      <c r="FM39" s="52"/>
      <c r="FN39" s="46"/>
      <c r="FO39" s="52"/>
      <c r="FP39" s="46"/>
      <c r="FQ39" s="52"/>
      <c r="FR39" s="46"/>
      <c r="FS39" s="52"/>
      <c r="FT39" s="46"/>
      <c r="FU39" s="52"/>
      <c r="FV39" s="46"/>
      <c r="FW39" s="52"/>
      <c r="FX39" s="46"/>
      <c r="FY39" s="52"/>
      <c r="FZ39" s="46"/>
      <c r="GA39" s="52"/>
      <c r="GB39" s="46"/>
      <c r="GC39" s="52"/>
      <c r="GD39" s="46"/>
      <c r="GE39" s="52"/>
      <c r="GF39" s="46"/>
      <c r="GG39" s="52"/>
      <c r="GH39" s="46"/>
      <c r="GI39" s="52"/>
      <c r="GJ39" s="46"/>
      <c r="GK39" s="52"/>
      <c r="GL39" s="46"/>
      <c r="GM39" s="52"/>
      <c r="GN39" s="46"/>
      <c r="GO39" s="52"/>
      <c r="GP39" s="46"/>
      <c r="GQ39" s="52"/>
      <c r="GR39" s="46"/>
      <c r="GS39" s="52"/>
      <c r="GT39" s="46"/>
      <c r="GU39" s="52"/>
      <c r="GV39" s="46"/>
      <c r="GW39" s="52"/>
      <c r="GX39" s="46"/>
      <c r="GY39" s="52"/>
      <c r="GZ39" s="46"/>
      <c r="HA39" s="52"/>
      <c r="HB39" s="46"/>
      <c r="HC39" s="52"/>
      <c r="HD39" s="46"/>
      <c r="HE39" s="52"/>
      <c r="HF39" s="46"/>
      <c r="HG39" s="52"/>
      <c r="HH39" s="46"/>
      <c r="HI39" s="52"/>
      <c r="HJ39" s="46"/>
      <c r="HK39" s="52"/>
      <c r="HL39" s="46"/>
      <c r="HM39" s="52"/>
      <c r="HN39" s="46"/>
      <c r="HO39" s="52"/>
      <c r="HP39" s="46"/>
      <c r="HQ39" s="52"/>
      <c r="HR39" s="46"/>
      <c r="HS39" s="52"/>
      <c r="HT39" s="46"/>
      <c r="HU39" s="52"/>
      <c r="HV39" s="46"/>
      <c r="HW39" s="52"/>
      <c r="HX39" s="46"/>
      <c r="HY39" s="52"/>
      <c r="HZ39" s="46"/>
      <c r="IA39" s="52"/>
      <c r="IB39" s="46"/>
      <c r="IC39" s="52"/>
      <c r="ID39" s="46"/>
      <c r="IE39" s="52"/>
      <c r="IF39" s="46"/>
      <c r="IG39" s="52"/>
      <c r="IH39" s="46"/>
      <c r="II39" s="52"/>
      <c r="IJ39" s="46"/>
      <c r="IK39" s="52"/>
      <c r="IL39" s="46"/>
      <c r="IM39" s="52"/>
      <c r="IN39" s="46"/>
      <c r="IO39" s="52"/>
      <c r="IP39" s="46"/>
      <c r="IQ39" s="52"/>
      <c r="IR39" s="46"/>
      <c r="IS39" s="52"/>
      <c r="IT39" s="46"/>
    </row>
    <row r="40" spans="4:254" s="99" customFormat="1" ht="12.75" customHeight="1">
      <c r="D40" s="39"/>
      <c r="E40" s="40"/>
      <c r="F40" s="39"/>
      <c r="G40" s="45"/>
      <c r="H40" s="45"/>
      <c r="I40" s="40"/>
      <c r="J40" s="40"/>
      <c r="K40" s="39"/>
      <c r="L40" s="40"/>
      <c r="M40" s="39"/>
      <c r="N40" s="40"/>
      <c r="O40" s="39"/>
      <c r="P40" s="40"/>
      <c r="Q40" s="39"/>
      <c r="R40" s="40"/>
      <c r="S40" s="39"/>
      <c r="T40" s="40"/>
      <c r="U40" s="39"/>
      <c r="V40" s="40"/>
      <c r="W40" s="39"/>
      <c r="X40" s="40"/>
      <c r="Y40" s="39"/>
      <c r="Z40" s="40"/>
      <c r="AA40" s="39"/>
      <c r="AB40" s="40"/>
      <c r="AC40" s="39"/>
      <c r="AD40" s="40"/>
      <c r="AE40" s="39"/>
      <c r="AF40" s="40"/>
      <c r="AG40" s="39"/>
      <c r="AH40" s="40"/>
      <c r="AI40" s="39"/>
      <c r="AJ40" s="40"/>
      <c r="AK40" s="39"/>
      <c r="AL40" s="40"/>
      <c r="AM40" s="39"/>
      <c r="AN40" s="40"/>
      <c r="AO40" s="39"/>
      <c r="AP40" s="40"/>
      <c r="AQ40" s="39"/>
      <c r="AR40" s="40"/>
      <c r="AS40" s="39"/>
      <c r="AT40" s="40"/>
      <c r="AU40" s="39"/>
      <c r="AV40" s="40"/>
      <c r="AW40" s="39"/>
      <c r="AX40" s="40"/>
      <c r="AY40" s="39"/>
      <c r="AZ40" s="40"/>
      <c r="BA40" s="39"/>
      <c r="BB40" s="40"/>
      <c r="BC40" s="39"/>
      <c r="BD40" s="40"/>
      <c r="BE40" s="39"/>
      <c r="BF40" s="40"/>
      <c r="BG40" s="39"/>
      <c r="BH40" s="40"/>
      <c r="BI40" s="39"/>
      <c r="BJ40" s="40"/>
      <c r="BK40" s="39"/>
      <c r="BL40" s="40"/>
      <c r="BM40" s="39"/>
      <c r="BN40" s="40"/>
      <c r="BO40" s="39"/>
      <c r="BP40" s="40"/>
      <c r="BQ40" s="39"/>
      <c r="BR40" s="40"/>
      <c r="BS40" s="39"/>
      <c r="BT40" s="40"/>
      <c r="BU40" s="39"/>
      <c r="BV40" s="40"/>
      <c r="BW40" s="39"/>
      <c r="BX40" s="40"/>
      <c r="BY40" s="39"/>
      <c r="BZ40" s="40"/>
      <c r="CA40" s="39"/>
      <c r="CB40" s="40"/>
      <c r="CC40" s="39"/>
      <c r="CD40" s="40"/>
      <c r="CE40" s="39"/>
      <c r="CF40" s="40"/>
      <c r="CG40" s="39"/>
      <c r="CH40" s="40"/>
      <c r="CI40" s="39"/>
      <c r="CJ40" s="40"/>
      <c r="CK40" s="39"/>
      <c r="CL40" s="40"/>
      <c r="CM40" s="39"/>
      <c r="CN40" s="40"/>
      <c r="CO40" s="39"/>
      <c r="CP40" s="40"/>
      <c r="CQ40" s="39"/>
      <c r="CR40" s="40"/>
      <c r="CS40" s="39"/>
      <c r="CT40" s="40"/>
      <c r="CU40" s="39"/>
      <c r="CV40" s="40"/>
      <c r="CW40" s="39"/>
      <c r="CX40" s="40"/>
      <c r="CY40" s="39"/>
      <c r="CZ40" s="40"/>
      <c r="DA40" s="39"/>
      <c r="DB40" s="40"/>
      <c r="DC40" s="39"/>
      <c r="DD40" s="40"/>
      <c r="DE40" s="39"/>
      <c r="DF40" s="40"/>
      <c r="DG40" s="39"/>
      <c r="DH40" s="40"/>
      <c r="DI40" s="39"/>
      <c r="DJ40" s="40"/>
      <c r="DK40" s="39"/>
      <c r="DL40" s="40"/>
      <c r="DM40" s="39"/>
      <c r="DN40" s="40"/>
      <c r="DO40" s="39"/>
      <c r="DP40" s="40"/>
      <c r="DQ40" s="39"/>
      <c r="DR40" s="40"/>
      <c r="DS40" s="39"/>
      <c r="DT40" s="40"/>
      <c r="DU40" s="39"/>
      <c r="DV40" s="40"/>
      <c r="DW40" s="39"/>
      <c r="DX40" s="40"/>
      <c r="DY40" s="39"/>
      <c r="DZ40" s="40"/>
      <c r="EA40" s="39"/>
      <c r="EB40" s="40"/>
      <c r="EC40" s="39"/>
      <c r="ED40" s="40"/>
      <c r="EE40" s="39"/>
      <c r="EF40" s="40"/>
      <c r="EG40" s="39"/>
      <c r="EH40" s="40"/>
      <c r="EI40" s="39"/>
      <c r="EJ40" s="40"/>
      <c r="EK40" s="39"/>
      <c r="EL40" s="40"/>
      <c r="EM40" s="39"/>
      <c r="EN40" s="40"/>
      <c r="EO40" s="39"/>
      <c r="EP40" s="40"/>
      <c r="EQ40" s="39"/>
      <c r="ER40" s="40"/>
      <c r="ES40" s="39"/>
      <c r="ET40" s="40"/>
      <c r="EU40" s="39"/>
      <c r="EV40" s="40"/>
      <c r="EW40" s="39"/>
      <c r="EX40" s="40"/>
      <c r="EY40" s="39"/>
      <c r="EZ40" s="40"/>
      <c r="FA40" s="39"/>
      <c r="FB40" s="40"/>
      <c r="FC40" s="39"/>
      <c r="FD40" s="40"/>
      <c r="FE40" s="39"/>
      <c r="FF40" s="40"/>
      <c r="FG40" s="39"/>
      <c r="FH40" s="40"/>
      <c r="FI40" s="39"/>
      <c r="FJ40" s="40"/>
      <c r="FK40" s="39"/>
      <c r="FL40" s="40"/>
      <c r="FM40" s="39"/>
      <c r="FN40" s="40"/>
      <c r="FO40" s="39"/>
      <c r="FP40" s="40"/>
      <c r="FQ40" s="39"/>
      <c r="FR40" s="40"/>
      <c r="FS40" s="39"/>
      <c r="FT40" s="40"/>
      <c r="FU40" s="39"/>
      <c r="FV40" s="40"/>
      <c r="FW40" s="39"/>
      <c r="FX40" s="40"/>
      <c r="FY40" s="39"/>
      <c r="FZ40" s="40"/>
      <c r="GA40" s="39"/>
      <c r="GB40" s="40"/>
      <c r="GC40" s="39"/>
      <c r="GD40" s="40"/>
      <c r="GE40" s="39"/>
      <c r="GF40" s="40"/>
      <c r="GG40" s="39"/>
      <c r="GH40" s="40"/>
      <c r="GI40" s="39"/>
      <c r="GJ40" s="40"/>
      <c r="GK40" s="39"/>
      <c r="GL40" s="40"/>
      <c r="GM40" s="39"/>
      <c r="GN40" s="40"/>
      <c r="GO40" s="39"/>
      <c r="GP40" s="40"/>
      <c r="GQ40" s="39"/>
      <c r="GR40" s="40"/>
      <c r="GS40" s="39"/>
      <c r="GT40" s="40"/>
      <c r="GU40" s="39"/>
      <c r="GV40" s="40"/>
      <c r="GW40" s="39"/>
      <c r="GX40" s="40"/>
      <c r="GY40" s="39"/>
      <c r="GZ40" s="40"/>
      <c r="HA40" s="39"/>
      <c r="HB40" s="40"/>
      <c r="HC40" s="39"/>
      <c r="HD40" s="40"/>
      <c r="HE40" s="39"/>
      <c r="HF40" s="40"/>
      <c r="HG40" s="39"/>
      <c r="HH40" s="40"/>
      <c r="HI40" s="39"/>
      <c r="HJ40" s="40"/>
      <c r="HK40" s="39"/>
      <c r="HL40" s="40"/>
      <c r="HM40" s="39"/>
      <c r="HN40" s="40"/>
      <c r="HO40" s="39"/>
      <c r="HP40" s="40"/>
      <c r="HQ40" s="39"/>
      <c r="HR40" s="40"/>
      <c r="HS40" s="39"/>
      <c r="HT40" s="40"/>
      <c r="HU40" s="39"/>
      <c r="HV40" s="40"/>
      <c r="HW40" s="39"/>
      <c r="HX40" s="40"/>
      <c r="HY40" s="39"/>
      <c r="HZ40" s="40"/>
      <c r="IA40" s="39"/>
      <c r="IB40" s="40"/>
      <c r="IC40" s="39"/>
      <c r="ID40" s="40"/>
      <c r="IE40" s="39"/>
      <c r="IF40" s="40"/>
      <c r="IG40" s="39"/>
      <c r="IH40" s="40"/>
      <c r="II40" s="39"/>
      <c r="IJ40" s="40"/>
      <c r="IK40" s="39"/>
      <c r="IL40" s="40"/>
      <c r="IM40" s="39"/>
      <c r="IN40" s="40"/>
      <c r="IO40" s="39"/>
      <c r="IP40" s="40"/>
      <c r="IQ40" s="39"/>
      <c r="IR40" s="40"/>
      <c r="IS40" s="39"/>
      <c r="IT40" s="40"/>
    </row>
    <row r="41" spans="1:254" s="99" customFormat="1" ht="12.75" customHeight="1">
      <c r="A41" s="39"/>
      <c r="B41" s="40"/>
      <c r="C41" s="39"/>
      <c r="D41" s="39"/>
      <c r="E41" s="40"/>
      <c r="F41" s="39"/>
      <c r="G41" s="45"/>
      <c r="H41" s="45"/>
      <c r="I41" s="40"/>
      <c r="J41" s="40"/>
      <c r="K41" s="39"/>
      <c r="L41" s="40"/>
      <c r="M41" s="39"/>
      <c r="N41" s="40"/>
      <c r="O41" s="39"/>
      <c r="P41" s="40"/>
      <c r="Q41" s="39"/>
      <c r="R41" s="40"/>
      <c r="S41" s="39"/>
      <c r="T41" s="40"/>
      <c r="U41" s="39"/>
      <c r="V41" s="40"/>
      <c r="W41" s="39"/>
      <c r="X41" s="40"/>
      <c r="Y41" s="39"/>
      <c r="Z41" s="40"/>
      <c r="AA41" s="39"/>
      <c r="AB41" s="40"/>
      <c r="AC41" s="39"/>
      <c r="AD41" s="40"/>
      <c r="AE41" s="39"/>
      <c r="AF41" s="40"/>
      <c r="AG41" s="39"/>
      <c r="AH41" s="40"/>
      <c r="AI41" s="39"/>
      <c r="AJ41" s="40"/>
      <c r="AK41" s="39"/>
      <c r="AL41" s="40"/>
      <c r="AM41" s="39"/>
      <c r="AN41" s="40"/>
      <c r="AO41" s="39"/>
      <c r="AP41" s="40"/>
      <c r="AQ41" s="39"/>
      <c r="AR41" s="40"/>
      <c r="AS41" s="39"/>
      <c r="AT41" s="40"/>
      <c r="AU41" s="39"/>
      <c r="AV41" s="40"/>
      <c r="AW41" s="39"/>
      <c r="AX41" s="40"/>
      <c r="AY41" s="39"/>
      <c r="AZ41" s="40"/>
      <c r="BA41" s="39"/>
      <c r="BB41" s="40"/>
      <c r="BC41" s="39"/>
      <c r="BD41" s="40"/>
      <c r="BE41" s="39"/>
      <c r="BF41" s="40"/>
      <c r="BG41" s="39"/>
      <c r="BH41" s="40"/>
      <c r="BI41" s="39"/>
      <c r="BJ41" s="40"/>
      <c r="BK41" s="39"/>
      <c r="BL41" s="40"/>
      <c r="BM41" s="39"/>
      <c r="BN41" s="40"/>
      <c r="BO41" s="39"/>
      <c r="BP41" s="40"/>
      <c r="BQ41" s="39"/>
      <c r="BR41" s="40"/>
      <c r="BS41" s="39"/>
      <c r="BT41" s="40"/>
      <c r="BU41" s="39"/>
      <c r="BV41" s="40"/>
      <c r="BW41" s="39"/>
      <c r="BX41" s="40"/>
      <c r="BY41" s="39"/>
      <c r="BZ41" s="40"/>
      <c r="CA41" s="39"/>
      <c r="CB41" s="40"/>
      <c r="CC41" s="39"/>
      <c r="CD41" s="40"/>
      <c r="CE41" s="39"/>
      <c r="CF41" s="40"/>
      <c r="CG41" s="39"/>
      <c r="CH41" s="40"/>
      <c r="CI41" s="39"/>
      <c r="CJ41" s="40"/>
      <c r="CK41" s="39"/>
      <c r="CL41" s="40"/>
      <c r="CM41" s="39"/>
      <c r="CN41" s="40"/>
      <c r="CO41" s="39"/>
      <c r="CP41" s="40"/>
      <c r="CQ41" s="39"/>
      <c r="CR41" s="40"/>
      <c r="CS41" s="39"/>
      <c r="CT41" s="40"/>
      <c r="CU41" s="39"/>
      <c r="CV41" s="40"/>
      <c r="CW41" s="39"/>
      <c r="CX41" s="40"/>
      <c r="CY41" s="39"/>
      <c r="CZ41" s="40"/>
      <c r="DA41" s="39"/>
      <c r="DB41" s="40"/>
      <c r="DC41" s="39"/>
      <c r="DD41" s="40"/>
      <c r="DE41" s="39"/>
      <c r="DF41" s="40"/>
      <c r="DG41" s="39"/>
      <c r="DH41" s="40"/>
      <c r="DI41" s="39"/>
      <c r="DJ41" s="40"/>
      <c r="DK41" s="39"/>
      <c r="DL41" s="40"/>
      <c r="DM41" s="39"/>
      <c r="DN41" s="40"/>
      <c r="DO41" s="39"/>
      <c r="DP41" s="40"/>
      <c r="DQ41" s="39"/>
      <c r="DR41" s="40"/>
      <c r="DS41" s="39"/>
      <c r="DT41" s="40"/>
      <c r="DU41" s="39"/>
      <c r="DV41" s="40"/>
      <c r="DW41" s="39"/>
      <c r="DX41" s="40"/>
      <c r="DY41" s="39"/>
      <c r="DZ41" s="40"/>
      <c r="EA41" s="39"/>
      <c r="EB41" s="40"/>
      <c r="EC41" s="39"/>
      <c r="ED41" s="40"/>
      <c r="EE41" s="39"/>
      <c r="EF41" s="40"/>
      <c r="EG41" s="39"/>
      <c r="EH41" s="40"/>
      <c r="EI41" s="39"/>
      <c r="EJ41" s="40"/>
      <c r="EK41" s="39"/>
      <c r="EL41" s="40"/>
      <c r="EM41" s="39"/>
      <c r="EN41" s="40"/>
      <c r="EO41" s="39"/>
      <c r="EP41" s="40"/>
      <c r="EQ41" s="39"/>
      <c r="ER41" s="40"/>
      <c r="ES41" s="39"/>
      <c r="ET41" s="40"/>
      <c r="EU41" s="39"/>
      <c r="EV41" s="40"/>
      <c r="EW41" s="39"/>
      <c r="EX41" s="40"/>
      <c r="EY41" s="39"/>
      <c r="EZ41" s="40"/>
      <c r="FA41" s="39"/>
      <c r="FB41" s="40"/>
      <c r="FC41" s="39"/>
      <c r="FD41" s="40"/>
      <c r="FE41" s="39"/>
      <c r="FF41" s="40"/>
      <c r="FG41" s="39"/>
      <c r="FH41" s="40"/>
      <c r="FI41" s="39"/>
      <c r="FJ41" s="40"/>
      <c r="FK41" s="39"/>
      <c r="FL41" s="40"/>
      <c r="FM41" s="39"/>
      <c r="FN41" s="40"/>
      <c r="FO41" s="39"/>
      <c r="FP41" s="40"/>
      <c r="FQ41" s="39"/>
      <c r="FR41" s="40"/>
      <c r="FS41" s="39"/>
      <c r="FT41" s="40"/>
      <c r="FU41" s="39"/>
      <c r="FV41" s="40"/>
      <c r="FW41" s="39"/>
      <c r="FX41" s="40"/>
      <c r="FY41" s="39"/>
      <c r="FZ41" s="40"/>
      <c r="GA41" s="39"/>
      <c r="GB41" s="40"/>
      <c r="GC41" s="39"/>
      <c r="GD41" s="40"/>
      <c r="GE41" s="39"/>
      <c r="GF41" s="40"/>
      <c r="GG41" s="39"/>
      <c r="GH41" s="40"/>
      <c r="GI41" s="39"/>
      <c r="GJ41" s="40"/>
      <c r="GK41" s="39"/>
      <c r="GL41" s="40"/>
      <c r="GM41" s="39"/>
      <c r="GN41" s="40"/>
      <c r="GO41" s="39"/>
      <c r="GP41" s="40"/>
      <c r="GQ41" s="39"/>
      <c r="GR41" s="40"/>
      <c r="GS41" s="39"/>
      <c r="GT41" s="40"/>
      <c r="GU41" s="39"/>
      <c r="GV41" s="40"/>
      <c r="GW41" s="39"/>
      <c r="GX41" s="40"/>
      <c r="GY41" s="39"/>
      <c r="GZ41" s="40"/>
      <c r="HA41" s="39"/>
      <c r="HB41" s="40"/>
      <c r="HC41" s="39"/>
      <c r="HD41" s="40"/>
      <c r="HE41" s="39"/>
      <c r="HF41" s="40"/>
      <c r="HG41" s="39"/>
      <c r="HH41" s="40"/>
      <c r="HI41" s="39"/>
      <c r="HJ41" s="40"/>
      <c r="HK41" s="39"/>
      <c r="HL41" s="40"/>
      <c r="HM41" s="39"/>
      <c r="HN41" s="40"/>
      <c r="HO41" s="39"/>
      <c r="HP41" s="40"/>
      <c r="HQ41" s="39"/>
      <c r="HR41" s="40"/>
      <c r="HS41" s="39"/>
      <c r="HT41" s="40"/>
      <c r="HU41" s="39"/>
      <c r="HV41" s="40"/>
      <c r="HW41" s="39"/>
      <c r="HX41" s="40"/>
      <c r="HY41" s="39"/>
      <c r="HZ41" s="40"/>
      <c r="IA41" s="39"/>
      <c r="IB41" s="40"/>
      <c r="IC41" s="39"/>
      <c r="ID41" s="40"/>
      <c r="IE41" s="39"/>
      <c r="IF41" s="40"/>
      <c r="IG41" s="39"/>
      <c r="IH41" s="40"/>
      <c r="II41" s="39"/>
      <c r="IJ41" s="40"/>
      <c r="IK41" s="39"/>
      <c r="IL41" s="40"/>
      <c r="IM41" s="39"/>
      <c r="IN41" s="40"/>
      <c r="IO41" s="39"/>
      <c r="IP41" s="40"/>
      <c r="IQ41" s="39"/>
      <c r="IR41" s="40"/>
      <c r="IS41" s="39"/>
      <c r="IT41" s="40"/>
    </row>
    <row r="42" ht="12.75" customHeight="1">
      <c r="A42" s="97" t="s">
        <v>206</v>
      </c>
    </row>
    <row r="43" spans="10:11" ht="12.75" customHeight="1">
      <c r="J43" s="40"/>
      <c r="K43" s="134"/>
    </row>
    <row r="44" spans="1:11" ht="12.75" customHeight="1">
      <c r="A44" s="84" t="s">
        <v>1</v>
      </c>
      <c r="B44" s="85" t="s">
        <v>2</v>
      </c>
      <c r="C44" s="85" t="s">
        <v>88</v>
      </c>
      <c r="K44" s="134"/>
    </row>
    <row r="45" spans="1:11" ht="12.75" customHeight="1">
      <c r="A45" s="67" t="s">
        <v>55</v>
      </c>
      <c r="B45" s="213" t="s">
        <v>4</v>
      </c>
      <c r="C45" s="77">
        <f>I76+I111+I144+I185+I211+I229</f>
        <v>0</v>
      </c>
      <c r="K45" s="134"/>
    </row>
    <row r="46" spans="1:11" ht="12.75" customHeight="1">
      <c r="A46" s="67" t="s">
        <v>56</v>
      </c>
      <c r="B46" s="213" t="s">
        <v>4</v>
      </c>
      <c r="C46" s="77">
        <f>I77+I112+I145+I186+I212+I230</f>
        <v>0</v>
      </c>
      <c r="K46" s="134"/>
    </row>
    <row r="47" spans="1:11" ht="12.75" customHeight="1">
      <c r="A47" s="67" t="s">
        <v>57</v>
      </c>
      <c r="B47" s="213" t="s">
        <v>4</v>
      </c>
      <c r="C47" s="77">
        <f>I78+I113+I187+I146</f>
        <v>0</v>
      </c>
      <c r="K47" s="134"/>
    </row>
    <row r="48" spans="1:11" ht="12.75" customHeight="1">
      <c r="A48" s="69" t="s">
        <v>58</v>
      </c>
      <c r="B48" s="213" t="s">
        <v>4</v>
      </c>
      <c r="C48" s="77">
        <f>I79+I81+I114+I147+I188+I213+I231</f>
        <v>0</v>
      </c>
      <c r="K48" s="134"/>
    </row>
    <row r="49" spans="1:11" ht="12.75" customHeight="1">
      <c r="A49" s="146" t="s">
        <v>41</v>
      </c>
      <c r="B49" s="213" t="s">
        <v>4</v>
      </c>
      <c r="C49" s="77">
        <f>I80+I115+I189+I214+I148</f>
        <v>0</v>
      </c>
      <c r="K49" s="134"/>
    </row>
    <row r="50" spans="1:11" ht="12.75" customHeight="1">
      <c r="A50" s="214"/>
      <c r="B50" s="192"/>
      <c r="C50" s="192"/>
      <c r="E50" s="192"/>
      <c r="F50" s="192"/>
      <c r="G50" s="187"/>
      <c r="H50" s="187"/>
      <c r="I50" s="189"/>
      <c r="J50" s="43"/>
      <c r="K50" s="94"/>
    </row>
    <row r="51" spans="1:5" ht="12.75" customHeight="1">
      <c r="A51" s="82"/>
      <c r="D51" s="215"/>
      <c r="E51" s="180"/>
    </row>
    <row r="52" spans="1:4" ht="12.75" customHeight="1">
      <c r="A52" s="102" t="s">
        <v>232</v>
      </c>
      <c r="D52" s="99"/>
    </row>
    <row r="53" ht="12.75" customHeight="1">
      <c r="A53" s="92"/>
    </row>
    <row r="54" spans="1:17" ht="12.75" customHeight="1">
      <c r="A54" s="86" t="s">
        <v>1</v>
      </c>
      <c r="B54" s="85" t="s">
        <v>2</v>
      </c>
      <c r="C54" s="85" t="s">
        <v>23</v>
      </c>
      <c r="D54" s="85" t="s">
        <v>32</v>
      </c>
      <c r="E54" s="85" t="s">
        <v>52</v>
      </c>
      <c r="F54" s="85" t="s">
        <v>30</v>
      </c>
      <c r="G54" s="205" t="s">
        <v>49</v>
      </c>
      <c r="H54" s="85" t="s">
        <v>181</v>
      </c>
      <c r="I54" s="85" t="s">
        <v>34</v>
      </c>
      <c r="J54" s="85" t="s">
        <v>3</v>
      </c>
      <c r="L54" s="155"/>
      <c r="M54" s="155"/>
      <c r="N54" s="155"/>
      <c r="O54" s="155"/>
      <c r="P54" s="155"/>
      <c r="Q54" s="155"/>
    </row>
    <row r="55" spans="1:10" s="99" customFormat="1" ht="12.75" customHeight="1">
      <c r="A55" s="146" t="s">
        <v>36</v>
      </c>
      <c r="B55" s="70" t="s">
        <v>37</v>
      </c>
      <c r="C55" s="70" t="s">
        <v>22</v>
      </c>
      <c r="D55" s="78">
        <v>0.0001599999984142411</v>
      </c>
      <c r="E55" s="70" t="s">
        <v>54</v>
      </c>
      <c r="F55" s="70" t="s">
        <v>38</v>
      </c>
      <c r="G55" s="184">
        <f>'Input Information'!$B$7*'Input Information'!$F$34</f>
        <v>0</v>
      </c>
      <c r="H55" s="213" t="s">
        <v>7</v>
      </c>
      <c r="I55" s="77">
        <f aca="true" t="shared" si="0" ref="I55:I71">D55*G55/1000</f>
        <v>0</v>
      </c>
      <c r="J55" s="70" t="s">
        <v>7</v>
      </c>
    </row>
    <row r="56" spans="1:10" s="99" customFormat="1" ht="12.75" customHeight="1">
      <c r="A56" s="146" t="s">
        <v>26</v>
      </c>
      <c r="B56" s="72" t="s">
        <v>21</v>
      </c>
      <c r="C56" s="70" t="s">
        <v>22</v>
      </c>
      <c r="D56" s="78">
        <v>0.00013999999861246092</v>
      </c>
      <c r="E56" s="70" t="s">
        <v>54</v>
      </c>
      <c r="F56" s="70" t="s">
        <v>29</v>
      </c>
      <c r="G56" s="184">
        <f>'Input Information'!$B$7*'Input Information'!$F$34</f>
        <v>0</v>
      </c>
      <c r="H56" s="213" t="s">
        <v>7</v>
      </c>
      <c r="I56" s="77">
        <f t="shared" si="0"/>
        <v>0</v>
      </c>
      <c r="J56" s="70" t="s">
        <v>7</v>
      </c>
    </row>
    <row r="57" spans="1:10" s="99" customFormat="1" ht="12.75" customHeight="1">
      <c r="A57" s="146" t="s">
        <v>165</v>
      </c>
      <c r="B57" s="72" t="s">
        <v>123</v>
      </c>
      <c r="C57" s="70" t="s">
        <v>22</v>
      </c>
      <c r="D57" s="78">
        <v>0.0011</v>
      </c>
      <c r="E57" s="70" t="s">
        <v>54</v>
      </c>
      <c r="F57" s="70" t="s">
        <v>29</v>
      </c>
      <c r="G57" s="184">
        <f>'Input Information'!$B$7*'Input Information'!$F$34</f>
        <v>0</v>
      </c>
      <c r="H57" s="213" t="s">
        <v>7</v>
      </c>
      <c r="I57" s="77">
        <f t="shared" si="0"/>
        <v>0</v>
      </c>
      <c r="J57" s="70" t="s">
        <v>7</v>
      </c>
    </row>
    <row r="58" spans="1:12" s="99" customFormat="1" ht="12.75" customHeight="1">
      <c r="A58" s="146" t="s">
        <v>39</v>
      </c>
      <c r="B58" s="72" t="s">
        <v>40</v>
      </c>
      <c r="C58" s="70" t="s">
        <v>22</v>
      </c>
      <c r="D58" s="78">
        <v>0.0003699999963329325</v>
      </c>
      <c r="E58" s="70" t="s">
        <v>54</v>
      </c>
      <c r="F58" s="70" t="s">
        <v>29</v>
      </c>
      <c r="G58" s="184">
        <f>'Input Information'!$B$7*'Input Information'!$F$34</f>
        <v>0</v>
      </c>
      <c r="H58" s="213" t="s">
        <v>7</v>
      </c>
      <c r="I58" s="77">
        <f t="shared" si="0"/>
        <v>0</v>
      </c>
      <c r="J58" s="70" t="s">
        <v>7</v>
      </c>
      <c r="L58" s="182"/>
    </row>
    <row r="59" spans="1:12" s="99" customFormat="1" ht="12.75" customHeight="1">
      <c r="A59" s="146" t="s">
        <v>208</v>
      </c>
      <c r="B59" s="72" t="s">
        <v>209</v>
      </c>
      <c r="C59" s="70" t="s">
        <v>22</v>
      </c>
      <c r="D59" s="78">
        <v>1.5E-05</v>
      </c>
      <c r="E59" s="70" t="s">
        <v>54</v>
      </c>
      <c r="F59" s="70" t="s">
        <v>29</v>
      </c>
      <c r="G59" s="184">
        <f>'Input Information'!$B$7*'Input Information'!$F$34</f>
        <v>0</v>
      </c>
      <c r="H59" s="213" t="s">
        <v>7</v>
      </c>
      <c r="I59" s="77">
        <f t="shared" si="0"/>
        <v>0</v>
      </c>
      <c r="J59" s="70" t="s">
        <v>7</v>
      </c>
      <c r="L59" s="182"/>
    </row>
    <row r="60" spans="1:12" s="99" customFormat="1" ht="12.75" customHeight="1">
      <c r="A60" s="146" t="s">
        <v>44</v>
      </c>
      <c r="B60" s="72" t="s">
        <v>45</v>
      </c>
      <c r="C60" s="70" t="s">
        <v>22</v>
      </c>
      <c r="D60" s="78">
        <v>0.0004999999950445034</v>
      </c>
      <c r="E60" s="70" t="s">
        <v>54</v>
      </c>
      <c r="F60" s="70" t="s">
        <v>29</v>
      </c>
      <c r="G60" s="184">
        <f>'Input Information'!$B$7*'Input Information'!$F$34</f>
        <v>0</v>
      </c>
      <c r="H60" s="213" t="s">
        <v>7</v>
      </c>
      <c r="I60" s="77">
        <f t="shared" si="0"/>
        <v>0</v>
      </c>
      <c r="J60" s="70" t="s">
        <v>7</v>
      </c>
      <c r="L60" s="182"/>
    </row>
    <row r="61" spans="1:10" ht="12.75" customHeight="1">
      <c r="A61" s="146" t="s">
        <v>59</v>
      </c>
      <c r="B61" s="72" t="s">
        <v>60</v>
      </c>
      <c r="C61" s="70" t="s">
        <v>22</v>
      </c>
      <c r="D61" s="78">
        <v>1.0499999895934571E-07</v>
      </c>
      <c r="E61" s="70" t="s">
        <v>54</v>
      </c>
      <c r="F61" s="68" t="s">
        <v>29</v>
      </c>
      <c r="G61" s="184">
        <f>'Input Information'!$B$7*'Input Information'!$F$34</f>
        <v>0</v>
      </c>
      <c r="H61" s="213" t="s">
        <v>7</v>
      </c>
      <c r="I61" s="77">
        <f t="shared" si="0"/>
        <v>0</v>
      </c>
      <c r="J61" s="70" t="s">
        <v>7</v>
      </c>
    </row>
    <row r="62" spans="1:12" s="99" customFormat="1" ht="12.75" customHeight="1">
      <c r="A62" s="146" t="s">
        <v>42</v>
      </c>
      <c r="B62" s="72" t="s">
        <v>43</v>
      </c>
      <c r="C62" s="70" t="s">
        <v>22</v>
      </c>
      <c r="D62" s="78">
        <v>1.8E-05</v>
      </c>
      <c r="E62" s="70" t="s">
        <v>54</v>
      </c>
      <c r="F62" s="70" t="s">
        <v>29</v>
      </c>
      <c r="G62" s="184">
        <f>'Input Information'!$B$7*'Input Information'!$F$34</f>
        <v>0</v>
      </c>
      <c r="H62" s="213" t="s">
        <v>7</v>
      </c>
      <c r="I62" s="77">
        <f t="shared" si="0"/>
        <v>0</v>
      </c>
      <c r="J62" s="70" t="s">
        <v>7</v>
      </c>
      <c r="L62" s="182"/>
    </row>
    <row r="63" spans="1:10" ht="12.75" customHeight="1">
      <c r="A63" s="146" t="s">
        <v>62</v>
      </c>
      <c r="B63" s="72" t="s">
        <v>61</v>
      </c>
      <c r="C63" s="70" t="s">
        <v>22</v>
      </c>
      <c r="D63" s="78">
        <v>1.4499999856290598E-05</v>
      </c>
      <c r="E63" s="70" t="s">
        <v>54</v>
      </c>
      <c r="F63" s="68" t="s">
        <v>38</v>
      </c>
      <c r="G63" s="184">
        <f>'Input Information'!$B$7*'Input Information'!$F$34</f>
        <v>0</v>
      </c>
      <c r="H63" s="213" t="s">
        <v>7</v>
      </c>
      <c r="I63" s="77">
        <f t="shared" si="0"/>
        <v>0</v>
      </c>
      <c r="J63" s="70" t="s">
        <v>7</v>
      </c>
    </row>
    <row r="64" spans="1:12" s="99" customFormat="1" ht="12.75" customHeight="1">
      <c r="A64" s="183" t="s">
        <v>64</v>
      </c>
      <c r="B64" s="184" t="s">
        <v>46</v>
      </c>
      <c r="C64" s="70" t="s">
        <v>22</v>
      </c>
      <c r="D64" s="78">
        <v>0.0013499999866201592</v>
      </c>
      <c r="E64" s="70" t="s">
        <v>54</v>
      </c>
      <c r="F64" s="184" t="s">
        <v>29</v>
      </c>
      <c r="G64" s="184">
        <f>'Input Information'!$B$7*'Input Information'!$F$34</f>
        <v>0</v>
      </c>
      <c r="H64" s="213" t="s">
        <v>7</v>
      </c>
      <c r="I64" s="77">
        <f t="shared" si="0"/>
        <v>0</v>
      </c>
      <c r="J64" s="70" t="s">
        <v>7</v>
      </c>
      <c r="L64" s="182"/>
    </row>
    <row r="65" spans="1:12" s="99" customFormat="1" ht="12.75" customHeight="1">
      <c r="A65" s="183" t="s">
        <v>79</v>
      </c>
      <c r="B65" s="184" t="s">
        <v>4</v>
      </c>
      <c r="C65" s="70" t="s">
        <v>22</v>
      </c>
      <c r="D65" s="78">
        <v>2.8499999717536696E-07</v>
      </c>
      <c r="E65" s="70" t="s">
        <v>54</v>
      </c>
      <c r="F65" s="184" t="s">
        <v>29</v>
      </c>
      <c r="G65" s="184">
        <f>'Input Information'!$B$7*'Input Information'!$F$34</f>
        <v>0</v>
      </c>
      <c r="H65" s="213" t="s">
        <v>7</v>
      </c>
      <c r="I65" s="77">
        <f t="shared" si="0"/>
        <v>0</v>
      </c>
      <c r="J65" s="70" t="s">
        <v>7</v>
      </c>
      <c r="L65" s="182"/>
    </row>
    <row r="66" spans="1:12" s="99" customFormat="1" ht="12.75" customHeight="1">
      <c r="A66" s="183" t="s">
        <v>78</v>
      </c>
      <c r="B66" s="184" t="s">
        <v>4</v>
      </c>
      <c r="C66" s="70" t="s">
        <v>22</v>
      </c>
      <c r="D66" s="78">
        <v>1.3999999861246094E-06</v>
      </c>
      <c r="E66" s="70" t="s">
        <v>54</v>
      </c>
      <c r="F66" s="184" t="s">
        <v>29</v>
      </c>
      <c r="G66" s="184">
        <f>'Input Information'!$B$7*'Input Information'!$F$34</f>
        <v>0</v>
      </c>
      <c r="H66" s="213" t="s">
        <v>7</v>
      </c>
      <c r="I66" s="77">
        <f t="shared" si="0"/>
        <v>0</v>
      </c>
      <c r="J66" s="70" t="s">
        <v>7</v>
      </c>
      <c r="L66" s="182"/>
    </row>
    <row r="67" spans="1:12" s="99" customFormat="1" ht="12.75" customHeight="1">
      <c r="A67" s="183" t="s">
        <v>80</v>
      </c>
      <c r="B67" s="184" t="s">
        <v>4</v>
      </c>
      <c r="C67" s="70" t="s">
        <v>22</v>
      </c>
      <c r="D67" s="78">
        <v>3.449999965807073E-06</v>
      </c>
      <c r="E67" s="70" t="s">
        <v>54</v>
      </c>
      <c r="F67" s="184" t="s">
        <v>29</v>
      </c>
      <c r="G67" s="184">
        <f>'Input Information'!$B$7*'Input Information'!$F$34</f>
        <v>0</v>
      </c>
      <c r="H67" s="213" t="s">
        <v>7</v>
      </c>
      <c r="I67" s="77">
        <f t="shared" si="0"/>
        <v>0</v>
      </c>
      <c r="J67" s="70" t="s">
        <v>7</v>
      </c>
      <c r="L67" s="182"/>
    </row>
    <row r="68" spans="1:12" s="99" customFormat="1" ht="12.75" customHeight="1">
      <c r="A68" s="183" t="s">
        <v>83</v>
      </c>
      <c r="B68" s="184" t="s">
        <v>4</v>
      </c>
      <c r="C68" s="70" t="s">
        <v>22</v>
      </c>
      <c r="D68" s="78">
        <v>1.4999999851335103E-06</v>
      </c>
      <c r="E68" s="70" t="s">
        <v>54</v>
      </c>
      <c r="F68" s="184" t="s">
        <v>29</v>
      </c>
      <c r="G68" s="184">
        <f>'Input Information'!$B$7*'Input Information'!$F$34</f>
        <v>0</v>
      </c>
      <c r="H68" s="213" t="s">
        <v>7</v>
      </c>
      <c r="I68" s="77">
        <f t="shared" si="0"/>
        <v>0</v>
      </c>
      <c r="J68" s="70" t="s">
        <v>7</v>
      </c>
      <c r="L68" s="182"/>
    </row>
    <row r="69" spans="1:12" s="99" customFormat="1" ht="12.75" customHeight="1">
      <c r="A69" s="183" t="s">
        <v>222</v>
      </c>
      <c r="B69" s="184" t="s">
        <v>172</v>
      </c>
      <c r="C69" s="70" t="s">
        <v>22</v>
      </c>
      <c r="D69" s="78">
        <v>0.000135</v>
      </c>
      <c r="E69" s="70" t="s">
        <v>54</v>
      </c>
      <c r="F69" s="184" t="s">
        <v>38</v>
      </c>
      <c r="G69" s="184">
        <f>'Input Information'!$B$7*'Input Information'!$F$34</f>
        <v>0</v>
      </c>
      <c r="H69" s="213" t="s">
        <v>7</v>
      </c>
      <c r="I69" s="77">
        <f>D69*G69/1000</f>
        <v>0</v>
      </c>
      <c r="J69" s="70" t="s">
        <v>7</v>
      </c>
      <c r="L69" s="182"/>
    </row>
    <row r="70" spans="1:12" s="99" customFormat="1" ht="12.75" customHeight="1">
      <c r="A70" s="146" t="s">
        <v>82</v>
      </c>
      <c r="B70" s="184" t="s">
        <v>4</v>
      </c>
      <c r="C70" s="70" t="s">
        <v>22</v>
      </c>
      <c r="D70" s="78">
        <v>2.4499999757180666E-07</v>
      </c>
      <c r="E70" s="70" t="s">
        <v>54</v>
      </c>
      <c r="F70" s="184" t="s">
        <v>38</v>
      </c>
      <c r="G70" s="184">
        <f>'Input Information'!$B$7*'Input Information'!$F$34</f>
        <v>0</v>
      </c>
      <c r="H70" s="213" t="s">
        <v>7</v>
      </c>
      <c r="I70" s="77">
        <f t="shared" si="0"/>
        <v>0</v>
      </c>
      <c r="J70" s="70" t="s">
        <v>7</v>
      </c>
      <c r="L70" s="182"/>
    </row>
    <row r="71" spans="1:12" s="99" customFormat="1" ht="12.75" customHeight="1">
      <c r="A71" s="183" t="s">
        <v>81</v>
      </c>
      <c r="B71" s="184" t="s">
        <v>4</v>
      </c>
      <c r="C71" s="70" t="s">
        <v>22</v>
      </c>
      <c r="D71" s="78">
        <v>3.39999996630262E-06</v>
      </c>
      <c r="E71" s="70" t="s">
        <v>54</v>
      </c>
      <c r="F71" s="184" t="s">
        <v>29</v>
      </c>
      <c r="G71" s="184">
        <f>'Input Information'!$B$7*'Input Information'!$F$34</f>
        <v>0</v>
      </c>
      <c r="H71" s="213" t="s">
        <v>7</v>
      </c>
      <c r="I71" s="77">
        <f t="shared" si="0"/>
        <v>0</v>
      </c>
      <c r="J71" s="70" t="s">
        <v>7</v>
      </c>
      <c r="L71" s="182"/>
    </row>
    <row r="72" ht="12.75" customHeight="1">
      <c r="H72" s="45"/>
    </row>
    <row r="73" spans="1:11" ht="12.75" customHeight="1">
      <c r="A73" s="97" t="s">
        <v>206</v>
      </c>
      <c r="H73" s="45"/>
      <c r="J73" s="40"/>
      <c r="K73" s="134"/>
    </row>
    <row r="74" spans="8:11" ht="12.75" customHeight="1">
      <c r="H74" s="45"/>
      <c r="J74" s="40"/>
      <c r="K74" s="134"/>
    </row>
    <row r="75" spans="1:11" ht="12.75" customHeight="1">
      <c r="A75" s="84" t="s">
        <v>1</v>
      </c>
      <c r="B75" s="84" t="s">
        <v>2</v>
      </c>
      <c r="C75" s="85" t="s">
        <v>23</v>
      </c>
      <c r="D75" s="85" t="s">
        <v>32</v>
      </c>
      <c r="E75" s="85" t="s">
        <v>33</v>
      </c>
      <c r="F75" s="85" t="s">
        <v>30</v>
      </c>
      <c r="G75" s="205" t="s">
        <v>49</v>
      </c>
      <c r="H75" s="85" t="s">
        <v>181</v>
      </c>
      <c r="I75" s="85" t="s">
        <v>34</v>
      </c>
      <c r="J75" s="85" t="s">
        <v>3</v>
      </c>
      <c r="K75" s="134"/>
    </row>
    <row r="76" spans="1:10" ht="12.75" customHeight="1">
      <c r="A76" s="67" t="s">
        <v>55</v>
      </c>
      <c r="B76" s="213" t="s">
        <v>4</v>
      </c>
      <c r="C76" s="70" t="s">
        <v>22</v>
      </c>
      <c r="D76" s="78">
        <v>2.2999999772047154E-07</v>
      </c>
      <c r="E76" s="70" t="s">
        <v>54</v>
      </c>
      <c r="F76" s="68" t="s">
        <v>29</v>
      </c>
      <c r="G76" s="184">
        <f>'Input Information'!$B$7*'Input Information'!$F$34</f>
        <v>0</v>
      </c>
      <c r="H76" s="213" t="s">
        <v>7</v>
      </c>
      <c r="I76" s="77">
        <f aca="true" t="shared" si="1" ref="I76:I81">D76*G76/1000</f>
        <v>0</v>
      </c>
      <c r="J76" s="70" t="s">
        <v>7</v>
      </c>
    </row>
    <row r="77" spans="1:11" ht="12.75" customHeight="1">
      <c r="A77" s="67" t="s">
        <v>56</v>
      </c>
      <c r="B77" s="213" t="s">
        <v>4</v>
      </c>
      <c r="C77" s="70" t="s">
        <v>22</v>
      </c>
      <c r="D77" s="78">
        <v>3.0499999697714703E-07</v>
      </c>
      <c r="E77" s="70" t="s">
        <v>54</v>
      </c>
      <c r="F77" s="68" t="s">
        <v>29</v>
      </c>
      <c r="G77" s="184">
        <f>'Input Information'!$B$7*'Input Information'!$F$34</f>
        <v>0</v>
      </c>
      <c r="H77" s="213" t="s">
        <v>7</v>
      </c>
      <c r="I77" s="77">
        <f t="shared" si="1"/>
        <v>0</v>
      </c>
      <c r="J77" s="70" t="s">
        <v>7</v>
      </c>
      <c r="K77" s="94"/>
    </row>
    <row r="78" spans="1:11" ht="12.75" customHeight="1">
      <c r="A78" s="67" t="s">
        <v>57</v>
      </c>
      <c r="B78" s="213" t="s">
        <v>4</v>
      </c>
      <c r="C78" s="70" t="s">
        <v>22</v>
      </c>
      <c r="D78" s="78">
        <v>2.399999976213616E-08</v>
      </c>
      <c r="E78" s="70" t="s">
        <v>54</v>
      </c>
      <c r="F78" s="68" t="s">
        <v>38</v>
      </c>
      <c r="G78" s="184">
        <f>'Input Information'!$B$7*'Input Information'!$F$34</f>
        <v>0</v>
      </c>
      <c r="H78" s="213" t="s">
        <v>7</v>
      </c>
      <c r="I78" s="77">
        <f t="shared" si="1"/>
        <v>0</v>
      </c>
      <c r="J78" s="70" t="s">
        <v>7</v>
      </c>
      <c r="K78" s="94"/>
    </row>
    <row r="79" spans="1:11" s="99" customFormat="1" ht="12.75" customHeight="1">
      <c r="A79" s="69" t="s">
        <v>153</v>
      </c>
      <c r="B79" s="184" t="s">
        <v>4</v>
      </c>
      <c r="C79" s="70" t="s">
        <v>22</v>
      </c>
      <c r="D79" s="78">
        <v>4.44999995589608E-07</v>
      </c>
      <c r="E79" s="70" t="s">
        <v>54</v>
      </c>
      <c r="F79" s="70" t="s">
        <v>29</v>
      </c>
      <c r="G79" s="184">
        <f>'Input Information'!$B$7*'Input Information'!F32</f>
        <v>0</v>
      </c>
      <c r="H79" s="213" t="s">
        <v>7</v>
      </c>
      <c r="I79" s="77">
        <f t="shared" si="1"/>
        <v>0</v>
      </c>
      <c r="J79" s="70" t="s">
        <v>7</v>
      </c>
      <c r="K79" s="198"/>
    </row>
    <row r="80" spans="1:13" s="99" customFormat="1" ht="12.75" customHeight="1">
      <c r="A80" s="146" t="s">
        <v>41</v>
      </c>
      <c r="B80" s="184" t="s">
        <v>4</v>
      </c>
      <c r="C80" s="70" t="s">
        <v>22</v>
      </c>
      <c r="D80" s="78">
        <v>2.049999979682464E-07</v>
      </c>
      <c r="E80" s="70" t="s">
        <v>54</v>
      </c>
      <c r="F80" s="70" t="s">
        <v>38</v>
      </c>
      <c r="G80" s="184">
        <f>'Input Information'!$B$7*'Input Information'!$F$34</f>
        <v>0</v>
      </c>
      <c r="H80" s="213" t="s">
        <v>7</v>
      </c>
      <c r="I80" s="77">
        <f t="shared" si="1"/>
        <v>0</v>
      </c>
      <c r="J80" s="70" t="s">
        <v>7</v>
      </c>
      <c r="K80" s="181"/>
      <c r="L80" s="182"/>
      <c r="M80" s="215"/>
    </row>
    <row r="81" spans="1:11" s="99" customFormat="1" ht="12.75" customHeight="1">
      <c r="A81" s="146" t="s">
        <v>106</v>
      </c>
      <c r="B81" s="184" t="s">
        <v>4</v>
      </c>
      <c r="C81" s="70" t="s">
        <v>22</v>
      </c>
      <c r="D81" s="78">
        <v>4.999999950445034E-06</v>
      </c>
      <c r="E81" s="70" t="s">
        <v>54</v>
      </c>
      <c r="F81" s="70" t="s">
        <v>38</v>
      </c>
      <c r="G81" s="184">
        <f>'Input Information'!$B$7*'Input Information'!E33</f>
        <v>0</v>
      </c>
      <c r="H81" s="213" t="s">
        <v>7</v>
      </c>
      <c r="I81" s="77">
        <f t="shared" si="1"/>
        <v>0</v>
      </c>
      <c r="J81" s="70" t="s">
        <v>7</v>
      </c>
      <c r="K81" s="181"/>
    </row>
    <row r="82" spans="1:11" ht="12.75" customHeight="1">
      <c r="A82" s="149"/>
      <c r="B82" s="192"/>
      <c r="C82" s="43"/>
      <c r="D82" s="188"/>
      <c r="E82" s="43"/>
      <c r="F82" s="216"/>
      <c r="G82" s="187"/>
      <c r="H82" s="187"/>
      <c r="I82" s="189"/>
      <c r="J82" s="43"/>
      <c r="K82" s="94"/>
    </row>
    <row r="83" spans="1:11" ht="12.75" customHeight="1">
      <c r="A83" s="214"/>
      <c r="B83" s="192"/>
      <c r="C83" s="192"/>
      <c r="D83" s="192"/>
      <c r="E83" s="192"/>
      <c r="F83" s="192"/>
      <c r="G83" s="187"/>
      <c r="H83" s="187"/>
      <c r="I83" s="189"/>
      <c r="J83" s="43"/>
      <c r="K83" s="94"/>
    </row>
    <row r="84" spans="1:11" ht="12.75" customHeight="1">
      <c r="A84" s="191" t="s">
        <v>77</v>
      </c>
      <c r="B84" s="192"/>
      <c r="C84" s="192"/>
      <c r="D84" s="192"/>
      <c r="E84" s="192"/>
      <c r="F84" s="192"/>
      <c r="G84" s="187"/>
      <c r="H84" s="187"/>
      <c r="I84" s="189"/>
      <c r="J84" s="43"/>
      <c r="K84" s="94"/>
    </row>
    <row r="85" spans="1:11" ht="12.75" customHeight="1">
      <c r="A85" s="193" t="s">
        <v>229</v>
      </c>
      <c r="B85" s="192"/>
      <c r="C85" s="192"/>
      <c r="D85" s="192"/>
      <c r="E85" s="192"/>
      <c r="F85" s="192"/>
      <c r="G85" s="187"/>
      <c r="H85" s="187"/>
      <c r="I85" s="189"/>
      <c r="J85" s="43"/>
      <c r="K85" s="94"/>
    </row>
    <row r="86" spans="1:10" ht="12.75" customHeight="1">
      <c r="A86" s="86" t="s">
        <v>1</v>
      </c>
      <c r="B86" s="85" t="s">
        <v>2</v>
      </c>
      <c r="C86" s="85" t="s">
        <v>51</v>
      </c>
      <c r="D86" s="85" t="s">
        <v>32</v>
      </c>
      <c r="E86" s="85" t="s">
        <v>52</v>
      </c>
      <c r="F86" s="85" t="s">
        <v>30</v>
      </c>
      <c r="G86" s="205" t="s">
        <v>49</v>
      </c>
      <c r="H86" s="85" t="s">
        <v>181</v>
      </c>
      <c r="I86" s="85" t="s">
        <v>34</v>
      </c>
      <c r="J86" s="85" t="s">
        <v>3</v>
      </c>
    </row>
    <row r="87" spans="1:12" s="99" customFormat="1" ht="12.75" customHeight="1">
      <c r="A87" s="146" t="s">
        <v>210</v>
      </c>
      <c r="B87" s="72" t="s">
        <v>4</v>
      </c>
      <c r="C87" s="70" t="s">
        <v>22</v>
      </c>
      <c r="D87" s="78">
        <v>9E-08</v>
      </c>
      <c r="E87" s="70" t="s">
        <v>54</v>
      </c>
      <c r="F87" s="70" t="s">
        <v>38</v>
      </c>
      <c r="G87" s="184">
        <f>'Input Information'!$B$7*'Input Information'!$E$35</f>
        <v>0</v>
      </c>
      <c r="H87" s="213" t="s">
        <v>7</v>
      </c>
      <c r="I87" s="77">
        <f aca="true" t="shared" si="2" ref="I87:I104">D87*G87/1000</f>
        <v>0</v>
      </c>
      <c r="J87" s="70" t="s">
        <v>7</v>
      </c>
      <c r="K87" s="181"/>
      <c r="L87" s="182"/>
    </row>
    <row r="88" spans="1:12" s="99" customFormat="1" ht="12.75" customHeight="1">
      <c r="A88" s="146" t="s">
        <v>26</v>
      </c>
      <c r="B88" s="72" t="s">
        <v>21</v>
      </c>
      <c r="C88" s="70" t="s">
        <v>22</v>
      </c>
      <c r="D88" s="78">
        <v>0.000194999998067356</v>
      </c>
      <c r="E88" s="70" t="s">
        <v>54</v>
      </c>
      <c r="F88" s="70" t="s">
        <v>85</v>
      </c>
      <c r="G88" s="184">
        <f>'Input Information'!$B$7*'Input Information'!$E$35</f>
        <v>0</v>
      </c>
      <c r="H88" s="213" t="s">
        <v>7</v>
      </c>
      <c r="I88" s="77">
        <f t="shared" si="2"/>
        <v>0</v>
      </c>
      <c r="J88" s="70" t="s">
        <v>7</v>
      </c>
      <c r="K88" s="181"/>
      <c r="L88" s="182"/>
    </row>
    <row r="89" spans="1:12" s="99" customFormat="1" ht="12.75" customHeight="1">
      <c r="A89" s="146" t="s">
        <v>165</v>
      </c>
      <c r="B89" s="72" t="s">
        <v>123</v>
      </c>
      <c r="C89" s="70" t="s">
        <v>22</v>
      </c>
      <c r="D89" s="78">
        <v>0.00012</v>
      </c>
      <c r="E89" s="70" t="s">
        <v>54</v>
      </c>
      <c r="F89" s="70" t="s">
        <v>29</v>
      </c>
      <c r="G89" s="184">
        <f>'Input Information'!$B$7*'Input Information'!$E$35</f>
        <v>0</v>
      </c>
      <c r="H89" s="213" t="s">
        <v>7</v>
      </c>
      <c r="I89" s="77">
        <f t="shared" si="2"/>
        <v>0</v>
      </c>
      <c r="J89" s="70" t="s">
        <v>7</v>
      </c>
      <c r="K89" s="198"/>
      <c r="L89" s="182"/>
    </row>
    <row r="90" spans="1:12" s="99" customFormat="1" ht="12.75" customHeight="1">
      <c r="A90" s="146" t="s">
        <v>39</v>
      </c>
      <c r="B90" s="72" t="s">
        <v>40</v>
      </c>
      <c r="C90" s="70" t="s">
        <v>22</v>
      </c>
      <c r="D90" s="78">
        <v>0.0015499999846379604</v>
      </c>
      <c r="E90" s="70" t="s">
        <v>54</v>
      </c>
      <c r="F90" s="70" t="s">
        <v>85</v>
      </c>
      <c r="G90" s="184">
        <f>'Input Information'!$B$7*'Input Information'!$E$35</f>
        <v>0</v>
      </c>
      <c r="H90" s="213" t="s">
        <v>7</v>
      </c>
      <c r="I90" s="77">
        <f t="shared" si="2"/>
        <v>0</v>
      </c>
      <c r="J90" s="70" t="s">
        <v>7</v>
      </c>
      <c r="K90" s="181"/>
      <c r="L90" s="182"/>
    </row>
    <row r="91" spans="1:12" s="99" customFormat="1" ht="12.75" customHeight="1">
      <c r="A91" s="146" t="s">
        <v>166</v>
      </c>
      <c r="B91" s="72" t="s">
        <v>95</v>
      </c>
      <c r="C91" s="70" t="s">
        <v>22</v>
      </c>
      <c r="D91" s="78">
        <v>0.00046</v>
      </c>
      <c r="E91" s="70" t="s">
        <v>54</v>
      </c>
      <c r="F91" s="70" t="s">
        <v>38</v>
      </c>
      <c r="G91" s="184">
        <f>'Input Information'!$B$7*'Input Information'!$E$35</f>
        <v>0</v>
      </c>
      <c r="H91" s="213" t="s">
        <v>7</v>
      </c>
      <c r="I91" s="77">
        <f t="shared" si="2"/>
        <v>0</v>
      </c>
      <c r="J91" s="70" t="s">
        <v>7</v>
      </c>
      <c r="K91" s="198"/>
      <c r="L91" s="182"/>
    </row>
    <row r="92" spans="1:12" s="99" customFormat="1" ht="12.75" customHeight="1">
      <c r="A92" s="146" t="s">
        <v>44</v>
      </c>
      <c r="B92" s="72" t="s">
        <v>45</v>
      </c>
      <c r="C92" s="70" t="s">
        <v>22</v>
      </c>
      <c r="D92" s="78">
        <v>7.49999992566755E-05</v>
      </c>
      <c r="E92" s="70" t="s">
        <v>54</v>
      </c>
      <c r="F92" s="70" t="s">
        <v>29</v>
      </c>
      <c r="G92" s="184">
        <f>'Input Information'!$B$7*'Input Information'!$E$35</f>
        <v>0</v>
      </c>
      <c r="H92" s="213" t="s">
        <v>7</v>
      </c>
      <c r="I92" s="77">
        <f t="shared" si="2"/>
        <v>0</v>
      </c>
      <c r="J92" s="70" t="s">
        <v>7</v>
      </c>
      <c r="K92" s="181"/>
      <c r="L92" s="182"/>
    </row>
    <row r="93" spans="1:10" ht="12.75" customHeight="1">
      <c r="A93" s="146" t="s">
        <v>59</v>
      </c>
      <c r="B93" s="72" t="s">
        <v>60</v>
      </c>
      <c r="C93" s="70" t="s">
        <v>22</v>
      </c>
      <c r="D93" s="78">
        <v>1.0999999890979075E-07</v>
      </c>
      <c r="E93" s="70" t="s">
        <v>54</v>
      </c>
      <c r="F93" s="68" t="s">
        <v>38</v>
      </c>
      <c r="G93" s="184">
        <f>'Input Information'!$B$7*'Input Information'!$E$35</f>
        <v>0</v>
      </c>
      <c r="H93" s="213" t="s">
        <v>7</v>
      </c>
      <c r="I93" s="77">
        <f t="shared" si="2"/>
        <v>0</v>
      </c>
      <c r="J93" s="70" t="s">
        <v>7</v>
      </c>
    </row>
    <row r="94" spans="1:12" s="99" customFormat="1" ht="12.75" customHeight="1">
      <c r="A94" s="146" t="s">
        <v>42</v>
      </c>
      <c r="B94" s="72" t="s">
        <v>43</v>
      </c>
      <c r="C94" s="70" t="s">
        <v>22</v>
      </c>
      <c r="D94" s="78">
        <v>4.499999955400531E-05</v>
      </c>
      <c r="E94" s="70" t="s">
        <v>54</v>
      </c>
      <c r="F94" s="70" t="s">
        <v>29</v>
      </c>
      <c r="G94" s="184">
        <f>'Input Information'!$B$7*'Input Information'!$E$35</f>
        <v>0</v>
      </c>
      <c r="H94" s="213" t="s">
        <v>7</v>
      </c>
      <c r="I94" s="77">
        <f t="shared" si="2"/>
        <v>0</v>
      </c>
      <c r="J94" s="70" t="s">
        <v>7</v>
      </c>
      <c r="K94" s="181"/>
      <c r="L94" s="182"/>
    </row>
    <row r="95" spans="1:12" s="99" customFormat="1" ht="12.75" customHeight="1">
      <c r="A95" s="183" t="s">
        <v>64</v>
      </c>
      <c r="B95" s="184" t="s">
        <v>46</v>
      </c>
      <c r="C95" s="70" t="s">
        <v>22</v>
      </c>
      <c r="D95" s="78">
        <v>9.999999900890069E-05</v>
      </c>
      <c r="E95" s="70" t="s">
        <v>54</v>
      </c>
      <c r="F95" s="184" t="s">
        <v>29</v>
      </c>
      <c r="G95" s="184">
        <f>'Input Information'!$B$7*'Input Information'!$E$35</f>
        <v>0</v>
      </c>
      <c r="H95" s="213" t="s">
        <v>7</v>
      </c>
      <c r="I95" s="77">
        <f t="shared" si="2"/>
        <v>0</v>
      </c>
      <c r="J95" s="70" t="s">
        <v>7</v>
      </c>
      <c r="K95" s="185"/>
      <c r="L95" s="182"/>
    </row>
    <row r="96" spans="1:12" s="99" customFormat="1" ht="12.75" customHeight="1">
      <c r="A96" s="183" t="s">
        <v>79</v>
      </c>
      <c r="B96" s="184" t="s">
        <v>4</v>
      </c>
      <c r="C96" s="70" t="s">
        <v>22</v>
      </c>
      <c r="D96" s="78">
        <v>2.7499999727447684E-06</v>
      </c>
      <c r="E96" s="70" t="s">
        <v>54</v>
      </c>
      <c r="F96" s="184" t="s">
        <v>86</v>
      </c>
      <c r="G96" s="184">
        <f>'Input Information'!$B$7*'Input Information'!$E$35</f>
        <v>0</v>
      </c>
      <c r="H96" s="213" t="s">
        <v>7</v>
      </c>
      <c r="I96" s="77">
        <f t="shared" si="2"/>
        <v>0</v>
      </c>
      <c r="J96" s="70" t="s">
        <v>7</v>
      </c>
      <c r="K96" s="185"/>
      <c r="L96" s="182"/>
    </row>
    <row r="97" spans="1:12" s="99" customFormat="1" ht="12.75" customHeight="1">
      <c r="A97" s="183" t="s">
        <v>91</v>
      </c>
      <c r="B97" s="184" t="s">
        <v>4</v>
      </c>
      <c r="C97" s="70" t="s">
        <v>22</v>
      </c>
      <c r="D97" s="78">
        <v>1.2999999871157088E-08</v>
      </c>
      <c r="E97" s="70" t="s">
        <v>54</v>
      </c>
      <c r="F97" s="184" t="s">
        <v>38</v>
      </c>
      <c r="G97" s="184">
        <f>'Input Information'!$B$7*'Input Information'!$E$35</f>
        <v>0</v>
      </c>
      <c r="H97" s="213" t="s">
        <v>7</v>
      </c>
      <c r="I97" s="77">
        <f t="shared" si="2"/>
        <v>0</v>
      </c>
      <c r="J97" s="70" t="s">
        <v>7</v>
      </c>
      <c r="K97" s="185"/>
      <c r="L97" s="182"/>
    </row>
    <row r="98" spans="1:12" s="99" customFormat="1" ht="12.75" customHeight="1">
      <c r="A98" s="183" t="s">
        <v>78</v>
      </c>
      <c r="B98" s="184" t="s">
        <v>4</v>
      </c>
      <c r="C98" s="70" t="s">
        <v>22</v>
      </c>
      <c r="D98" s="78">
        <v>1.5499999846379604E-06</v>
      </c>
      <c r="E98" s="70" t="s">
        <v>54</v>
      </c>
      <c r="F98" s="184" t="s">
        <v>29</v>
      </c>
      <c r="G98" s="184">
        <f>'Input Information'!$B$7*'Input Information'!$E$35</f>
        <v>0</v>
      </c>
      <c r="H98" s="213" t="s">
        <v>7</v>
      </c>
      <c r="I98" s="77">
        <f t="shared" si="2"/>
        <v>0</v>
      </c>
      <c r="J98" s="70" t="s">
        <v>7</v>
      </c>
      <c r="K98" s="185"/>
      <c r="L98" s="182"/>
    </row>
    <row r="99" spans="1:12" s="99" customFormat="1" ht="12.75" customHeight="1">
      <c r="A99" s="183" t="s">
        <v>80</v>
      </c>
      <c r="B99" s="184" t="s">
        <v>4</v>
      </c>
      <c r="C99" s="70" t="s">
        <v>22</v>
      </c>
      <c r="D99" s="78">
        <v>3.849999961842676E-06</v>
      </c>
      <c r="E99" s="70" t="s">
        <v>54</v>
      </c>
      <c r="F99" s="184" t="s">
        <v>29</v>
      </c>
      <c r="G99" s="184">
        <f>'Input Information'!$B$7*'Input Information'!$E$35</f>
        <v>0</v>
      </c>
      <c r="H99" s="213" t="s">
        <v>7</v>
      </c>
      <c r="I99" s="77">
        <f t="shared" si="2"/>
        <v>0</v>
      </c>
      <c r="J99" s="70" t="s">
        <v>7</v>
      </c>
      <c r="K99" s="185"/>
      <c r="L99" s="182"/>
    </row>
    <row r="100" spans="1:12" s="99" customFormat="1" ht="12.75" customHeight="1">
      <c r="A100" s="183" t="s">
        <v>83</v>
      </c>
      <c r="B100" s="184" t="s">
        <v>4</v>
      </c>
      <c r="C100" s="70" t="s">
        <v>22</v>
      </c>
      <c r="D100" s="78">
        <v>3.149999968780371E-05</v>
      </c>
      <c r="E100" s="70" t="s">
        <v>54</v>
      </c>
      <c r="F100" s="184" t="s">
        <v>29</v>
      </c>
      <c r="G100" s="184">
        <f>'Input Information'!$B$7*'Input Information'!$E$35</f>
        <v>0</v>
      </c>
      <c r="H100" s="213" t="s">
        <v>7</v>
      </c>
      <c r="I100" s="77">
        <f t="shared" si="2"/>
        <v>0</v>
      </c>
      <c r="J100" s="70" t="s">
        <v>7</v>
      </c>
      <c r="L100" s="182"/>
    </row>
    <row r="101" spans="1:12" s="99" customFormat="1" ht="12.75" customHeight="1">
      <c r="A101" s="183" t="s">
        <v>167</v>
      </c>
      <c r="B101" s="184" t="s">
        <v>4</v>
      </c>
      <c r="C101" s="70" t="s">
        <v>22</v>
      </c>
      <c r="D101" s="78">
        <v>2.4E-07</v>
      </c>
      <c r="E101" s="70" t="s">
        <v>54</v>
      </c>
      <c r="F101" s="184" t="s">
        <v>38</v>
      </c>
      <c r="G101" s="184">
        <f>'Input Information'!$B$7*'Input Information'!$E$35</f>
        <v>0</v>
      </c>
      <c r="H101" s="213" t="s">
        <v>7</v>
      </c>
      <c r="I101" s="77">
        <f t="shared" si="2"/>
        <v>0</v>
      </c>
      <c r="J101" s="70" t="s">
        <v>7</v>
      </c>
      <c r="K101" s="198"/>
      <c r="L101" s="182"/>
    </row>
    <row r="102" spans="1:12" s="99" customFormat="1" ht="12.75" customHeight="1">
      <c r="A102" s="183" t="s">
        <v>87</v>
      </c>
      <c r="B102" s="184" t="s">
        <v>4</v>
      </c>
      <c r="C102" s="70" t="s">
        <v>22</v>
      </c>
      <c r="D102" s="78">
        <v>1.3999999861246094E-05</v>
      </c>
      <c r="E102" s="70" t="s">
        <v>54</v>
      </c>
      <c r="F102" s="184" t="s">
        <v>38</v>
      </c>
      <c r="G102" s="184">
        <f>'Input Information'!$B$7*'Input Information'!$E$35</f>
        <v>0</v>
      </c>
      <c r="H102" s="213" t="s">
        <v>7</v>
      </c>
      <c r="I102" s="77">
        <f t="shared" si="2"/>
        <v>0</v>
      </c>
      <c r="J102" s="70" t="s">
        <v>7</v>
      </c>
      <c r="K102" s="185"/>
      <c r="L102" s="182"/>
    </row>
    <row r="103" spans="1:12" s="99" customFormat="1" ht="12.75" customHeight="1">
      <c r="A103" s="146" t="s">
        <v>82</v>
      </c>
      <c r="B103" s="184" t="s">
        <v>4</v>
      </c>
      <c r="C103" s="70" t="s">
        <v>22</v>
      </c>
      <c r="D103" s="78">
        <v>1.7499999826557618E-07</v>
      </c>
      <c r="E103" s="70" t="s">
        <v>54</v>
      </c>
      <c r="F103" s="184" t="s">
        <v>38</v>
      </c>
      <c r="G103" s="184">
        <f>'Input Information'!$B$7*'Input Information'!$E$35</f>
        <v>0</v>
      </c>
      <c r="H103" s="213" t="s">
        <v>7</v>
      </c>
      <c r="I103" s="77">
        <f t="shared" si="2"/>
        <v>0</v>
      </c>
      <c r="J103" s="70" t="s">
        <v>7</v>
      </c>
      <c r="K103" s="185"/>
      <c r="L103" s="182"/>
    </row>
    <row r="104" spans="1:12" s="99" customFormat="1" ht="12.75" customHeight="1">
      <c r="A104" s="183" t="s">
        <v>81</v>
      </c>
      <c r="B104" s="184" t="s">
        <v>4</v>
      </c>
      <c r="C104" s="70" t="s">
        <v>22</v>
      </c>
      <c r="D104" s="78">
        <v>3.0499999697714706E-05</v>
      </c>
      <c r="E104" s="70" t="s">
        <v>54</v>
      </c>
      <c r="F104" s="184" t="s">
        <v>86</v>
      </c>
      <c r="G104" s="184">
        <f>'Input Information'!$B$7*'Input Information'!$E$35</f>
        <v>0</v>
      </c>
      <c r="H104" s="213" t="s">
        <v>7</v>
      </c>
      <c r="I104" s="77">
        <f t="shared" si="2"/>
        <v>0</v>
      </c>
      <c r="J104" s="70" t="s">
        <v>7</v>
      </c>
      <c r="K104" s="185"/>
      <c r="L104" s="182"/>
    </row>
    <row r="105" spans="1:12" s="99" customFormat="1" ht="12.75" customHeight="1">
      <c r="A105" s="183" t="s">
        <v>92</v>
      </c>
      <c r="B105" s="184" t="s">
        <v>93</v>
      </c>
      <c r="C105" s="70" t="s">
        <v>22</v>
      </c>
      <c r="D105" s="78">
        <v>0.0034999999653115236</v>
      </c>
      <c r="E105" s="70" t="s">
        <v>54</v>
      </c>
      <c r="F105" s="184" t="s">
        <v>38</v>
      </c>
      <c r="G105" s="184">
        <f>'Input Information'!$B$7*'Input Information'!$E$35</f>
        <v>0</v>
      </c>
      <c r="H105" s="213" t="s">
        <v>7</v>
      </c>
      <c r="I105" s="77">
        <f>D105*G105/1000</f>
        <v>0</v>
      </c>
      <c r="J105" s="70" t="s">
        <v>7</v>
      </c>
      <c r="K105" s="185"/>
      <c r="L105" s="182"/>
    </row>
    <row r="106" spans="1:12" s="99" customFormat="1" ht="12.75" customHeight="1">
      <c r="A106" s="186"/>
      <c r="B106" s="187"/>
      <c r="C106" s="43"/>
      <c r="D106" s="188"/>
      <c r="E106" s="46"/>
      <c r="F106" s="187"/>
      <c r="G106" s="187"/>
      <c r="H106" s="187"/>
      <c r="I106" s="189"/>
      <c r="J106" s="43"/>
      <c r="K106" s="185"/>
      <c r="L106" s="182"/>
    </row>
    <row r="108" spans="1:11" ht="12.75" customHeight="1">
      <c r="A108" s="97" t="s">
        <v>206</v>
      </c>
      <c r="J108" s="40"/>
      <c r="K108" s="134"/>
    </row>
    <row r="109" spans="10:11" ht="12.75" customHeight="1">
      <c r="J109" s="40"/>
      <c r="K109" s="134"/>
    </row>
    <row r="110" spans="1:11" ht="12.75" customHeight="1">
      <c r="A110" s="84" t="s">
        <v>1</v>
      </c>
      <c r="B110" s="84" t="s">
        <v>2</v>
      </c>
      <c r="C110" s="85" t="s">
        <v>23</v>
      </c>
      <c r="D110" s="85" t="s">
        <v>32</v>
      </c>
      <c r="E110" s="85" t="s">
        <v>33</v>
      </c>
      <c r="F110" s="85" t="s">
        <v>30</v>
      </c>
      <c r="G110" s="205" t="s">
        <v>49</v>
      </c>
      <c r="H110" s="85" t="s">
        <v>181</v>
      </c>
      <c r="I110" s="85" t="s">
        <v>34</v>
      </c>
      <c r="J110" s="85" t="s">
        <v>3</v>
      </c>
      <c r="K110" s="134"/>
    </row>
    <row r="111" spans="1:10" ht="12.75" customHeight="1">
      <c r="A111" s="67" t="s">
        <v>55</v>
      </c>
      <c r="B111" s="213" t="s">
        <v>4</v>
      </c>
      <c r="C111" s="70" t="s">
        <v>22</v>
      </c>
      <c r="D111" s="78">
        <v>2.7999999722492193E-07</v>
      </c>
      <c r="E111" s="70" t="s">
        <v>54</v>
      </c>
      <c r="F111" s="68" t="s">
        <v>29</v>
      </c>
      <c r="G111" s="184">
        <f>'Input Information'!$B$7*'Input Information'!$E$35</f>
        <v>0</v>
      </c>
      <c r="H111" s="213" t="s">
        <v>7</v>
      </c>
      <c r="I111" s="77">
        <f>D111*G111/1000</f>
        <v>0</v>
      </c>
      <c r="J111" s="70" t="s">
        <v>7</v>
      </c>
    </row>
    <row r="112" spans="1:11" ht="12.75" customHeight="1">
      <c r="A112" s="67" t="s">
        <v>56</v>
      </c>
      <c r="B112" s="213" t="s">
        <v>4</v>
      </c>
      <c r="C112" s="70" t="s">
        <v>22</v>
      </c>
      <c r="D112" s="78">
        <v>2.049999979682464E-07</v>
      </c>
      <c r="E112" s="70" t="s">
        <v>54</v>
      </c>
      <c r="F112" s="68" t="s">
        <v>29</v>
      </c>
      <c r="G112" s="184">
        <f>'Input Information'!$B$7*'Input Information'!$E$35</f>
        <v>0</v>
      </c>
      <c r="H112" s="213" t="s">
        <v>7</v>
      </c>
      <c r="I112" s="77">
        <f>D112*G112/1000</f>
        <v>0</v>
      </c>
      <c r="J112" s="70" t="s">
        <v>7</v>
      </c>
      <c r="K112" s="94"/>
    </row>
    <row r="113" spans="1:11" ht="12.75" customHeight="1">
      <c r="A113" s="67" t="s">
        <v>57</v>
      </c>
      <c r="B113" s="213" t="s">
        <v>4</v>
      </c>
      <c r="C113" s="70" t="s">
        <v>22</v>
      </c>
      <c r="D113" s="78">
        <v>2.2499999777002651E-07</v>
      </c>
      <c r="E113" s="70" t="s">
        <v>54</v>
      </c>
      <c r="F113" s="68" t="s">
        <v>38</v>
      </c>
      <c r="G113" s="184">
        <f>'Input Information'!$B$7*'Input Information'!$E$35</f>
        <v>0</v>
      </c>
      <c r="H113" s="213" t="s">
        <v>7</v>
      </c>
      <c r="I113" s="77">
        <f>D113*G113/1000</f>
        <v>0</v>
      </c>
      <c r="J113" s="70" t="s">
        <v>7</v>
      </c>
      <c r="K113" s="94"/>
    </row>
    <row r="114" spans="1:11" ht="12.75" customHeight="1">
      <c r="A114" s="69" t="s">
        <v>58</v>
      </c>
      <c r="B114" s="213" t="s">
        <v>4</v>
      </c>
      <c r="C114" s="70" t="s">
        <v>22</v>
      </c>
      <c r="D114" s="78">
        <v>3.099999969275921E-07</v>
      </c>
      <c r="E114" s="70" t="s">
        <v>54</v>
      </c>
      <c r="F114" s="68" t="s">
        <v>38</v>
      </c>
      <c r="G114" s="184">
        <f>'Input Information'!$B$7*'Input Information'!$E$35</f>
        <v>0</v>
      </c>
      <c r="H114" s="213" t="s">
        <v>7</v>
      </c>
      <c r="I114" s="77">
        <f>D114*G114/1000</f>
        <v>0</v>
      </c>
      <c r="J114" s="70" t="s">
        <v>7</v>
      </c>
      <c r="K114" s="94"/>
    </row>
    <row r="115" spans="1:13" ht="12.75" customHeight="1">
      <c r="A115" s="146" t="s">
        <v>41</v>
      </c>
      <c r="B115" s="213" t="s">
        <v>4</v>
      </c>
      <c r="C115" s="70" t="s">
        <v>22</v>
      </c>
      <c r="D115" s="78">
        <v>1.199999988106808E-07</v>
      </c>
      <c r="E115" s="70" t="s">
        <v>54</v>
      </c>
      <c r="F115" s="68" t="s">
        <v>38</v>
      </c>
      <c r="G115" s="184">
        <f>'Input Information'!$B$7*'Input Information'!$E$35</f>
        <v>0</v>
      </c>
      <c r="H115" s="213" t="s">
        <v>7</v>
      </c>
      <c r="I115" s="77">
        <f>D115*G115/1000</f>
        <v>0</v>
      </c>
      <c r="J115" s="70" t="s">
        <v>7</v>
      </c>
      <c r="K115" s="94"/>
      <c r="L115" s="217"/>
      <c r="M115" s="180"/>
    </row>
    <row r="118" ht="12.75" customHeight="1">
      <c r="A118" s="193" t="s">
        <v>230</v>
      </c>
    </row>
    <row r="119" spans="1:10" ht="12.75" customHeight="1">
      <c r="A119" s="86" t="s">
        <v>1</v>
      </c>
      <c r="B119" s="85" t="s">
        <v>2</v>
      </c>
      <c r="C119" s="85" t="s">
        <v>51</v>
      </c>
      <c r="D119" s="85" t="s">
        <v>32</v>
      </c>
      <c r="E119" s="85" t="s">
        <v>52</v>
      </c>
      <c r="F119" s="85" t="s">
        <v>30</v>
      </c>
      <c r="G119" s="205" t="s">
        <v>49</v>
      </c>
      <c r="H119" s="85" t="s">
        <v>181</v>
      </c>
      <c r="I119" s="85" t="s">
        <v>34</v>
      </c>
      <c r="J119" s="85" t="s">
        <v>3</v>
      </c>
    </row>
    <row r="120" spans="1:12" s="99" customFormat="1" ht="12.75" customHeight="1">
      <c r="A120" s="146" t="s">
        <v>210</v>
      </c>
      <c r="B120" s="72" t="s">
        <v>4</v>
      </c>
      <c r="C120" s="70" t="s">
        <v>22</v>
      </c>
      <c r="D120" s="78">
        <v>9E-08</v>
      </c>
      <c r="E120" s="70" t="s">
        <v>54</v>
      </c>
      <c r="F120" s="70" t="s">
        <v>38</v>
      </c>
      <c r="G120" s="184">
        <f>'Input Information'!$B$7*'Input Information'!$E$36</f>
        <v>0</v>
      </c>
      <c r="H120" s="213" t="s">
        <v>7</v>
      </c>
      <c r="I120" s="77">
        <f aca="true" t="shared" si="3" ref="I120:I138">D120*G120/1000</f>
        <v>0</v>
      </c>
      <c r="J120" s="70" t="s">
        <v>7</v>
      </c>
      <c r="K120" s="181"/>
      <c r="L120" s="182"/>
    </row>
    <row r="121" spans="1:12" s="99" customFormat="1" ht="12.75" customHeight="1">
      <c r="A121" s="146" t="s">
        <v>26</v>
      </c>
      <c r="B121" s="72" t="s">
        <v>21</v>
      </c>
      <c r="C121" s="70" t="s">
        <v>22</v>
      </c>
      <c r="D121" s="78">
        <v>0.0001949999980673563</v>
      </c>
      <c r="E121" s="70" t="s">
        <v>54</v>
      </c>
      <c r="F121" s="70" t="s">
        <v>85</v>
      </c>
      <c r="G121" s="184">
        <f>'Input Information'!$B$7*'Input Information'!$E$36</f>
        <v>0</v>
      </c>
      <c r="H121" s="213" t="s">
        <v>7</v>
      </c>
      <c r="I121" s="77">
        <f t="shared" si="3"/>
        <v>0</v>
      </c>
      <c r="J121" s="70" t="s">
        <v>7</v>
      </c>
      <c r="K121" s="181"/>
      <c r="L121" s="182"/>
    </row>
    <row r="122" spans="1:12" s="99" customFormat="1" ht="12.75" customHeight="1">
      <c r="A122" s="146" t="s">
        <v>165</v>
      </c>
      <c r="B122" s="72" t="s">
        <v>123</v>
      </c>
      <c r="C122" s="70" t="s">
        <v>22</v>
      </c>
      <c r="D122" s="78">
        <v>0.00012</v>
      </c>
      <c r="E122" s="70" t="s">
        <v>54</v>
      </c>
      <c r="F122" s="70" t="s">
        <v>29</v>
      </c>
      <c r="G122" s="184">
        <f>'Input Information'!$B$7*'Input Information'!$E$36</f>
        <v>0</v>
      </c>
      <c r="H122" s="213" t="s">
        <v>7</v>
      </c>
      <c r="I122" s="77">
        <f t="shared" si="3"/>
        <v>0</v>
      </c>
      <c r="J122" s="70" t="s">
        <v>7</v>
      </c>
      <c r="K122" s="198"/>
      <c r="L122" s="182"/>
    </row>
    <row r="123" spans="1:12" s="99" customFormat="1" ht="12.75" customHeight="1">
      <c r="A123" s="146" t="s">
        <v>39</v>
      </c>
      <c r="B123" s="72" t="s">
        <v>40</v>
      </c>
      <c r="C123" s="70" t="s">
        <v>22</v>
      </c>
      <c r="D123" s="78">
        <v>0.0015499999846379604</v>
      </c>
      <c r="E123" s="70" t="s">
        <v>54</v>
      </c>
      <c r="F123" s="70" t="s">
        <v>85</v>
      </c>
      <c r="G123" s="184">
        <f>'Input Information'!$B$7*'Input Information'!$E$36</f>
        <v>0</v>
      </c>
      <c r="H123" s="213" t="s">
        <v>7</v>
      </c>
      <c r="I123" s="77">
        <f t="shared" si="3"/>
        <v>0</v>
      </c>
      <c r="J123" s="70" t="s">
        <v>7</v>
      </c>
      <c r="K123" s="181"/>
      <c r="L123" s="182"/>
    </row>
    <row r="124" spans="1:12" s="99" customFormat="1" ht="12.75" customHeight="1">
      <c r="A124" s="146" t="s">
        <v>166</v>
      </c>
      <c r="B124" s="72" t="s">
        <v>95</v>
      </c>
      <c r="C124" s="70" t="s">
        <v>22</v>
      </c>
      <c r="D124" s="78">
        <v>0.00046</v>
      </c>
      <c r="E124" s="70" t="s">
        <v>54</v>
      </c>
      <c r="F124" s="70" t="s">
        <v>38</v>
      </c>
      <c r="G124" s="184">
        <f>'Input Information'!$B$7*'Input Information'!$E$36</f>
        <v>0</v>
      </c>
      <c r="H124" s="213" t="s">
        <v>7</v>
      </c>
      <c r="I124" s="77">
        <f t="shared" si="3"/>
        <v>0</v>
      </c>
      <c r="J124" s="70" t="s">
        <v>7</v>
      </c>
      <c r="K124" s="198"/>
      <c r="L124" s="182"/>
    </row>
    <row r="125" spans="1:12" s="99" customFormat="1" ht="12.75" customHeight="1">
      <c r="A125" s="146" t="s">
        <v>44</v>
      </c>
      <c r="B125" s="72" t="s">
        <v>45</v>
      </c>
      <c r="C125" s="70" t="s">
        <v>22</v>
      </c>
      <c r="D125" s="78">
        <v>0.0014499999856290597</v>
      </c>
      <c r="E125" s="70" t="s">
        <v>54</v>
      </c>
      <c r="F125" s="70" t="s">
        <v>38</v>
      </c>
      <c r="G125" s="184">
        <f>'Input Information'!$B$7*'Input Information'!$E$36</f>
        <v>0</v>
      </c>
      <c r="H125" s="213" t="s">
        <v>7</v>
      </c>
      <c r="I125" s="77">
        <f t="shared" si="3"/>
        <v>0</v>
      </c>
      <c r="J125" s="70" t="s">
        <v>7</v>
      </c>
      <c r="K125" s="181"/>
      <c r="L125" s="182"/>
    </row>
    <row r="126" spans="1:10" ht="12.75" customHeight="1">
      <c r="A126" s="146" t="s">
        <v>59</v>
      </c>
      <c r="B126" s="72" t="s">
        <v>60</v>
      </c>
      <c r="C126" s="70" t="s">
        <v>22</v>
      </c>
      <c r="D126" s="78">
        <v>1.5499999846379604E-06</v>
      </c>
      <c r="E126" s="70" t="s">
        <v>54</v>
      </c>
      <c r="F126" s="68" t="s">
        <v>38</v>
      </c>
      <c r="G126" s="184">
        <f>'Input Information'!$B$7*'Input Information'!$E$36</f>
        <v>0</v>
      </c>
      <c r="H126" s="213" t="s">
        <v>7</v>
      </c>
      <c r="I126" s="77">
        <f t="shared" si="3"/>
        <v>0</v>
      </c>
      <c r="J126" s="70" t="s">
        <v>7</v>
      </c>
    </row>
    <row r="127" spans="1:12" s="99" customFormat="1" ht="12.75" customHeight="1">
      <c r="A127" s="146" t="s">
        <v>42</v>
      </c>
      <c r="B127" s="72" t="s">
        <v>43</v>
      </c>
      <c r="C127" s="70" t="s">
        <v>22</v>
      </c>
      <c r="D127" s="78">
        <v>0.00032499999677892716</v>
      </c>
      <c r="E127" s="70" t="s">
        <v>54</v>
      </c>
      <c r="F127" s="70" t="s">
        <v>29</v>
      </c>
      <c r="G127" s="184">
        <f>'Input Information'!$B$7*'Input Information'!$E$36</f>
        <v>0</v>
      </c>
      <c r="H127" s="213" t="s">
        <v>7</v>
      </c>
      <c r="I127" s="77">
        <f t="shared" si="3"/>
        <v>0</v>
      </c>
      <c r="J127" s="70" t="s">
        <v>7</v>
      </c>
      <c r="K127" s="181"/>
      <c r="L127" s="182"/>
    </row>
    <row r="128" spans="1:12" s="99" customFormat="1" ht="12.75" customHeight="1">
      <c r="A128" s="183" t="s">
        <v>92</v>
      </c>
      <c r="B128" s="184" t="s">
        <v>93</v>
      </c>
      <c r="C128" s="70" t="s">
        <v>22</v>
      </c>
      <c r="D128" s="78">
        <v>0.0034999999653115236</v>
      </c>
      <c r="E128" s="70" t="s">
        <v>54</v>
      </c>
      <c r="F128" s="184" t="s">
        <v>38</v>
      </c>
      <c r="G128" s="184">
        <f>'Input Information'!$B$7*'Input Information'!$E$36</f>
        <v>0</v>
      </c>
      <c r="H128" s="213" t="s">
        <v>7</v>
      </c>
      <c r="I128" s="77">
        <f>D128*G128/1000</f>
        <v>0</v>
      </c>
      <c r="J128" s="70" t="s">
        <v>7</v>
      </c>
      <c r="K128" s="185"/>
      <c r="L128" s="182"/>
    </row>
    <row r="129" spans="1:12" s="99" customFormat="1" ht="12.75" customHeight="1">
      <c r="A129" s="183" t="s">
        <v>64</v>
      </c>
      <c r="B129" s="184" t="s">
        <v>46</v>
      </c>
      <c r="C129" s="70" t="s">
        <v>22</v>
      </c>
      <c r="D129" s="78">
        <v>9.999999900890069E-05</v>
      </c>
      <c r="E129" s="70" t="s">
        <v>54</v>
      </c>
      <c r="F129" s="184" t="s">
        <v>29</v>
      </c>
      <c r="G129" s="184">
        <f>'Input Information'!$B$7*'Input Information'!$E$36</f>
        <v>0</v>
      </c>
      <c r="H129" s="213" t="s">
        <v>7</v>
      </c>
      <c r="I129" s="77">
        <f t="shared" si="3"/>
        <v>0</v>
      </c>
      <c r="J129" s="70" t="s">
        <v>7</v>
      </c>
      <c r="K129" s="185"/>
      <c r="L129" s="182"/>
    </row>
    <row r="130" spans="1:12" s="99" customFormat="1" ht="12.75" customHeight="1">
      <c r="A130" s="183" t="s">
        <v>79</v>
      </c>
      <c r="B130" s="184" t="s">
        <v>4</v>
      </c>
      <c r="C130" s="70" t="s">
        <v>22</v>
      </c>
      <c r="D130" s="78">
        <v>2.75E-06</v>
      </c>
      <c r="E130" s="70" t="s">
        <v>54</v>
      </c>
      <c r="F130" s="184" t="s">
        <v>86</v>
      </c>
      <c r="G130" s="184">
        <f>'Input Information'!$B$7*'Input Information'!$E$36</f>
        <v>0</v>
      </c>
      <c r="H130" s="213" t="s">
        <v>7</v>
      </c>
      <c r="I130" s="77">
        <f t="shared" si="3"/>
        <v>0</v>
      </c>
      <c r="J130" s="70" t="s">
        <v>7</v>
      </c>
      <c r="K130" s="185"/>
      <c r="L130" s="182"/>
    </row>
    <row r="131" spans="1:12" s="99" customFormat="1" ht="12.75" customHeight="1">
      <c r="A131" s="183" t="s">
        <v>91</v>
      </c>
      <c r="B131" s="184" t="s">
        <v>4</v>
      </c>
      <c r="C131" s="70" t="s">
        <v>22</v>
      </c>
      <c r="D131" s="78">
        <v>1.3E-08</v>
      </c>
      <c r="E131" s="70" t="s">
        <v>54</v>
      </c>
      <c r="F131" s="184" t="s">
        <v>38</v>
      </c>
      <c r="G131" s="184">
        <f>'Input Information'!$B$7*'Input Information'!$E$36</f>
        <v>0</v>
      </c>
      <c r="H131" s="213" t="s">
        <v>7</v>
      </c>
      <c r="I131" s="77">
        <f t="shared" si="3"/>
        <v>0</v>
      </c>
      <c r="J131" s="70" t="s">
        <v>7</v>
      </c>
      <c r="K131" s="185"/>
      <c r="L131" s="182"/>
    </row>
    <row r="132" spans="1:12" s="99" customFormat="1" ht="12.75" customHeight="1">
      <c r="A132" s="183" t="s">
        <v>78</v>
      </c>
      <c r="B132" s="184" t="s">
        <v>4</v>
      </c>
      <c r="C132" s="70" t="s">
        <v>22</v>
      </c>
      <c r="D132" s="78">
        <v>1.55E-06</v>
      </c>
      <c r="E132" s="70" t="s">
        <v>54</v>
      </c>
      <c r="F132" s="184" t="s">
        <v>29</v>
      </c>
      <c r="G132" s="184">
        <f>'Input Information'!$B$7*'Input Information'!$E$36</f>
        <v>0</v>
      </c>
      <c r="H132" s="213" t="s">
        <v>7</v>
      </c>
      <c r="I132" s="77">
        <f t="shared" si="3"/>
        <v>0</v>
      </c>
      <c r="J132" s="70" t="s">
        <v>7</v>
      </c>
      <c r="K132" s="185"/>
      <c r="L132" s="182"/>
    </row>
    <row r="133" spans="1:12" s="99" customFormat="1" ht="12.75" customHeight="1">
      <c r="A133" s="183" t="s">
        <v>80</v>
      </c>
      <c r="B133" s="184" t="s">
        <v>4</v>
      </c>
      <c r="C133" s="70" t="s">
        <v>22</v>
      </c>
      <c r="D133" s="78">
        <v>3.85E-06</v>
      </c>
      <c r="E133" s="70" t="s">
        <v>54</v>
      </c>
      <c r="F133" s="184" t="s">
        <v>29</v>
      </c>
      <c r="G133" s="184">
        <f>'Input Information'!$B$7*'Input Information'!$E$36</f>
        <v>0</v>
      </c>
      <c r="H133" s="213" t="s">
        <v>7</v>
      </c>
      <c r="I133" s="77">
        <f t="shared" si="3"/>
        <v>0</v>
      </c>
      <c r="J133" s="70" t="s">
        <v>7</v>
      </c>
      <c r="K133" s="185"/>
      <c r="L133" s="182"/>
    </row>
    <row r="134" spans="1:12" s="99" customFormat="1" ht="12.75" customHeight="1">
      <c r="A134" s="183" t="s">
        <v>83</v>
      </c>
      <c r="B134" s="184" t="s">
        <v>4</v>
      </c>
      <c r="C134" s="70" t="s">
        <v>22</v>
      </c>
      <c r="D134" s="78">
        <v>3.15E-05</v>
      </c>
      <c r="E134" s="70" t="s">
        <v>54</v>
      </c>
      <c r="F134" s="184" t="s">
        <v>29</v>
      </c>
      <c r="G134" s="184">
        <f>'Input Information'!$B$7*'Input Information'!$E$36</f>
        <v>0</v>
      </c>
      <c r="H134" s="213" t="s">
        <v>7</v>
      </c>
      <c r="I134" s="77">
        <f t="shared" si="3"/>
        <v>0</v>
      </c>
      <c r="J134" s="70" t="s">
        <v>7</v>
      </c>
      <c r="K134" s="185"/>
      <c r="L134" s="182"/>
    </row>
    <row r="135" spans="1:12" s="99" customFormat="1" ht="12.75" customHeight="1">
      <c r="A135" s="183" t="s">
        <v>87</v>
      </c>
      <c r="B135" s="184" t="s">
        <v>4</v>
      </c>
      <c r="C135" s="70" t="s">
        <v>22</v>
      </c>
      <c r="D135" s="78">
        <v>1.4E-05</v>
      </c>
      <c r="E135" s="70" t="s">
        <v>54</v>
      </c>
      <c r="F135" s="184" t="s">
        <v>38</v>
      </c>
      <c r="G135" s="184">
        <f>'Input Information'!$B$7*'Input Information'!$E$36</f>
        <v>0</v>
      </c>
      <c r="H135" s="213" t="s">
        <v>7</v>
      </c>
      <c r="I135" s="77">
        <f t="shared" si="3"/>
        <v>0</v>
      </c>
      <c r="J135" s="70" t="s">
        <v>7</v>
      </c>
      <c r="K135" s="185"/>
      <c r="L135" s="182"/>
    </row>
    <row r="136" spans="1:12" s="99" customFormat="1" ht="12.75" customHeight="1">
      <c r="A136" s="146" t="s">
        <v>82</v>
      </c>
      <c r="B136" s="184" t="s">
        <v>4</v>
      </c>
      <c r="C136" s="70" t="s">
        <v>22</v>
      </c>
      <c r="D136" s="78">
        <v>1.75E-07</v>
      </c>
      <c r="E136" s="70" t="s">
        <v>54</v>
      </c>
      <c r="F136" s="184" t="s">
        <v>38</v>
      </c>
      <c r="G136" s="184">
        <f>'Input Information'!$B$7*'Input Information'!$E$36</f>
        <v>0</v>
      </c>
      <c r="H136" s="213" t="s">
        <v>7</v>
      </c>
      <c r="I136" s="77">
        <f t="shared" si="3"/>
        <v>0</v>
      </c>
      <c r="J136" s="70" t="s">
        <v>7</v>
      </c>
      <c r="K136" s="185"/>
      <c r="L136" s="182"/>
    </row>
    <row r="137" spans="1:12" s="99" customFormat="1" ht="12.75" customHeight="1">
      <c r="A137" s="183" t="s">
        <v>81</v>
      </c>
      <c r="B137" s="184" t="s">
        <v>4</v>
      </c>
      <c r="C137" s="70" t="s">
        <v>22</v>
      </c>
      <c r="D137" s="78">
        <v>3.05E-05</v>
      </c>
      <c r="E137" s="70" t="s">
        <v>54</v>
      </c>
      <c r="F137" s="184" t="s">
        <v>86</v>
      </c>
      <c r="G137" s="184">
        <f>'Input Information'!$B$7*'Input Information'!$E$36</f>
        <v>0</v>
      </c>
      <c r="H137" s="213" t="s">
        <v>7</v>
      </c>
      <c r="I137" s="77">
        <f t="shared" si="3"/>
        <v>0</v>
      </c>
      <c r="J137" s="70" t="s">
        <v>7</v>
      </c>
      <c r="K137" s="185"/>
      <c r="L137" s="182"/>
    </row>
    <row r="138" spans="1:10" ht="12.75" customHeight="1">
      <c r="A138" s="183" t="s">
        <v>167</v>
      </c>
      <c r="B138" s="184" t="s">
        <v>4</v>
      </c>
      <c r="C138" s="70" t="s">
        <v>22</v>
      </c>
      <c r="D138" s="78">
        <v>2.4E-07</v>
      </c>
      <c r="E138" s="70" t="s">
        <v>54</v>
      </c>
      <c r="F138" s="184" t="s">
        <v>38</v>
      </c>
      <c r="G138" s="184">
        <f>'Input Information'!$B$7*'Input Information'!$E$36</f>
        <v>0</v>
      </c>
      <c r="H138" s="213" t="s">
        <v>7</v>
      </c>
      <c r="I138" s="77">
        <f t="shared" si="3"/>
        <v>0</v>
      </c>
      <c r="J138" s="70" t="s">
        <v>7</v>
      </c>
    </row>
    <row r="139" spans="1:12" s="99" customFormat="1" ht="12.75" customHeight="1">
      <c r="A139" s="186"/>
      <c r="B139" s="187"/>
      <c r="C139" s="43"/>
      <c r="D139" s="188"/>
      <c r="E139" s="46"/>
      <c r="F139" s="187"/>
      <c r="G139" s="187"/>
      <c r="H139" s="187"/>
      <c r="I139" s="189"/>
      <c r="J139" s="43"/>
      <c r="K139" s="185"/>
      <c r="L139" s="182"/>
    </row>
    <row r="140" spans="1:12" s="99" customFormat="1" ht="12.75" customHeight="1">
      <c r="A140" s="186"/>
      <c r="B140" s="187"/>
      <c r="C140" s="43"/>
      <c r="D140" s="188"/>
      <c r="E140" s="46"/>
      <c r="F140" s="187"/>
      <c r="G140" s="187"/>
      <c r="H140" s="187"/>
      <c r="I140" s="189"/>
      <c r="J140" s="43"/>
      <c r="K140" s="185"/>
      <c r="L140" s="182"/>
    </row>
    <row r="141" spans="1:11" ht="12.75" customHeight="1">
      <c r="A141" s="97" t="s">
        <v>206</v>
      </c>
      <c r="J141" s="40"/>
      <c r="K141" s="134"/>
    </row>
    <row r="142" spans="10:11" ht="12.75" customHeight="1">
      <c r="J142" s="40"/>
      <c r="K142" s="134"/>
    </row>
    <row r="143" spans="1:11" ht="12.75" customHeight="1">
      <c r="A143" s="84" t="s">
        <v>1</v>
      </c>
      <c r="B143" s="84" t="s">
        <v>2</v>
      </c>
      <c r="C143" s="85" t="s">
        <v>23</v>
      </c>
      <c r="D143" s="85" t="s">
        <v>32</v>
      </c>
      <c r="E143" s="85" t="s">
        <v>33</v>
      </c>
      <c r="F143" s="85" t="s">
        <v>30</v>
      </c>
      <c r="G143" s="205" t="s">
        <v>49</v>
      </c>
      <c r="H143" s="85" t="s">
        <v>181</v>
      </c>
      <c r="I143" s="85" t="s">
        <v>34</v>
      </c>
      <c r="J143" s="85" t="s">
        <v>3</v>
      </c>
      <c r="K143" s="134"/>
    </row>
    <row r="144" spans="1:10" ht="12.75" customHeight="1">
      <c r="A144" s="67" t="s">
        <v>55</v>
      </c>
      <c r="B144" s="213" t="s">
        <v>4</v>
      </c>
      <c r="C144" s="70" t="s">
        <v>22</v>
      </c>
      <c r="D144" s="78">
        <v>2.8E-07</v>
      </c>
      <c r="E144" s="70" t="s">
        <v>54</v>
      </c>
      <c r="F144" s="68" t="s">
        <v>29</v>
      </c>
      <c r="G144" s="184">
        <f>'Input Information'!$B$7*'Input Information'!$E$36</f>
        <v>0</v>
      </c>
      <c r="H144" s="213" t="s">
        <v>7</v>
      </c>
      <c r="I144" s="77">
        <f>D144*G144/1000</f>
        <v>0</v>
      </c>
      <c r="J144" s="70" t="s">
        <v>7</v>
      </c>
    </row>
    <row r="145" spans="1:11" ht="12.75" customHeight="1">
      <c r="A145" s="67" t="s">
        <v>56</v>
      </c>
      <c r="B145" s="213" t="s">
        <v>4</v>
      </c>
      <c r="C145" s="70" t="s">
        <v>22</v>
      </c>
      <c r="D145" s="78">
        <v>2.05E-07</v>
      </c>
      <c r="E145" s="70" t="s">
        <v>54</v>
      </c>
      <c r="F145" s="68" t="s">
        <v>29</v>
      </c>
      <c r="G145" s="184">
        <f>'Input Information'!$B$7*'Input Information'!$E$36</f>
        <v>0</v>
      </c>
      <c r="H145" s="213" t="s">
        <v>7</v>
      </c>
      <c r="I145" s="77">
        <f>D145*G145/1000</f>
        <v>0</v>
      </c>
      <c r="J145" s="70" t="s">
        <v>7</v>
      </c>
      <c r="K145" s="94"/>
    </row>
    <row r="146" spans="1:11" ht="12.75" customHeight="1">
      <c r="A146" s="67" t="s">
        <v>57</v>
      </c>
      <c r="B146" s="213" t="s">
        <v>4</v>
      </c>
      <c r="C146" s="70" t="s">
        <v>22</v>
      </c>
      <c r="D146" s="78">
        <v>2.25E-07</v>
      </c>
      <c r="E146" s="70" t="s">
        <v>54</v>
      </c>
      <c r="F146" s="68" t="s">
        <v>38</v>
      </c>
      <c r="G146" s="184">
        <f>'Input Information'!$B$7*'Input Information'!$E$36</f>
        <v>0</v>
      </c>
      <c r="H146" s="213" t="s">
        <v>7</v>
      </c>
      <c r="I146" s="77">
        <f>D146*G146/1000</f>
        <v>0</v>
      </c>
      <c r="J146" s="70" t="s">
        <v>7</v>
      </c>
      <c r="K146" s="181"/>
    </row>
    <row r="147" spans="1:11" ht="12.75" customHeight="1">
      <c r="A147" s="69" t="s">
        <v>58</v>
      </c>
      <c r="B147" s="213" t="s">
        <v>4</v>
      </c>
      <c r="C147" s="70" t="s">
        <v>22</v>
      </c>
      <c r="D147" s="78">
        <v>7.5E-06</v>
      </c>
      <c r="E147" s="70" t="s">
        <v>54</v>
      </c>
      <c r="F147" s="68" t="s">
        <v>86</v>
      </c>
      <c r="G147" s="184">
        <f>'Input Information'!$B$7*'Input Information'!$E$36</f>
        <v>0</v>
      </c>
      <c r="H147" s="213" t="s">
        <v>7</v>
      </c>
      <c r="I147" s="77">
        <f>D147*G147/1000</f>
        <v>0</v>
      </c>
      <c r="J147" s="70" t="s">
        <v>7</v>
      </c>
      <c r="K147" s="94"/>
    </row>
    <row r="148" spans="1:11" ht="12.75" customHeight="1">
      <c r="A148" s="69" t="s">
        <v>41</v>
      </c>
      <c r="B148" s="213" t="s">
        <v>4</v>
      </c>
      <c r="C148" s="70" t="s">
        <v>22</v>
      </c>
      <c r="D148" s="78">
        <v>1.3E-07</v>
      </c>
      <c r="E148" s="70" t="s">
        <v>54</v>
      </c>
      <c r="F148" s="68" t="s">
        <v>29</v>
      </c>
      <c r="G148" s="184">
        <f>'Input Information'!$B$7*'Input Information'!$E$36</f>
        <v>0</v>
      </c>
      <c r="H148" s="213" t="s">
        <v>7</v>
      </c>
      <c r="I148" s="77">
        <f>D148*G148/1000</f>
        <v>0</v>
      </c>
      <c r="J148" s="70" t="s">
        <v>7</v>
      </c>
      <c r="K148" s="181"/>
    </row>
    <row r="151" ht="12.75" customHeight="1">
      <c r="A151" s="193" t="s">
        <v>231</v>
      </c>
    </row>
    <row r="152" spans="1:10" ht="12.75" customHeight="1">
      <c r="A152" s="86" t="s">
        <v>1</v>
      </c>
      <c r="B152" s="85" t="s">
        <v>2</v>
      </c>
      <c r="C152" s="85" t="s">
        <v>51</v>
      </c>
      <c r="D152" s="85" t="s">
        <v>32</v>
      </c>
      <c r="E152" s="85" t="s">
        <v>52</v>
      </c>
      <c r="F152" s="85" t="s">
        <v>30</v>
      </c>
      <c r="G152" s="205" t="s">
        <v>49</v>
      </c>
      <c r="H152" s="85" t="s">
        <v>181</v>
      </c>
      <c r="I152" s="85" t="s">
        <v>34</v>
      </c>
      <c r="J152" s="85" t="s">
        <v>3</v>
      </c>
    </row>
    <row r="153" spans="1:11" s="99" customFormat="1" ht="12.75" customHeight="1">
      <c r="A153" s="146" t="s">
        <v>36</v>
      </c>
      <c r="B153" s="70" t="s">
        <v>37</v>
      </c>
      <c r="C153" s="70" t="s">
        <v>22</v>
      </c>
      <c r="D153" s="78">
        <v>0.00065</v>
      </c>
      <c r="E153" s="70" t="s">
        <v>54</v>
      </c>
      <c r="F153" s="70" t="s">
        <v>38</v>
      </c>
      <c r="G153" s="184">
        <f>'Input Information'!$B$7*'Input Information'!$E$37</f>
        <v>0</v>
      </c>
      <c r="H153" s="213" t="s">
        <v>7</v>
      </c>
      <c r="I153" s="77">
        <f aca="true" t="shared" si="4" ref="I153:I167">D153*G153/1000</f>
        <v>0</v>
      </c>
      <c r="J153" s="70" t="s">
        <v>7</v>
      </c>
      <c r="K153" s="198"/>
    </row>
    <row r="154" spans="1:11" s="99" customFormat="1" ht="12.75" customHeight="1">
      <c r="A154" s="146" t="s">
        <v>211</v>
      </c>
      <c r="B154" s="70" t="s">
        <v>212</v>
      </c>
      <c r="C154" s="70" t="s">
        <v>22</v>
      </c>
      <c r="D154" s="78">
        <v>1.3E-05</v>
      </c>
      <c r="E154" s="70" t="s">
        <v>54</v>
      </c>
      <c r="F154" s="70" t="s">
        <v>38</v>
      </c>
      <c r="G154" s="184">
        <f>'Input Information'!$B$7*'Input Information'!$E$37</f>
        <v>0</v>
      </c>
      <c r="H154" s="213" t="s">
        <v>7</v>
      </c>
      <c r="I154" s="77">
        <f t="shared" si="4"/>
        <v>0</v>
      </c>
      <c r="J154" s="70" t="s">
        <v>7</v>
      </c>
      <c r="K154" s="198"/>
    </row>
    <row r="155" spans="1:11" s="99" customFormat="1" ht="12.75" customHeight="1">
      <c r="A155" s="146" t="s">
        <v>210</v>
      </c>
      <c r="B155" s="70" t="s">
        <v>4</v>
      </c>
      <c r="C155" s="70" t="s">
        <v>22</v>
      </c>
      <c r="D155" s="78">
        <v>9E-08</v>
      </c>
      <c r="E155" s="70" t="s">
        <v>54</v>
      </c>
      <c r="F155" s="70" t="s">
        <v>38</v>
      </c>
      <c r="G155" s="184">
        <f>'Input Information'!$B$7*'Input Information'!$E$37</f>
        <v>0</v>
      </c>
      <c r="H155" s="213" t="s">
        <v>7</v>
      </c>
      <c r="I155" s="77">
        <f t="shared" si="4"/>
        <v>0</v>
      </c>
      <c r="J155" s="70" t="s">
        <v>7</v>
      </c>
      <c r="K155" s="198"/>
    </row>
    <row r="156" spans="1:12" s="99" customFormat="1" ht="12.75" customHeight="1">
      <c r="A156" s="146" t="s">
        <v>26</v>
      </c>
      <c r="B156" s="72" t="s">
        <v>21</v>
      </c>
      <c r="C156" s="70" t="s">
        <v>22</v>
      </c>
      <c r="D156" s="78">
        <v>0.0001949999980673563</v>
      </c>
      <c r="E156" s="70" t="s">
        <v>54</v>
      </c>
      <c r="F156" s="70" t="s">
        <v>85</v>
      </c>
      <c r="G156" s="184">
        <f>'Input Information'!$B$7*'Input Information'!$E$37</f>
        <v>0</v>
      </c>
      <c r="H156" s="213" t="s">
        <v>7</v>
      </c>
      <c r="I156" s="77">
        <f t="shared" si="4"/>
        <v>0</v>
      </c>
      <c r="J156" s="70" t="s">
        <v>7</v>
      </c>
      <c r="K156" s="181"/>
      <c r="L156" s="182"/>
    </row>
    <row r="157" spans="1:12" s="99" customFormat="1" ht="12.75" customHeight="1">
      <c r="A157" s="146" t="s">
        <v>213</v>
      </c>
      <c r="B157" s="72" t="s">
        <v>214</v>
      </c>
      <c r="C157" s="70" t="s">
        <v>22</v>
      </c>
      <c r="D157" s="78">
        <v>8E-05</v>
      </c>
      <c r="E157" s="70" t="s">
        <v>54</v>
      </c>
      <c r="F157" s="70" t="s">
        <v>38</v>
      </c>
      <c r="G157" s="184">
        <f>'Input Information'!$B$7*'Input Information'!$E$37</f>
        <v>0</v>
      </c>
      <c r="H157" s="213" t="s">
        <v>7</v>
      </c>
      <c r="I157" s="77">
        <f t="shared" si="4"/>
        <v>0</v>
      </c>
      <c r="J157" s="70" t="s">
        <v>7</v>
      </c>
      <c r="K157" s="181"/>
      <c r="L157" s="182"/>
    </row>
    <row r="158" spans="1:12" s="99" customFormat="1" ht="12.75" customHeight="1">
      <c r="A158" s="146" t="s">
        <v>165</v>
      </c>
      <c r="B158" s="72" t="s">
        <v>123</v>
      </c>
      <c r="C158" s="70" t="s">
        <v>22</v>
      </c>
      <c r="D158" s="78">
        <v>0.00012</v>
      </c>
      <c r="E158" s="70" t="s">
        <v>54</v>
      </c>
      <c r="F158" s="70" t="s">
        <v>29</v>
      </c>
      <c r="G158" s="184">
        <f>'Input Information'!$B$7*'Input Information'!$E$37</f>
        <v>0</v>
      </c>
      <c r="H158" s="213" t="s">
        <v>7</v>
      </c>
      <c r="I158" s="77">
        <f t="shared" si="4"/>
        <v>0</v>
      </c>
      <c r="J158" s="70" t="s">
        <v>7</v>
      </c>
      <c r="K158" s="198"/>
      <c r="L158" s="182"/>
    </row>
    <row r="159" spans="1:12" s="99" customFormat="1" ht="12.75" customHeight="1">
      <c r="A159" s="146" t="s">
        <v>39</v>
      </c>
      <c r="B159" s="72" t="s">
        <v>40</v>
      </c>
      <c r="C159" s="70" t="s">
        <v>22</v>
      </c>
      <c r="D159" s="78">
        <v>0.0015499999846379604</v>
      </c>
      <c r="E159" s="70" t="s">
        <v>54</v>
      </c>
      <c r="F159" s="70" t="s">
        <v>85</v>
      </c>
      <c r="G159" s="184">
        <f>'Input Information'!$B$7*'Input Information'!$E$37</f>
        <v>0</v>
      </c>
      <c r="H159" s="213" t="s">
        <v>7</v>
      </c>
      <c r="I159" s="77">
        <f t="shared" si="4"/>
        <v>0</v>
      </c>
      <c r="J159" s="70" t="s">
        <v>7</v>
      </c>
      <c r="K159" s="181"/>
      <c r="L159" s="182"/>
    </row>
    <row r="160" spans="1:12" s="99" customFormat="1" ht="12.75" customHeight="1">
      <c r="A160" s="146" t="s">
        <v>166</v>
      </c>
      <c r="B160" s="72" t="s">
        <v>95</v>
      </c>
      <c r="C160" s="70" t="s">
        <v>22</v>
      </c>
      <c r="D160" s="78">
        <v>0.00046</v>
      </c>
      <c r="E160" s="70" t="s">
        <v>54</v>
      </c>
      <c r="F160" s="70" t="s">
        <v>38</v>
      </c>
      <c r="G160" s="184">
        <f>'Input Information'!$B$7*'Input Information'!$E$37</f>
        <v>0</v>
      </c>
      <c r="H160" s="213" t="s">
        <v>7</v>
      </c>
      <c r="I160" s="77">
        <f>D160*G161/1000</f>
        <v>0</v>
      </c>
      <c r="J160" s="70" t="s">
        <v>7</v>
      </c>
      <c r="K160" s="198"/>
      <c r="L160" s="182"/>
    </row>
    <row r="161" spans="1:12" s="99" customFormat="1" ht="12.75" customHeight="1">
      <c r="A161" s="146" t="s">
        <v>215</v>
      </c>
      <c r="B161" s="72" t="s">
        <v>140</v>
      </c>
      <c r="C161" s="70" t="s">
        <v>22</v>
      </c>
      <c r="D161" s="78">
        <v>0.000105</v>
      </c>
      <c r="E161" s="70" t="s">
        <v>54</v>
      </c>
      <c r="F161" s="70" t="s">
        <v>29</v>
      </c>
      <c r="G161" s="184">
        <f>'Input Information'!$B$7*'Input Information'!$E$37</f>
        <v>0</v>
      </c>
      <c r="H161" s="213" t="s">
        <v>7</v>
      </c>
      <c r="I161" s="77">
        <f>D161*G162/1000</f>
        <v>0</v>
      </c>
      <c r="J161" s="70" t="s">
        <v>7</v>
      </c>
      <c r="K161" s="198"/>
      <c r="L161" s="182"/>
    </row>
    <row r="162" spans="1:12" s="99" customFormat="1" ht="12.75" customHeight="1">
      <c r="A162" s="146" t="s">
        <v>168</v>
      </c>
      <c r="B162" s="72" t="s">
        <v>169</v>
      </c>
      <c r="C162" s="70" t="s">
        <v>22</v>
      </c>
      <c r="D162" s="78">
        <v>1E-05</v>
      </c>
      <c r="E162" s="70" t="s">
        <v>54</v>
      </c>
      <c r="F162" s="70" t="s">
        <v>38</v>
      </c>
      <c r="G162" s="184">
        <f>'Input Information'!$B$7*'Input Information'!$E$37</f>
        <v>0</v>
      </c>
      <c r="H162" s="213" t="s">
        <v>7</v>
      </c>
      <c r="I162" s="77">
        <f t="shared" si="4"/>
        <v>0</v>
      </c>
      <c r="J162" s="70" t="s">
        <v>7</v>
      </c>
      <c r="K162" s="198"/>
      <c r="L162" s="182"/>
    </row>
    <row r="163" spans="1:12" s="99" customFormat="1" ht="12.75" customHeight="1">
      <c r="A163" s="146" t="s">
        <v>170</v>
      </c>
      <c r="B163" s="72" t="s">
        <v>171</v>
      </c>
      <c r="C163" s="70" t="s">
        <v>22</v>
      </c>
      <c r="D163" s="78">
        <v>6.5E-05</v>
      </c>
      <c r="E163" s="70" t="s">
        <v>54</v>
      </c>
      <c r="F163" s="70" t="s">
        <v>38</v>
      </c>
      <c r="G163" s="184">
        <f>'Input Information'!$B$7*'Input Information'!$E$37</f>
        <v>0</v>
      </c>
      <c r="H163" s="213" t="s">
        <v>7</v>
      </c>
      <c r="I163" s="77">
        <f t="shared" si="4"/>
        <v>0</v>
      </c>
      <c r="J163" s="70" t="s">
        <v>7</v>
      </c>
      <c r="K163" s="198"/>
      <c r="L163" s="182"/>
    </row>
    <row r="164" spans="1:12" s="99" customFormat="1" ht="12.75" customHeight="1">
      <c r="A164" s="146" t="s">
        <v>222</v>
      </c>
      <c r="B164" s="72" t="s">
        <v>172</v>
      </c>
      <c r="C164" s="70" t="s">
        <v>22</v>
      </c>
      <c r="D164" s="78">
        <v>8E-05</v>
      </c>
      <c r="E164" s="70" t="s">
        <v>54</v>
      </c>
      <c r="F164" s="70" t="s">
        <v>38</v>
      </c>
      <c r="G164" s="184">
        <f>'Input Information'!$B$7*'Input Information'!$E$37</f>
        <v>0</v>
      </c>
      <c r="H164" s="213" t="s">
        <v>7</v>
      </c>
      <c r="I164" s="77">
        <f t="shared" si="4"/>
        <v>0</v>
      </c>
      <c r="J164" s="70" t="s">
        <v>7</v>
      </c>
      <c r="K164" s="194"/>
      <c r="L164" s="182"/>
    </row>
    <row r="165" spans="1:12" s="99" customFormat="1" ht="12.75" customHeight="1">
      <c r="A165" s="146" t="s">
        <v>44</v>
      </c>
      <c r="B165" s="72" t="s">
        <v>45</v>
      </c>
      <c r="C165" s="70" t="s">
        <v>22</v>
      </c>
      <c r="D165" s="78">
        <v>0.0014499999856290597</v>
      </c>
      <c r="E165" s="70" t="s">
        <v>54</v>
      </c>
      <c r="F165" s="70" t="s">
        <v>38</v>
      </c>
      <c r="G165" s="184">
        <f>'Input Information'!$B$7*'Input Information'!$E$37</f>
        <v>0</v>
      </c>
      <c r="H165" s="213" t="s">
        <v>7</v>
      </c>
      <c r="I165" s="77">
        <f t="shared" si="4"/>
        <v>0</v>
      </c>
      <c r="J165" s="70" t="s">
        <v>7</v>
      </c>
      <c r="K165" s="181"/>
      <c r="L165" s="182"/>
    </row>
    <row r="166" spans="1:10" ht="12.75" customHeight="1">
      <c r="A166" s="146" t="s">
        <v>59</v>
      </c>
      <c r="B166" s="72" t="s">
        <v>60</v>
      </c>
      <c r="C166" s="70" t="s">
        <v>22</v>
      </c>
      <c r="D166" s="78">
        <v>1.5499999846379604E-06</v>
      </c>
      <c r="E166" s="70" t="s">
        <v>54</v>
      </c>
      <c r="F166" s="68" t="s">
        <v>38</v>
      </c>
      <c r="G166" s="184">
        <f>'Input Information'!$B$7*'Input Information'!$E$37</f>
        <v>0</v>
      </c>
      <c r="H166" s="213" t="s">
        <v>7</v>
      </c>
      <c r="I166" s="77">
        <f t="shared" si="4"/>
        <v>0</v>
      </c>
      <c r="J166" s="70" t="s">
        <v>7</v>
      </c>
    </row>
    <row r="167" spans="1:12" s="99" customFormat="1" ht="12.75" customHeight="1">
      <c r="A167" s="146" t="s">
        <v>42</v>
      </c>
      <c r="B167" s="72" t="s">
        <v>43</v>
      </c>
      <c r="C167" s="70" t="s">
        <v>22</v>
      </c>
      <c r="D167" s="78">
        <v>0.00032499999677892716</v>
      </c>
      <c r="E167" s="70" t="s">
        <v>54</v>
      </c>
      <c r="F167" s="70" t="s">
        <v>29</v>
      </c>
      <c r="G167" s="184">
        <f>'Input Information'!$B$7*'Input Information'!$E$37</f>
        <v>0</v>
      </c>
      <c r="H167" s="213" t="s">
        <v>7</v>
      </c>
      <c r="I167" s="77">
        <f t="shared" si="4"/>
        <v>0</v>
      </c>
      <c r="J167" s="70" t="s">
        <v>7</v>
      </c>
      <c r="K167" s="181"/>
      <c r="L167" s="182"/>
    </row>
    <row r="168" spans="1:12" s="99" customFormat="1" ht="12.75" customHeight="1">
      <c r="A168" s="183" t="s">
        <v>64</v>
      </c>
      <c r="B168" s="184" t="s">
        <v>46</v>
      </c>
      <c r="C168" s="70" t="s">
        <v>22</v>
      </c>
      <c r="D168" s="78">
        <v>9.999999900890069E-05</v>
      </c>
      <c r="E168" s="70" t="s">
        <v>54</v>
      </c>
      <c r="F168" s="184" t="s">
        <v>29</v>
      </c>
      <c r="G168" s="184">
        <f>'Input Information'!$B$7*'Input Information'!$E$37</f>
        <v>0</v>
      </c>
      <c r="H168" s="213" t="s">
        <v>7</v>
      </c>
      <c r="I168" s="77">
        <f aca="true" t="shared" si="5" ref="I168:I176">D168*G168/1000</f>
        <v>0</v>
      </c>
      <c r="J168" s="70" t="s">
        <v>7</v>
      </c>
      <c r="K168" s="185"/>
      <c r="L168" s="182"/>
    </row>
    <row r="169" spans="1:12" s="99" customFormat="1" ht="12.75" customHeight="1">
      <c r="A169" s="183" t="s">
        <v>79</v>
      </c>
      <c r="B169" s="184" t="s">
        <v>4</v>
      </c>
      <c r="C169" s="70" t="s">
        <v>22</v>
      </c>
      <c r="D169" s="78">
        <v>2.7499999727447684E-06</v>
      </c>
      <c r="E169" s="70" t="s">
        <v>54</v>
      </c>
      <c r="F169" s="184" t="s">
        <v>86</v>
      </c>
      <c r="G169" s="184">
        <f>'Input Information'!$B$7*'Input Information'!$E$37</f>
        <v>0</v>
      </c>
      <c r="H169" s="213" t="s">
        <v>7</v>
      </c>
      <c r="I169" s="77">
        <f t="shared" si="5"/>
        <v>0</v>
      </c>
      <c r="J169" s="70" t="s">
        <v>7</v>
      </c>
      <c r="K169" s="185"/>
      <c r="L169" s="182"/>
    </row>
    <row r="170" spans="1:12" s="99" customFormat="1" ht="12.75" customHeight="1">
      <c r="A170" s="183" t="s">
        <v>91</v>
      </c>
      <c r="B170" s="184" t="s">
        <v>4</v>
      </c>
      <c r="C170" s="70" t="s">
        <v>22</v>
      </c>
      <c r="D170" s="78">
        <v>1.2999999871157088E-08</v>
      </c>
      <c r="E170" s="70" t="s">
        <v>54</v>
      </c>
      <c r="F170" s="184" t="s">
        <v>38</v>
      </c>
      <c r="G170" s="184">
        <f>'Input Information'!$B$7*'Input Information'!$E$37</f>
        <v>0</v>
      </c>
      <c r="H170" s="213" t="s">
        <v>7</v>
      </c>
      <c r="I170" s="77">
        <f t="shared" si="5"/>
        <v>0</v>
      </c>
      <c r="J170" s="70" t="s">
        <v>7</v>
      </c>
      <c r="K170" s="185"/>
      <c r="L170" s="182"/>
    </row>
    <row r="171" spans="1:12" s="99" customFormat="1" ht="12.75" customHeight="1">
      <c r="A171" s="183" t="s">
        <v>78</v>
      </c>
      <c r="B171" s="184" t="s">
        <v>4</v>
      </c>
      <c r="C171" s="70" t="s">
        <v>22</v>
      </c>
      <c r="D171" s="78">
        <v>1.5499999846379604E-06</v>
      </c>
      <c r="E171" s="70" t="s">
        <v>54</v>
      </c>
      <c r="F171" s="184" t="s">
        <v>38</v>
      </c>
      <c r="G171" s="184">
        <f>'Input Information'!$B$7*'Input Information'!$E$37</f>
        <v>0</v>
      </c>
      <c r="H171" s="213" t="s">
        <v>7</v>
      </c>
      <c r="I171" s="77">
        <f t="shared" si="5"/>
        <v>0</v>
      </c>
      <c r="J171" s="70" t="s">
        <v>7</v>
      </c>
      <c r="K171" s="185"/>
      <c r="L171" s="182"/>
    </row>
    <row r="172" spans="1:12" s="99" customFormat="1" ht="12.75" customHeight="1">
      <c r="A172" s="183" t="s">
        <v>80</v>
      </c>
      <c r="B172" s="184" t="s">
        <v>4</v>
      </c>
      <c r="C172" s="70" t="s">
        <v>22</v>
      </c>
      <c r="D172" s="78">
        <v>3.849999961842676E-06</v>
      </c>
      <c r="E172" s="70" t="s">
        <v>54</v>
      </c>
      <c r="F172" s="184" t="s">
        <v>29</v>
      </c>
      <c r="G172" s="184">
        <f>'Input Information'!$B$7*'Input Information'!$E$37</f>
        <v>0</v>
      </c>
      <c r="H172" s="213" t="s">
        <v>7</v>
      </c>
      <c r="I172" s="77">
        <f t="shared" si="5"/>
        <v>0</v>
      </c>
      <c r="J172" s="70" t="s">
        <v>7</v>
      </c>
      <c r="K172" s="185"/>
      <c r="L172" s="182"/>
    </row>
    <row r="173" spans="1:12" s="99" customFormat="1" ht="12.75" customHeight="1">
      <c r="A173" s="183" t="s">
        <v>83</v>
      </c>
      <c r="B173" s="184" t="s">
        <v>4</v>
      </c>
      <c r="C173" s="70" t="s">
        <v>22</v>
      </c>
      <c r="D173" s="78">
        <v>3.149999968780371E-05</v>
      </c>
      <c r="E173" s="70" t="s">
        <v>54</v>
      </c>
      <c r="F173" s="184" t="s">
        <v>29</v>
      </c>
      <c r="G173" s="184">
        <f>'Input Information'!$B$7*'Input Information'!$E$37</f>
        <v>0</v>
      </c>
      <c r="H173" s="213" t="s">
        <v>7</v>
      </c>
      <c r="I173" s="77">
        <f t="shared" si="5"/>
        <v>0</v>
      </c>
      <c r="J173" s="70" t="s">
        <v>7</v>
      </c>
      <c r="K173" s="185"/>
      <c r="L173" s="182"/>
    </row>
    <row r="174" spans="1:12" s="99" customFormat="1" ht="12.75" customHeight="1">
      <c r="A174" s="183" t="s">
        <v>87</v>
      </c>
      <c r="B174" s="184" t="s">
        <v>4</v>
      </c>
      <c r="C174" s="70" t="s">
        <v>22</v>
      </c>
      <c r="D174" s="78">
        <v>1.3999999861246094E-05</v>
      </c>
      <c r="E174" s="70" t="s">
        <v>54</v>
      </c>
      <c r="F174" s="184" t="s">
        <v>38</v>
      </c>
      <c r="G174" s="184">
        <f>'Input Information'!$B$7*'Input Information'!$E$37</f>
        <v>0</v>
      </c>
      <c r="H174" s="213" t="s">
        <v>7</v>
      </c>
      <c r="I174" s="77">
        <f t="shared" si="5"/>
        <v>0</v>
      </c>
      <c r="J174" s="70" t="s">
        <v>7</v>
      </c>
      <c r="K174" s="185"/>
      <c r="L174" s="182"/>
    </row>
    <row r="175" spans="1:12" s="99" customFormat="1" ht="12.75" customHeight="1">
      <c r="A175" s="146" t="s">
        <v>82</v>
      </c>
      <c r="B175" s="184" t="s">
        <v>4</v>
      </c>
      <c r="C175" s="70" t="s">
        <v>22</v>
      </c>
      <c r="D175" s="78">
        <v>1.7499999826557618E-07</v>
      </c>
      <c r="E175" s="70" t="s">
        <v>54</v>
      </c>
      <c r="F175" s="184" t="s">
        <v>38</v>
      </c>
      <c r="G175" s="184">
        <f>'Input Information'!$B$7*'Input Information'!$E$37</f>
        <v>0</v>
      </c>
      <c r="H175" s="213" t="s">
        <v>7</v>
      </c>
      <c r="I175" s="77">
        <f t="shared" si="5"/>
        <v>0</v>
      </c>
      <c r="J175" s="70" t="s">
        <v>7</v>
      </c>
      <c r="K175" s="185"/>
      <c r="L175" s="182"/>
    </row>
    <row r="176" spans="1:12" s="99" customFormat="1" ht="12.75" customHeight="1">
      <c r="A176" s="183" t="s">
        <v>81</v>
      </c>
      <c r="B176" s="184" t="s">
        <v>4</v>
      </c>
      <c r="C176" s="70" t="s">
        <v>22</v>
      </c>
      <c r="D176" s="78">
        <v>3.0499999697714706E-05</v>
      </c>
      <c r="E176" s="70" t="s">
        <v>54</v>
      </c>
      <c r="F176" s="184" t="s">
        <v>86</v>
      </c>
      <c r="G176" s="184">
        <f>'Input Information'!$B$7*'Input Information'!$E$37</f>
        <v>0</v>
      </c>
      <c r="H176" s="213" t="s">
        <v>7</v>
      </c>
      <c r="I176" s="77">
        <f t="shared" si="5"/>
        <v>0</v>
      </c>
      <c r="J176" s="70" t="s">
        <v>7</v>
      </c>
      <c r="K176" s="185"/>
      <c r="L176" s="182"/>
    </row>
    <row r="177" spans="1:12" s="99" customFormat="1" ht="12.75" customHeight="1">
      <c r="A177" s="183" t="s">
        <v>92</v>
      </c>
      <c r="B177" s="184" t="s">
        <v>93</v>
      </c>
      <c r="C177" s="70" t="s">
        <v>22</v>
      </c>
      <c r="D177" s="78">
        <v>0.0034999999653115236</v>
      </c>
      <c r="E177" s="70" t="s">
        <v>54</v>
      </c>
      <c r="F177" s="184" t="s">
        <v>38</v>
      </c>
      <c r="G177" s="184">
        <f>'Input Information'!$B$7*'Input Information'!$E$35</f>
        <v>0</v>
      </c>
      <c r="H177" s="213" t="s">
        <v>7</v>
      </c>
      <c r="I177" s="77">
        <f>D177*G177/1000</f>
        <v>0</v>
      </c>
      <c r="J177" s="70" t="s">
        <v>7</v>
      </c>
      <c r="K177" s="185"/>
      <c r="L177" s="182"/>
    </row>
    <row r="178" spans="1:12" s="99" customFormat="1" ht="12.75" customHeight="1">
      <c r="A178" s="183" t="s">
        <v>62</v>
      </c>
      <c r="B178" s="184" t="s">
        <v>61</v>
      </c>
      <c r="C178" s="70" t="s">
        <v>22</v>
      </c>
      <c r="D178" s="78">
        <v>4.2999999573827294E-05</v>
      </c>
      <c r="E178" s="70" t="s">
        <v>54</v>
      </c>
      <c r="F178" s="184" t="s">
        <v>38</v>
      </c>
      <c r="G178" s="184">
        <f>'Input Information'!$B$7*'Input Information'!$E$35</f>
        <v>0</v>
      </c>
      <c r="H178" s="213" t="s">
        <v>7</v>
      </c>
      <c r="I178" s="77">
        <f>D178*G178/1000</f>
        <v>0</v>
      </c>
      <c r="J178" s="70" t="s">
        <v>7</v>
      </c>
      <c r="K178" s="185"/>
      <c r="L178" s="182"/>
    </row>
    <row r="179" spans="1:10" ht="12.75" customHeight="1">
      <c r="A179" s="183" t="s">
        <v>167</v>
      </c>
      <c r="B179" s="184" t="s">
        <v>4</v>
      </c>
      <c r="C179" s="70" t="s">
        <v>22</v>
      </c>
      <c r="D179" s="78">
        <v>2.4E-07</v>
      </c>
      <c r="E179" s="70" t="s">
        <v>54</v>
      </c>
      <c r="F179" s="184" t="s">
        <v>38</v>
      </c>
      <c r="G179" s="184">
        <f>'Input Information'!$B$7*'Input Information'!$E$35</f>
        <v>0</v>
      </c>
      <c r="H179" s="213" t="s">
        <v>7</v>
      </c>
      <c r="I179" s="77">
        <f>D179*G179/1000</f>
        <v>0</v>
      </c>
      <c r="J179" s="70" t="s">
        <v>7</v>
      </c>
    </row>
    <row r="180" spans="1:8" ht="12.75" customHeight="1">
      <c r="A180" s="186"/>
      <c r="B180" s="187"/>
      <c r="C180" s="43"/>
      <c r="D180" s="188"/>
      <c r="E180" s="46"/>
      <c r="F180" s="187"/>
      <c r="G180" s="187"/>
      <c r="H180" s="187"/>
    </row>
    <row r="182" spans="1:11" ht="12.75" customHeight="1">
      <c r="A182" s="97" t="s">
        <v>206</v>
      </c>
      <c r="J182" s="40"/>
      <c r="K182" s="134"/>
    </row>
    <row r="183" spans="10:11" ht="12.75" customHeight="1">
      <c r="J183" s="40"/>
      <c r="K183" s="134"/>
    </row>
    <row r="184" spans="1:11" ht="12.75" customHeight="1">
      <c r="A184" s="84" t="s">
        <v>1</v>
      </c>
      <c r="B184" s="84" t="s">
        <v>2</v>
      </c>
      <c r="C184" s="85" t="s">
        <v>23</v>
      </c>
      <c r="D184" s="85" t="s">
        <v>32</v>
      </c>
      <c r="E184" s="85" t="s">
        <v>33</v>
      </c>
      <c r="F184" s="85" t="s">
        <v>30</v>
      </c>
      <c r="G184" s="205" t="s">
        <v>49</v>
      </c>
      <c r="H184" s="85" t="s">
        <v>181</v>
      </c>
      <c r="I184" s="85" t="s">
        <v>34</v>
      </c>
      <c r="J184" s="85" t="s">
        <v>3</v>
      </c>
      <c r="K184" s="134"/>
    </row>
    <row r="185" spans="1:10" ht="12.75" customHeight="1">
      <c r="A185" s="67" t="s">
        <v>55</v>
      </c>
      <c r="B185" s="213" t="s">
        <v>4</v>
      </c>
      <c r="C185" s="70" t="s">
        <v>22</v>
      </c>
      <c r="D185" s="78">
        <v>2.7999999722492193E-07</v>
      </c>
      <c r="E185" s="70" t="s">
        <v>54</v>
      </c>
      <c r="F185" s="68" t="s">
        <v>29</v>
      </c>
      <c r="G185" s="184">
        <f>'Input Information'!$B$7*'Input Information'!$E$37</f>
        <v>0</v>
      </c>
      <c r="H185" s="213" t="s">
        <v>7</v>
      </c>
      <c r="I185" s="77">
        <f>D185*G185/1000</f>
        <v>0</v>
      </c>
      <c r="J185" s="70" t="s">
        <v>7</v>
      </c>
    </row>
    <row r="186" spans="1:11" ht="12.75" customHeight="1">
      <c r="A186" s="67" t="s">
        <v>56</v>
      </c>
      <c r="B186" s="213" t="s">
        <v>4</v>
      </c>
      <c r="C186" s="70" t="s">
        <v>22</v>
      </c>
      <c r="D186" s="78">
        <v>2.049999979682464E-07</v>
      </c>
      <c r="E186" s="70" t="s">
        <v>54</v>
      </c>
      <c r="F186" s="68" t="s">
        <v>29</v>
      </c>
      <c r="G186" s="184">
        <f>'Input Information'!$B$7*'Input Information'!$E$37</f>
        <v>0</v>
      </c>
      <c r="H186" s="213" t="s">
        <v>7</v>
      </c>
      <c r="I186" s="77">
        <f>D186*G186/1000</f>
        <v>0</v>
      </c>
      <c r="J186" s="70" t="s">
        <v>7</v>
      </c>
      <c r="K186" s="94"/>
    </row>
    <row r="187" spans="1:11" ht="12.75" customHeight="1">
      <c r="A187" s="67" t="s">
        <v>57</v>
      </c>
      <c r="B187" s="213" t="s">
        <v>4</v>
      </c>
      <c r="C187" s="70" t="s">
        <v>22</v>
      </c>
      <c r="D187" s="78">
        <v>2.24999997770027E-07</v>
      </c>
      <c r="E187" s="70" t="s">
        <v>54</v>
      </c>
      <c r="F187" s="68" t="s">
        <v>38</v>
      </c>
      <c r="G187" s="184">
        <f>'Input Information'!$B$7*'Input Information'!$E$37</f>
        <v>0</v>
      </c>
      <c r="H187" s="213" t="s">
        <v>7</v>
      </c>
      <c r="I187" s="77">
        <f>D187*G187/1000</f>
        <v>0</v>
      </c>
      <c r="J187" s="70" t="s">
        <v>7</v>
      </c>
      <c r="K187" s="94"/>
    </row>
    <row r="188" spans="1:10" ht="12.75" customHeight="1">
      <c r="A188" s="69" t="s">
        <v>58</v>
      </c>
      <c r="B188" s="184" t="s">
        <v>4</v>
      </c>
      <c r="C188" s="70" t="s">
        <v>22</v>
      </c>
      <c r="D188" s="78">
        <v>7.499999925667551E-06</v>
      </c>
      <c r="E188" s="70" t="s">
        <v>54</v>
      </c>
      <c r="F188" s="68" t="s">
        <v>86</v>
      </c>
      <c r="G188" s="184">
        <f>'Input Information'!$B$7*'Input Information'!$E$37</f>
        <v>0</v>
      </c>
      <c r="H188" s="213" t="s">
        <v>7</v>
      </c>
      <c r="I188" s="77">
        <f>D188*G188/1000</f>
        <v>0</v>
      </c>
      <c r="J188" s="70" t="s">
        <v>7</v>
      </c>
    </row>
    <row r="189" spans="1:10" ht="12.75" customHeight="1">
      <c r="A189" s="146" t="s">
        <v>41</v>
      </c>
      <c r="B189" s="184" t="s">
        <v>4</v>
      </c>
      <c r="C189" s="70" t="s">
        <v>22</v>
      </c>
      <c r="D189" s="78">
        <v>1.3E-07</v>
      </c>
      <c r="E189" s="70" t="s">
        <v>54</v>
      </c>
      <c r="F189" s="68" t="s">
        <v>29</v>
      </c>
      <c r="G189" s="184">
        <f>'Input Information'!$B$7*'Input Information'!$E$37</f>
        <v>0</v>
      </c>
      <c r="H189" s="213" t="s">
        <v>7</v>
      </c>
      <c r="I189" s="77">
        <f>D189*G189/1000</f>
        <v>0</v>
      </c>
      <c r="J189" s="70" t="s">
        <v>7</v>
      </c>
    </row>
    <row r="190" spans="1:10" ht="12.75" customHeight="1">
      <c r="A190" s="149"/>
      <c r="B190" s="187"/>
      <c r="C190" s="43"/>
      <c r="D190" s="188"/>
      <c r="E190" s="46"/>
      <c r="F190" s="40"/>
      <c r="G190" s="187"/>
      <c r="H190" s="187"/>
      <c r="I190" s="189"/>
      <c r="J190" s="43"/>
    </row>
    <row r="192" spans="1:11" ht="12.75" customHeight="1">
      <c r="A192" s="102" t="s">
        <v>89</v>
      </c>
      <c r="B192" s="40"/>
      <c r="C192" s="41"/>
      <c r="D192" s="40"/>
      <c r="E192" s="40"/>
      <c r="F192" s="40"/>
      <c r="G192" s="45"/>
      <c r="H192" s="45"/>
      <c r="I192" s="94"/>
      <c r="J192" s="40"/>
      <c r="K192" s="134"/>
    </row>
    <row r="193" spans="3:11" ht="12.75" customHeight="1">
      <c r="C193" s="218"/>
      <c r="K193" s="134"/>
    </row>
    <row r="194" spans="1:9" s="99" customFormat="1" ht="12.75" customHeight="1">
      <c r="A194" s="98" t="s">
        <v>216</v>
      </c>
      <c r="C194" s="155"/>
      <c r="G194" s="211"/>
      <c r="H194" s="211"/>
      <c r="I194" s="46"/>
    </row>
    <row r="195" spans="1:11" ht="12.75" customHeight="1">
      <c r="A195" s="97" t="s">
        <v>205</v>
      </c>
      <c r="K195" s="134"/>
    </row>
    <row r="196" spans="1:11" ht="12.75" customHeight="1">
      <c r="A196" s="84" t="s">
        <v>1</v>
      </c>
      <c r="B196" s="84" t="s">
        <v>2</v>
      </c>
      <c r="C196" s="85" t="s">
        <v>51</v>
      </c>
      <c r="D196" s="85" t="s">
        <v>32</v>
      </c>
      <c r="E196" s="85" t="s">
        <v>52</v>
      </c>
      <c r="F196" s="85" t="s">
        <v>30</v>
      </c>
      <c r="G196" s="205" t="s">
        <v>49</v>
      </c>
      <c r="H196" s="85" t="s">
        <v>181</v>
      </c>
      <c r="I196" s="85" t="s">
        <v>34</v>
      </c>
      <c r="J196" s="85" t="s">
        <v>3</v>
      </c>
      <c r="K196" s="134"/>
    </row>
    <row r="197" spans="1:11" s="149" customFormat="1" ht="12.75" customHeight="1">
      <c r="A197" s="146" t="s">
        <v>26</v>
      </c>
      <c r="B197" s="72" t="s">
        <v>21</v>
      </c>
      <c r="C197" s="70" t="s">
        <v>22</v>
      </c>
      <c r="D197" s="78">
        <v>0.03363877330296804</v>
      </c>
      <c r="E197" s="68" t="s">
        <v>151</v>
      </c>
      <c r="F197" s="68" t="s">
        <v>90</v>
      </c>
      <c r="G197" s="213">
        <f>'Input Information'!$B$8*'Input Information'!$E$39</f>
        <v>0</v>
      </c>
      <c r="H197" s="213" t="s">
        <v>182</v>
      </c>
      <c r="I197" s="76">
        <f>D197*G197/1000</f>
        <v>0</v>
      </c>
      <c r="J197" s="68" t="s">
        <v>7</v>
      </c>
      <c r="K197" s="189"/>
    </row>
    <row r="198" spans="1:12" s="149" customFormat="1" ht="12.75" customHeight="1">
      <c r="A198" s="183" t="s">
        <v>79</v>
      </c>
      <c r="B198" s="184" t="s">
        <v>4</v>
      </c>
      <c r="C198" s="70" t="s">
        <v>22</v>
      </c>
      <c r="D198" s="78">
        <v>0.022425848868645362</v>
      </c>
      <c r="E198" s="68" t="s">
        <v>151</v>
      </c>
      <c r="F198" s="68" t="s">
        <v>29</v>
      </c>
      <c r="G198" s="213">
        <f>'Input Information'!$B$8*'Input Information'!$E$39</f>
        <v>0</v>
      </c>
      <c r="H198" s="213" t="s">
        <v>182</v>
      </c>
      <c r="I198" s="76">
        <f aca="true" t="shared" si="6" ref="I198:I207">D198*G198/1000</f>
        <v>0</v>
      </c>
      <c r="J198" s="68" t="s">
        <v>7</v>
      </c>
      <c r="K198" s="189"/>
      <c r="L198" s="188"/>
    </row>
    <row r="199" spans="1:12" s="149" customFormat="1" ht="12.75" customHeight="1">
      <c r="A199" s="183" t="s">
        <v>91</v>
      </c>
      <c r="B199" s="184" t="s">
        <v>4</v>
      </c>
      <c r="C199" s="70" t="s">
        <v>22</v>
      </c>
      <c r="D199" s="78">
        <v>0.0013455509321187217</v>
      </c>
      <c r="E199" s="68" t="s">
        <v>151</v>
      </c>
      <c r="F199" s="68" t="s">
        <v>29</v>
      </c>
      <c r="G199" s="213">
        <f>'Input Information'!$B$8*'Input Information'!$E$39</f>
        <v>0</v>
      </c>
      <c r="H199" s="213" t="s">
        <v>182</v>
      </c>
      <c r="I199" s="76">
        <f t="shared" si="6"/>
        <v>0</v>
      </c>
      <c r="J199" s="68" t="s">
        <v>7</v>
      </c>
      <c r="K199" s="189"/>
      <c r="L199" s="188"/>
    </row>
    <row r="200" spans="1:12" s="149" customFormat="1" ht="12.75" customHeight="1">
      <c r="A200" s="183" t="s">
        <v>78</v>
      </c>
      <c r="B200" s="184" t="s">
        <v>4</v>
      </c>
      <c r="C200" s="70" t="s">
        <v>22</v>
      </c>
      <c r="D200" s="78">
        <v>0.013615693955963255</v>
      </c>
      <c r="E200" s="68" t="s">
        <v>151</v>
      </c>
      <c r="F200" s="68" t="s">
        <v>86</v>
      </c>
      <c r="G200" s="213">
        <f>'Input Information'!$B$8*'Input Information'!$E$39</f>
        <v>0</v>
      </c>
      <c r="H200" s="213" t="s">
        <v>182</v>
      </c>
      <c r="I200" s="76">
        <f t="shared" si="6"/>
        <v>0</v>
      </c>
      <c r="J200" s="68" t="s">
        <v>7</v>
      </c>
      <c r="K200" s="189"/>
      <c r="L200" s="188"/>
    </row>
    <row r="201" spans="1:12" s="149" customFormat="1" ht="12.75" customHeight="1">
      <c r="A201" s="146" t="s">
        <v>39</v>
      </c>
      <c r="B201" s="72" t="s">
        <v>40</v>
      </c>
      <c r="C201" s="70" t="s">
        <v>22</v>
      </c>
      <c r="D201" s="78">
        <v>1.2013847608202872</v>
      </c>
      <c r="E201" s="68" t="s">
        <v>151</v>
      </c>
      <c r="F201" s="68" t="s">
        <v>90</v>
      </c>
      <c r="G201" s="213">
        <f>'Input Information'!$B$8*'Input Information'!$E$39</f>
        <v>0</v>
      </c>
      <c r="H201" s="213" t="s">
        <v>182</v>
      </c>
      <c r="I201" s="76">
        <f t="shared" si="6"/>
        <v>0</v>
      </c>
      <c r="J201" s="68" t="s">
        <v>7</v>
      </c>
      <c r="K201" s="189"/>
      <c r="L201" s="188"/>
    </row>
    <row r="202" spans="1:12" s="149" customFormat="1" ht="12.75" customHeight="1">
      <c r="A202" s="146" t="s">
        <v>166</v>
      </c>
      <c r="B202" s="72" t="s">
        <v>95</v>
      </c>
      <c r="C202" s="70" t="s">
        <v>22</v>
      </c>
      <c r="D202" s="78">
        <v>28.833</v>
      </c>
      <c r="E202" s="68" t="s">
        <v>151</v>
      </c>
      <c r="F202" s="70" t="s">
        <v>38</v>
      </c>
      <c r="G202" s="184">
        <f>'Input Information'!$B$8*'Input Information'!$E$39</f>
        <v>0</v>
      </c>
      <c r="H202" s="213" t="s">
        <v>182</v>
      </c>
      <c r="I202" s="76">
        <f t="shared" si="6"/>
        <v>0</v>
      </c>
      <c r="J202" s="70" t="s">
        <v>7</v>
      </c>
      <c r="K202" s="198"/>
      <c r="L202" s="188"/>
    </row>
    <row r="203" spans="1:12" s="149" customFormat="1" ht="12.75" customHeight="1">
      <c r="A203" s="183" t="s">
        <v>80</v>
      </c>
      <c r="B203" s="184" t="s">
        <v>4</v>
      </c>
      <c r="C203" s="70" t="s">
        <v>22</v>
      </c>
      <c r="D203" s="78">
        <v>0.006087016121489456</v>
      </c>
      <c r="E203" s="68" t="s">
        <v>151</v>
      </c>
      <c r="F203" s="68" t="s">
        <v>29</v>
      </c>
      <c r="G203" s="213">
        <f>'Input Information'!$B$8*'Input Information'!$E$39</f>
        <v>0</v>
      </c>
      <c r="H203" s="213" t="s">
        <v>182</v>
      </c>
      <c r="I203" s="76">
        <f t="shared" si="6"/>
        <v>0</v>
      </c>
      <c r="J203" s="68" t="s">
        <v>7</v>
      </c>
      <c r="K203" s="189"/>
      <c r="L203" s="188"/>
    </row>
    <row r="204" spans="1:12" s="149" customFormat="1" ht="12.75" customHeight="1">
      <c r="A204" s="146" t="s">
        <v>42</v>
      </c>
      <c r="B204" s="72" t="s">
        <v>43</v>
      </c>
      <c r="C204" s="70" t="s">
        <v>22</v>
      </c>
      <c r="D204" s="78">
        <v>0.009771262721338336</v>
      </c>
      <c r="E204" s="68" t="s">
        <v>151</v>
      </c>
      <c r="F204" s="68" t="s">
        <v>38</v>
      </c>
      <c r="G204" s="213">
        <f>'Input Information'!$B$8*'Input Information'!$E$39</f>
        <v>0</v>
      </c>
      <c r="H204" s="213" t="s">
        <v>182</v>
      </c>
      <c r="I204" s="76">
        <f t="shared" si="6"/>
        <v>0</v>
      </c>
      <c r="J204" s="68" t="s">
        <v>7</v>
      </c>
      <c r="K204" s="189"/>
      <c r="L204" s="188"/>
    </row>
    <row r="205" spans="1:12" s="149" customFormat="1" ht="12.75" customHeight="1">
      <c r="A205" s="183" t="s">
        <v>83</v>
      </c>
      <c r="B205" s="184" t="s">
        <v>4</v>
      </c>
      <c r="C205" s="70" t="s">
        <v>22</v>
      </c>
      <c r="D205" s="78">
        <v>0.03363877330296804</v>
      </c>
      <c r="E205" s="68" t="s">
        <v>151</v>
      </c>
      <c r="F205" s="68" t="s">
        <v>86</v>
      </c>
      <c r="G205" s="213">
        <f>'Input Information'!$B$8*'Input Information'!$E$39</f>
        <v>0</v>
      </c>
      <c r="H205" s="213" t="s">
        <v>182</v>
      </c>
      <c r="I205" s="76">
        <f t="shared" si="6"/>
        <v>0</v>
      </c>
      <c r="J205" s="68" t="s">
        <v>7</v>
      </c>
      <c r="K205" s="189"/>
      <c r="L205" s="188"/>
    </row>
    <row r="206" spans="1:12" s="149" customFormat="1" ht="12.75" customHeight="1">
      <c r="A206" s="146" t="s">
        <v>44</v>
      </c>
      <c r="B206" s="72" t="s">
        <v>45</v>
      </c>
      <c r="C206" s="70" t="s">
        <v>22</v>
      </c>
      <c r="D206" s="78">
        <v>0.05446277582385302</v>
      </c>
      <c r="E206" s="68" t="s">
        <v>151</v>
      </c>
      <c r="F206" s="68" t="s">
        <v>86</v>
      </c>
      <c r="G206" s="213">
        <f>'Input Information'!$B$8*'Input Information'!$E$39</f>
        <v>0</v>
      </c>
      <c r="H206" s="213" t="s">
        <v>182</v>
      </c>
      <c r="I206" s="76">
        <f t="shared" si="6"/>
        <v>0</v>
      </c>
      <c r="J206" s="68" t="s">
        <v>7</v>
      </c>
      <c r="K206" s="189"/>
      <c r="L206" s="188"/>
    </row>
    <row r="207" spans="1:12" s="149" customFormat="1" ht="12.75" customHeight="1">
      <c r="A207" s="183" t="s">
        <v>81</v>
      </c>
      <c r="B207" s="184" t="s">
        <v>4</v>
      </c>
      <c r="C207" s="70" t="s">
        <v>22</v>
      </c>
      <c r="D207" s="78">
        <v>0.4645354408505111</v>
      </c>
      <c r="E207" s="68" t="s">
        <v>151</v>
      </c>
      <c r="F207" s="68" t="s">
        <v>38</v>
      </c>
      <c r="G207" s="213">
        <f>'Input Information'!$B$8*'Input Information'!$E$39</f>
        <v>0</v>
      </c>
      <c r="H207" s="213" t="s">
        <v>182</v>
      </c>
      <c r="I207" s="76">
        <f t="shared" si="6"/>
        <v>0</v>
      </c>
      <c r="J207" s="68" t="s">
        <v>7</v>
      </c>
      <c r="K207" s="189"/>
      <c r="L207" s="188"/>
    </row>
    <row r="208" spans="2:12" s="99" customFormat="1" ht="12.75" customHeight="1">
      <c r="B208" s="134"/>
      <c r="C208" s="43"/>
      <c r="G208" s="45"/>
      <c r="H208" s="45"/>
      <c r="I208" s="94"/>
      <c r="J208" s="40"/>
      <c r="K208" s="181"/>
      <c r="L208" s="182"/>
    </row>
    <row r="209" spans="1:12" s="99" customFormat="1" ht="12.75" customHeight="1">
      <c r="A209" s="97" t="s">
        <v>206</v>
      </c>
      <c r="B209" s="134"/>
      <c r="C209" s="43"/>
      <c r="E209" s="40"/>
      <c r="F209" s="40"/>
      <c r="G209" s="45"/>
      <c r="H209" s="45"/>
      <c r="I209" s="94"/>
      <c r="J209" s="40"/>
      <c r="K209" s="181"/>
      <c r="L209" s="182"/>
    </row>
    <row r="210" spans="1:11" ht="12.75" customHeight="1">
      <c r="A210" s="84" t="s">
        <v>1</v>
      </c>
      <c r="B210" s="84" t="s">
        <v>2</v>
      </c>
      <c r="C210" s="85" t="s">
        <v>51</v>
      </c>
      <c r="D210" s="85" t="s">
        <v>32</v>
      </c>
      <c r="E210" s="85" t="s">
        <v>52</v>
      </c>
      <c r="F210" s="85" t="s">
        <v>30</v>
      </c>
      <c r="G210" s="205" t="s">
        <v>49</v>
      </c>
      <c r="H210" s="85" t="s">
        <v>181</v>
      </c>
      <c r="I210" s="85" t="s">
        <v>34</v>
      </c>
      <c r="J210" s="85" t="s">
        <v>3</v>
      </c>
      <c r="K210" s="134"/>
    </row>
    <row r="211" spans="1:12" s="149" customFormat="1" ht="12.75" customHeight="1">
      <c r="A211" s="67" t="s">
        <v>55</v>
      </c>
      <c r="B211" s="213" t="s">
        <v>4</v>
      </c>
      <c r="C211" s="70" t="s">
        <v>22</v>
      </c>
      <c r="D211" s="132">
        <v>0.003203692695520766</v>
      </c>
      <c r="E211" s="68" t="s">
        <v>151</v>
      </c>
      <c r="F211" s="68" t="s">
        <v>38</v>
      </c>
      <c r="G211" s="213">
        <f>'Input Information'!$B$8*'Input Information'!$E$39</f>
        <v>0</v>
      </c>
      <c r="H211" s="213" t="s">
        <v>182</v>
      </c>
      <c r="I211" s="76">
        <f>D211*G211/1000</f>
        <v>0</v>
      </c>
      <c r="J211" s="68" t="s">
        <v>7</v>
      </c>
      <c r="K211" s="189"/>
      <c r="L211" s="188"/>
    </row>
    <row r="212" spans="1:12" s="149" customFormat="1" ht="12.75" customHeight="1">
      <c r="A212" s="67" t="s">
        <v>56</v>
      </c>
      <c r="B212" s="213" t="s">
        <v>4</v>
      </c>
      <c r="C212" s="70" t="s">
        <v>22</v>
      </c>
      <c r="D212" s="132">
        <v>0.017620309825364215</v>
      </c>
      <c r="E212" s="68" t="s">
        <v>151</v>
      </c>
      <c r="F212" s="68" t="s">
        <v>29</v>
      </c>
      <c r="G212" s="213">
        <f>'Input Information'!$B$8*'Input Information'!$E$39</f>
        <v>0</v>
      </c>
      <c r="H212" s="213" t="s">
        <v>182</v>
      </c>
      <c r="I212" s="76">
        <f>D212*G212/1000</f>
        <v>0</v>
      </c>
      <c r="J212" s="68" t="s">
        <v>7</v>
      </c>
      <c r="K212" s="189"/>
      <c r="L212" s="188"/>
    </row>
    <row r="213" spans="1:12" s="149" customFormat="1" ht="12.75" customHeight="1">
      <c r="A213" s="69" t="s">
        <v>58</v>
      </c>
      <c r="B213" s="213" t="s">
        <v>4</v>
      </c>
      <c r="C213" s="70" t="s">
        <v>22</v>
      </c>
      <c r="D213" s="132">
        <v>0.008009231738801916</v>
      </c>
      <c r="E213" s="68" t="s">
        <v>151</v>
      </c>
      <c r="F213" s="68" t="s">
        <v>29</v>
      </c>
      <c r="G213" s="213">
        <f>'Input Information'!$B$8*'Input Information'!$E$39</f>
        <v>0</v>
      </c>
      <c r="H213" s="213" t="s">
        <v>182</v>
      </c>
      <c r="I213" s="76">
        <f>D213*G213/1000</f>
        <v>0</v>
      </c>
      <c r="J213" s="68" t="s">
        <v>7</v>
      </c>
      <c r="K213" s="189"/>
      <c r="L213" s="188"/>
    </row>
    <row r="214" spans="1:11" s="149" customFormat="1" ht="12.75" customHeight="1">
      <c r="A214" s="146" t="s">
        <v>41</v>
      </c>
      <c r="B214" s="213" t="s">
        <v>4</v>
      </c>
      <c r="C214" s="70" t="s">
        <v>22</v>
      </c>
      <c r="D214" s="132">
        <v>0.004164800504176996</v>
      </c>
      <c r="E214" s="68" t="s">
        <v>151</v>
      </c>
      <c r="F214" s="68" t="s">
        <v>29</v>
      </c>
      <c r="G214" s="213">
        <f>'Input Information'!$B$8*'Input Information'!$E$39</f>
        <v>0</v>
      </c>
      <c r="H214" s="213" t="s">
        <v>182</v>
      </c>
      <c r="I214" s="76">
        <f>D214*G214/1000</f>
        <v>0</v>
      </c>
      <c r="J214" s="68" t="s">
        <v>7</v>
      </c>
      <c r="K214" s="189"/>
    </row>
    <row r="215" spans="1:11" s="99" customFormat="1" ht="12.75" customHeight="1">
      <c r="A215" s="149"/>
      <c r="B215" s="200"/>
      <c r="C215" s="43"/>
      <c r="D215" s="219"/>
      <c r="E215" s="40"/>
      <c r="F215" s="40"/>
      <c r="G215" s="45"/>
      <c r="H215" s="45"/>
      <c r="I215" s="94"/>
      <c r="J215" s="40"/>
      <c r="K215" s="181"/>
    </row>
    <row r="216" spans="1:11" s="99" customFormat="1" ht="12.75" customHeight="1">
      <c r="A216" s="149"/>
      <c r="B216" s="200"/>
      <c r="C216" s="43"/>
      <c r="D216" s="219"/>
      <c r="E216" s="40"/>
      <c r="F216" s="219"/>
      <c r="G216" s="219"/>
      <c r="H216" s="40"/>
      <c r="I216" s="94"/>
      <c r="J216" s="40"/>
      <c r="K216" s="181"/>
    </row>
    <row r="217" spans="1:8" ht="12.75" customHeight="1">
      <c r="A217" s="92" t="s">
        <v>139</v>
      </c>
      <c r="H217" s="211"/>
    </row>
    <row r="218" ht="12.75" customHeight="1">
      <c r="A218" s="97" t="s">
        <v>205</v>
      </c>
    </row>
    <row r="219" spans="1:10" ht="12.75" customHeight="1">
      <c r="A219" s="86" t="s">
        <v>1</v>
      </c>
      <c r="B219" s="85" t="s">
        <v>2</v>
      </c>
      <c r="C219" s="85" t="s">
        <v>51</v>
      </c>
      <c r="D219" s="85" t="s">
        <v>32</v>
      </c>
      <c r="E219" s="85" t="s">
        <v>52</v>
      </c>
      <c r="F219" s="85" t="s">
        <v>30</v>
      </c>
      <c r="G219" s="205" t="s">
        <v>49</v>
      </c>
      <c r="H219" s="85" t="s">
        <v>181</v>
      </c>
      <c r="I219" s="85" t="s">
        <v>34</v>
      </c>
      <c r="J219" s="85" t="s">
        <v>3</v>
      </c>
    </row>
    <row r="220" spans="1:11" s="99" customFormat="1" ht="12.75" customHeight="1">
      <c r="A220" s="183" t="s">
        <v>79</v>
      </c>
      <c r="B220" s="184" t="s">
        <v>4</v>
      </c>
      <c r="C220" s="70" t="s">
        <v>22</v>
      </c>
      <c r="D220" s="78">
        <v>0.0023965290022881923</v>
      </c>
      <c r="E220" s="68" t="s">
        <v>150</v>
      </c>
      <c r="F220" s="68" t="s">
        <v>29</v>
      </c>
      <c r="G220" s="213">
        <f>'Input Information'!$B$9*'Input Information'!$E$40</f>
        <v>0</v>
      </c>
      <c r="H220" s="213" t="s">
        <v>183</v>
      </c>
      <c r="I220" s="76">
        <f>D220*G220/1000</f>
        <v>0</v>
      </c>
      <c r="J220" s="68" t="s">
        <v>7</v>
      </c>
      <c r="K220" s="181"/>
    </row>
    <row r="221" spans="1:10" ht="12.75" customHeight="1">
      <c r="A221" s="183" t="s">
        <v>91</v>
      </c>
      <c r="B221" s="184" t="s">
        <v>4</v>
      </c>
      <c r="C221" s="70" t="s">
        <v>22</v>
      </c>
      <c r="D221" s="78">
        <v>2.5163554524026018E-05</v>
      </c>
      <c r="E221" s="68" t="s">
        <v>150</v>
      </c>
      <c r="F221" s="68" t="s">
        <v>29</v>
      </c>
      <c r="G221" s="213">
        <f>'Input Information'!$B$9*'Input Information'!$E$40</f>
        <v>0</v>
      </c>
      <c r="H221" s="213" t="s">
        <v>183</v>
      </c>
      <c r="I221" s="76">
        <f>D221*G221/1000</f>
        <v>0</v>
      </c>
      <c r="J221" s="68" t="s">
        <v>7</v>
      </c>
    </row>
    <row r="222" spans="1:12" s="99" customFormat="1" ht="12.75" customHeight="1">
      <c r="A222" s="183" t="s">
        <v>80</v>
      </c>
      <c r="B222" s="184" t="s">
        <v>4</v>
      </c>
      <c r="C222" s="70" t="s">
        <v>22</v>
      </c>
      <c r="D222" s="78">
        <v>0.008148198607779853</v>
      </c>
      <c r="E222" s="68" t="s">
        <v>150</v>
      </c>
      <c r="F222" s="68" t="s">
        <v>29</v>
      </c>
      <c r="G222" s="213">
        <f>'Input Information'!$B$9*'Input Information'!$E$40</f>
        <v>0</v>
      </c>
      <c r="H222" s="213" t="s">
        <v>183</v>
      </c>
      <c r="I222" s="76">
        <f>D222*G222/1000</f>
        <v>0</v>
      </c>
      <c r="J222" s="68" t="s">
        <v>7</v>
      </c>
      <c r="K222" s="181"/>
      <c r="L222" s="182"/>
    </row>
    <row r="223" spans="1:254" s="149" customFormat="1" ht="12.75" customHeight="1">
      <c r="A223" s="183" t="s">
        <v>83</v>
      </c>
      <c r="B223" s="184" t="s">
        <v>4</v>
      </c>
      <c r="C223" s="70" t="s">
        <v>22</v>
      </c>
      <c r="D223" s="78">
        <v>0.0013180909512585056</v>
      </c>
      <c r="E223" s="68" t="s">
        <v>150</v>
      </c>
      <c r="F223" s="68" t="s">
        <v>29</v>
      </c>
      <c r="G223" s="213">
        <f>'Input Information'!$B$9*'Input Information'!$E$40</f>
        <v>0</v>
      </c>
      <c r="H223" s="213" t="s">
        <v>183</v>
      </c>
      <c r="I223" s="76">
        <f>D223*G223/1000</f>
        <v>0</v>
      </c>
      <c r="J223" s="68" t="s">
        <v>7</v>
      </c>
      <c r="L223" s="43"/>
      <c r="N223" s="43"/>
      <c r="P223" s="43"/>
      <c r="R223" s="43"/>
      <c r="T223" s="43"/>
      <c r="V223" s="43"/>
      <c r="X223" s="43"/>
      <c r="Z223" s="43"/>
      <c r="AB223" s="43"/>
      <c r="AD223" s="43"/>
      <c r="AF223" s="43"/>
      <c r="AH223" s="43"/>
      <c r="AJ223" s="43"/>
      <c r="AL223" s="43"/>
      <c r="AN223" s="43"/>
      <c r="AP223" s="43"/>
      <c r="AR223" s="43"/>
      <c r="AT223" s="43"/>
      <c r="AV223" s="43"/>
      <c r="AX223" s="43"/>
      <c r="AZ223" s="43"/>
      <c r="BB223" s="43"/>
      <c r="BD223" s="43"/>
      <c r="BF223" s="43"/>
      <c r="BH223" s="43"/>
      <c r="BJ223" s="43"/>
      <c r="BL223" s="43"/>
      <c r="BN223" s="43"/>
      <c r="BP223" s="43"/>
      <c r="BR223" s="43"/>
      <c r="BT223" s="43"/>
      <c r="BV223" s="43"/>
      <c r="BX223" s="43"/>
      <c r="BZ223" s="43"/>
      <c r="CB223" s="43"/>
      <c r="CD223" s="43"/>
      <c r="CF223" s="43"/>
      <c r="CH223" s="43"/>
      <c r="CJ223" s="43"/>
      <c r="CL223" s="43"/>
      <c r="CN223" s="43"/>
      <c r="CP223" s="43"/>
      <c r="CR223" s="43"/>
      <c r="CT223" s="43"/>
      <c r="CV223" s="43"/>
      <c r="CX223" s="43"/>
      <c r="CZ223" s="43"/>
      <c r="DB223" s="43"/>
      <c r="DD223" s="43"/>
      <c r="DF223" s="43"/>
      <c r="DH223" s="43"/>
      <c r="DJ223" s="43"/>
      <c r="DL223" s="43"/>
      <c r="DN223" s="43"/>
      <c r="DP223" s="43"/>
      <c r="DR223" s="43"/>
      <c r="DT223" s="43"/>
      <c r="DV223" s="43"/>
      <c r="DX223" s="43"/>
      <c r="DZ223" s="43"/>
      <c r="EB223" s="43"/>
      <c r="ED223" s="43"/>
      <c r="EF223" s="43"/>
      <c r="EH223" s="43"/>
      <c r="EJ223" s="43"/>
      <c r="EL223" s="43"/>
      <c r="EN223" s="43"/>
      <c r="EP223" s="43"/>
      <c r="ER223" s="43"/>
      <c r="ET223" s="43"/>
      <c r="EV223" s="43"/>
      <c r="EX223" s="43"/>
      <c r="EZ223" s="43"/>
      <c r="FB223" s="43"/>
      <c r="FD223" s="43"/>
      <c r="FF223" s="43"/>
      <c r="FH223" s="43"/>
      <c r="FJ223" s="43"/>
      <c r="FL223" s="43"/>
      <c r="FN223" s="43"/>
      <c r="FP223" s="43"/>
      <c r="FR223" s="43"/>
      <c r="FT223" s="43"/>
      <c r="FV223" s="43"/>
      <c r="FX223" s="43"/>
      <c r="FZ223" s="43"/>
      <c r="GB223" s="43"/>
      <c r="GD223" s="43"/>
      <c r="GF223" s="43"/>
      <c r="GH223" s="43"/>
      <c r="GJ223" s="43"/>
      <c r="GL223" s="43"/>
      <c r="GN223" s="43"/>
      <c r="GP223" s="43"/>
      <c r="GR223" s="43"/>
      <c r="GT223" s="43"/>
      <c r="GV223" s="43"/>
      <c r="GX223" s="43"/>
      <c r="GZ223" s="43"/>
      <c r="HB223" s="43"/>
      <c r="HD223" s="43"/>
      <c r="HF223" s="43"/>
      <c r="HH223" s="43"/>
      <c r="HJ223" s="43"/>
      <c r="HL223" s="43"/>
      <c r="HN223" s="43"/>
      <c r="HP223" s="43"/>
      <c r="HR223" s="43"/>
      <c r="HT223" s="43"/>
      <c r="HV223" s="43"/>
      <c r="HX223" s="43"/>
      <c r="HZ223" s="43"/>
      <c r="IB223" s="43"/>
      <c r="ID223" s="43"/>
      <c r="IF223" s="43"/>
      <c r="IH223" s="43"/>
      <c r="IJ223" s="43"/>
      <c r="IL223" s="43"/>
      <c r="IN223" s="43"/>
      <c r="IP223" s="43"/>
      <c r="IR223" s="43"/>
      <c r="IT223" s="43"/>
    </row>
    <row r="224" spans="1:254" s="149" customFormat="1" ht="12.75" customHeight="1">
      <c r="A224" s="69" t="s">
        <v>176</v>
      </c>
      <c r="B224" s="70" t="s">
        <v>140</v>
      </c>
      <c r="C224" s="70" t="s">
        <v>22</v>
      </c>
      <c r="D224" s="78">
        <f>7.90854570755103*'Input Information'!B15</f>
        <v>0</v>
      </c>
      <c r="E224" s="70" t="s">
        <v>150</v>
      </c>
      <c r="F224" s="70" t="s">
        <v>86</v>
      </c>
      <c r="G224" s="184">
        <f>'Input Information'!$B$9*'Input Information'!$E$40</f>
        <v>0</v>
      </c>
      <c r="H224" s="213" t="s">
        <v>183</v>
      </c>
      <c r="I224" s="76">
        <f>D224*G224/1000</f>
        <v>0</v>
      </c>
      <c r="J224" s="70" t="s">
        <v>7</v>
      </c>
      <c r="L224" s="200"/>
      <c r="N224" s="200"/>
      <c r="P224" s="200"/>
      <c r="R224" s="200"/>
      <c r="T224" s="200"/>
      <c r="V224" s="200"/>
      <c r="X224" s="200"/>
      <c r="Z224" s="200"/>
      <c r="AB224" s="200"/>
      <c r="AD224" s="200"/>
      <c r="AF224" s="200"/>
      <c r="AH224" s="200"/>
      <c r="AJ224" s="200"/>
      <c r="AL224" s="200"/>
      <c r="AN224" s="200"/>
      <c r="AP224" s="200"/>
      <c r="AR224" s="200"/>
      <c r="AT224" s="200"/>
      <c r="AV224" s="200"/>
      <c r="AX224" s="200"/>
      <c r="AZ224" s="200"/>
      <c r="BB224" s="200"/>
      <c r="BD224" s="200"/>
      <c r="BF224" s="200"/>
      <c r="BH224" s="200"/>
      <c r="BJ224" s="200"/>
      <c r="BL224" s="200"/>
      <c r="BN224" s="200"/>
      <c r="BP224" s="200"/>
      <c r="BR224" s="200"/>
      <c r="BT224" s="200"/>
      <c r="BV224" s="200"/>
      <c r="BX224" s="200"/>
      <c r="BZ224" s="200"/>
      <c r="CB224" s="200"/>
      <c r="CD224" s="200"/>
      <c r="CF224" s="200"/>
      <c r="CH224" s="200"/>
      <c r="CJ224" s="200"/>
      <c r="CL224" s="200"/>
      <c r="CN224" s="200"/>
      <c r="CP224" s="200"/>
      <c r="CR224" s="200"/>
      <c r="CT224" s="200"/>
      <c r="CV224" s="200"/>
      <c r="CX224" s="200"/>
      <c r="CZ224" s="200"/>
      <c r="DB224" s="200"/>
      <c r="DD224" s="200"/>
      <c r="DF224" s="200"/>
      <c r="DH224" s="200"/>
      <c r="DJ224" s="200"/>
      <c r="DL224" s="200"/>
      <c r="DN224" s="200"/>
      <c r="DP224" s="200"/>
      <c r="DR224" s="200"/>
      <c r="DT224" s="200"/>
      <c r="DV224" s="200"/>
      <c r="DX224" s="200"/>
      <c r="DZ224" s="200"/>
      <c r="EB224" s="200"/>
      <c r="ED224" s="200"/>
      <c r="EF224" s="200"/>
      <c r="EH224" s="200"/>
      <c r="EJ224" s="200"/>
      <c r="EL224" s="200"/>
      <c r="EN224" s="200"/>
      <c r="EP224" s="200"/>
      <c r="ER224" s="200"/>
      <c r="ET224" s="200"/>
      <c r="EV224" s="200"/>
      <c r="EX224" s="200"/>
      <c r="EZ224" s="200"/>
      <c r="FB224" s="200"/>
      <c r="FD224" s="200"/>
      <c r="FF224" s="200"/>
      <c r="FH224" s="200"/>
      <c r="FJ224" s="200"/>
      <c r="FL224" s="200"/>
      <c r="FN224" s="200"/>
      <c r="FP224" s="200"/>
      <c r="FR224" s="200"/>
      <c r="FT224" s="200"/>
      <c r="FV224" s="200"/>
      <c r="FX224" s="200"/>
      <c r="FZ224" s="200"/>
      <c r="GB224" s="200"/>
      <c r="GD224" s="200"/>
      <c r="GF224" s="200"/>
      <c r="GH224" s="200"/>
      <c r="GJ224" s="200"/>
      <c r="GL224" s="200"/>
      <c r="GN224" s="200"/>
      <c r="GP224" s="200"/>
      <c r="GR224" s="200"/>
      <c r="GT224" s="200"/>
      <c r="GV224" s="200"/>
      <c r="GX224" s="200"/>
      <c r="GZ224" s="200"/>
      <c r="HB224" s="200"/>
      <c r="HD224" s="200"/>
      <c r="HF224" s="200"/>
      <c r="HH224" s="200"/>
      <c r="HJ224" s="200"/>
      <c r="HL224" s="200"/>
      <c r="HN224" s="200"/>
      <c r="HP224" s="200"/>
      <c r="HR224" s="200"/>
      <c r="HT224" s="200"/>
      <c r="HV224" s="200"/>
      <c r="HX224" s="200"/>
      <c r="HZ224" s="200"/>
      <c r="IB224" s="200"/>
      <c r="ID224" s="200"/>
      <c r="IF224" s="200"/>
      <c r="IH224" s="200"/>
      <c r="IJ224" s="200"/>
      <c r="IL224" s="200"/>
      <c r="IN224" s="200"/>
      <c r="IP224" s="200"/>
      <c r="IR224" s="200"/>
      <c r="IT224" s="200"/>
    </row>
    <row r="225" spans="1:254" s="149" customFormat="1" ht="12.75" customHeight="1">
      <c r="A225" s="42"/>
      <c r="B225" s="43"/>
      <c r="C225" s="43"/>
      <c r="D225" s="188"/>
      <c r="E225" s="46"/>
      <c r="F225" s="46"/>
      <c r="G225" s="53"/>
      <c r="H225" s="53"/>
      <c r="I225" s="181"/>
      <c r="J225" s="46"/>
      <c r="L225" s="200"/>
      <c r="N225" s="200"/>
      <c r="P225" s="200"/>
      <c r="R225" s="200"/>
      <c r="T225" s="200"/>
      <c r="V225" s="200"/>
      <c r="X225" s="200"/>
      <c r="Z225" s="200"/>
      <c r="AB225" s="200"/>
      <c r="AD225" s="200"/>
      <c r="AF225" s="200"/>
      <c r="AH225" s="200"/>
      <c r="AJ225" s="200"/>
      <c r="AL225" s="200"/>
      <c r="AN225" s="200"/>
      <c r="AP225" s="200"/>
      <c r="AR225" s="200"/>
      <c r="AT225" s="200"/>
      <c r="AV225" s="200"/>
      <c r="AX225" s="200"/>
      <c r="AZ225" s="200"/>
      <c r="BB225" s="200"/>
      <c r="BD225" s="200"/>
      <c r="BF225" s="200"/>
      <c r="BH225" s="200"/>
      <c r="BJ225" s="200"/>
      <c r="BL225" s="200"/>
      <c r="BN225" s="200"/>
      <c r="BP225" s="200"/>
      <c r="BR225" s="200"/>
      <c r="BT225" s="200"/>
      <c r="BV225" s="200"/>
      <c r="BX225" s="200"/>
      <c r="BZ225" s="200"/>
      <c r="CB225" s="200"/>
      <c r="CD225" s="200"/>
      <c r="CF225" s="200"/>
      <c r="CH225" s="200"/>
      <c r="CJ225" s="200"/>
      <c r="CL225" s="200"/>
      <c r="CN225" s="200"/>
      <c r="CP225" s="200"/>
      <c r="CR225" s="200"/>
      <c r="CT225" s="200"/>
      <c r="CV225" s="200"/>
      <c r="CX225" s="200"/>
      <c r="CZ225" s="200"/>
      <c r="DB225" s="200"/>
      <c r="DD225" s="200"/>
      <c r="DF225" s="200"/>
      <c r="DH225" s="200"/>
      <c r="DJ225" s="200"/>
      <c r="DL225" s="200"/>
      <c r="DN225" s="200"/>
      <c r="DP225" s="200"/>
      <c r="DR225" s="200"/>
      <c r="DT225" s="200"/>
      <c r="DV225" s="200"/>
      <c r="DX225" s="200"/>
      <c r="DZ225" s="200"/>
      <c r="EB225" s="200"/>
      <c r="ED225" s="200"/>
      <c r="EF225" s="200"/>
      <c r="EH225" s="200"/>
      <c r="EJ225" s="200"/>
      <c r="EL225" s="200"/>
      <c r="EN225" s="200"/>
      <c r="EP225" s="200"/>
      <c r="ER225" s="200"/>
      <c r="ET225" s="200"/>
      <c r="EV225" s="200"/>
      <c r="EX225" s="200"/>
      <c r="EZ225" s="200"/>
      <c r="FB225" s="200"/>
      <c r="FD225" s="200"/>
      <c r="FF225" s="200"/>
      <c r="FH225" s="200"/>
      <c r="FJ225" s="200"/>
      <c r="FL225" s="200"/>
      <c r="FN225" s="200"/>
      <c r="FP225" s="200"/>
      <c r="FR225" s="200"/>
      <c r="FT225" s="200"/>
      <c r="FV225" s="200"/>
      <c r="FX225" s="200"/>
      <c r="FZ225" s="200"/>
      <c r="GB225" s="200"/>
      <c r="GD225" s="200"/>
      <c r="GF225" s="200"/>
      <c r="GH225" s="200"/>
      <c r="GJ225" s="200"/>
      <c r="GL225" s="200"/>
      <c r="GN225" s="200"/>
      <c r="GP225" s="200"/>
      <c r="GR225" s="200"/>
      <c r="GT225" s="200"/>
      <c r="GV225" s="200"/>
      <c r="GX225" s="200"/>
      <c r="GZ225" s="200"/>
      <c r="HB225" s="200"/>
      <c r="HD225" s="200"/>
      <c r="HF225" s="200"/>
      <c r="HH225" s="200"/>
      <c r="HJ225" s="200"/>
      <c r="HL225" s="200"/>
      <c r="HN225" s="200"/>
      <c r="HP225" s="200"/>
      <c r="HR225" s="200"/>
      <c r="HT225" s="200"/>
      <c r="HV225" s="200"/>
      <c r="HX225" s="200"/>
      <c r="HZ225" s="200"/>
      <c r="IB225" s="200"/>
      <c r="ID225" s="200"/>
      <c r="IF225" s="200"/>
      <c r="IH225" s="200"/>
      <c r="IJ225" s="200"/>
      <c r="IL225" s="200"/>
      <c r="IN225" s="200"/>
      <c r="IP225" s="200"/>
      <c r="IR225" s="200"/>
      <c r="IT225" s="200"/>
    </row>
    <row r="226" spans="1:253" s="149" customFormat="1" ht="12.75" customHeight="1">
      <c r="A226" s="42"/>
      <c r="B226" s="43"/>
      <c r="C226" s="43"/>
      <c r="D226" s="219"/>
      <c r="E226" s="40"/>
      <c r="F226" s="40"/>
      <c r="G226" s="45"/>
      <c r="H226" s="45"/>
      <c r="I226" s="94"/>
      <c r="J226" s="40"/>
      <c r="K226" s="152"/>
      <c r="M226" s="152"/>
      <c r="O226" s="152"/>
      <c r="Q226" s="152"/>
      <c r="S226" s="152"/>
      <c r="U226" s="152"/>
      <c r="W226" s="152"/>
      <c r="Y226" s="152"/>
      <c r="AA226" s="152"/>
      <c r="AC226" s="152"/>
      <c r="AE226" s="152"/>
      <c r="AG226" s="152"/>
      <c r="AI226" s="152"/>
      <c r="AK226" s="152"/>
      <c r="AM226" s="152"/>
      <c r="AO226" s="152"/>
      <c r="AQ226" s="152"/>
      <c r="AS226" s="152"/>
      <c r="AU226" s="152"/>
      <c r="AW226" s="152"/>
      <c r="AY226" s="152"/>
      <c r="BA226" s="152"/>
      <c r="BC226" s="152"/>
      <c r="BE226" s="152"/>
      <c r="BG226" s="152"/>
      <c r="BI226" s="152"/>
      <c r="BK226" s="152"/>
      <c r="BM226" s="152"/>
      <c r="BO226" s="152"/>
      <c r="BQ226" s="152"/>
      <c r="BS226" s="152"/>
      <c r="BU226" s="152"/>
      <c r="BW226" s="152"/>
      <c r="BY226" s="152"/>
      <c r="CA226" s="152"/>
      <c r="CC226" s="152"/>
      <c r="CE226" s="152"/>
      <c r="CG226" s="152"/>
      <c r="CI226" s="152"/>
      <c r="CK226" s="152"/>
      <c r="CM226" s="152"/>
      <c r="CO226" s="152"/>
      <c r="CQ226" s="152"/>
      <c r="CS226" s="152"/>
      <c r="CU226" s="152"/>
      <c r="CW226" s="152"/>
      <c r="CY226" s="152"/>
      <c r="DA226" s="152"/>
      <c r="DC226" s="152"/>
      <c r="DE226" s="152"/>
      <c r="DG226" s="152"/>
      <c r="DI226" s="152"/>
      <c r="DK226" s="152"/>
      <c r="DM226" s="152"/>
      <c r="DO226" s="152"/>
      <c r="DQ226" s="152"/>
      <c r="DS226" s="152"/>
      <c r="DU226" s="152"/>
      <c r="DW226" s="152"/>
      <c r="DY226" s="152"/>
      <c r="EA226" s="152"/>
      <c r="EC226" s="152"/>
      <c r="EE226" s="152"/>
      <c r="EG226" s="152"/>
      <c r="EI226" s="152"/>
      <c r="EK226" s="152"/>
      <c r="EM226" s="152"/>
      <c r="EO226" s="152"/>
      <c r="EQ226" s="152"/>
      <c r="ES226" s="152"/>
      <c r="EU226" s="152"/>
      <c r="EW226" s="152"/>
      <c r="EY226" s="152"/>
      <c r="FA226" s="152"/>
      <c r="FC226" s="152"/>
      <c r="FE226" s="152"/>
      <c r="FG226" s="152"/>
      <c r="FI226" s="152"/>
      <c r="FK226" s="152"/>
      <c r="FM226" s="152"/>
      <c r="FO226" s="152"/>
      <c r="FQ226" s="152"/>
      <c r="FS226" s="152"/>
      <c r="FU226" s="152"/>
      <c r="FW226" s="152"/>
      <c r="FY226" s="152"/>
      <c r="GA226" s="152"/>
      <c r="GC226" s="152"/>
      <c r="GE226" s="152"/>
      <c r="GG226" s="152"/>
      <c r="GI226" s="152"/>
      <c r="GK226" s="152"/>
      <c r="GM226" s="152"/>
      <c r="GO226" s="152"/>
      <c r="GQ226" s="152"/>
      <c r="GS226" s="152"/>
      <c r="GU226" s="152"/>
      <c r="GW226" s="152"/>
      <c r="GY226" s="152"/>
      <c r="HA226" s="152"/>
      <c r="HC226" s="152"/>
      <c r="HE226" s="152"/>
      <c r="HG226" s="152"/>
      <c r="HI226" s="152"/>
      <c r="HK226" s="152"/>
      <c r="HM226" s="152"/>
      <c r="HO226" s="152"/>
      <c r="HQ226" s="152"/>
      <c r="HS226" s="152"/>
      <c r="HU226" s="152"/>
      <c r="HW226" s="152"/>
      <c r="HY226" s="152"/>
      <c r="IA226" s="152"/>
      <c r="IC226" s="152"/>
      <c r="IE226" s="152"/>
      <c r="IG226" s="152"/>
      <c r="II226" s="152"/>
      <c r="IK226" s="152"/>
      <c r="IM226" s="152"/>
      <c r="IO226" s="152"/>
      <c r="IQ226" s="152"/>
      <c r="IS226" s="152"/>
    </row>
    <row r="227" spans="1:254" s="149" customFormat="1" ht="12.75" customHeight="1">
      <c r="A227" s="97" t="s">
        <v>206</v>
      </c>
      <c r="B227" s="187"/>
      <c r="C227" s="43"/>
      <c r="D227" s="219"/>
      <c r="E227" s="40"/>
      <c r="F227" s="40"/>
      <c r="G227" s="45"/>
      <c r="H227" s="45"/>
      <c r="I227" s="94"/>
      <c r="J227" s="40"/>
      <c r="K227" s="42"/>
      <c r="L227" s="187"/>
      <c r="M227" s="42"/>
      <c r="N227" s="187"/>
      <c r="O227" s="42"/>
      <c r="P227" s="187"/>
      <c r="Q227" s="42"/>
      <c r="R227" s="187"/>
      <c r="S227" s="42"/>
      <c r="T227" s="187"/>
      <c r="U227" s="42"/>
      <c r="V227" s="187"/>
      <c r="W227" s="42"/>
      <c r="X227" s="187"/>
      <c r="Y227" s="42"/>
      <c r="Z227" s="187"/>
      <c r="AA227" s="42"/>
      <c r="AB227" s="187"/>
      <c r="AC227" s="42"/>
      <c r="AD227" s="187"/>
      <c r="AE227" s="42"/>
      <c r="AF227" s="187"/>
      <c r="AG227" s="42"/>
      <c r="AH227" s="187"/>
      <c r="AI227" s="42"/>
      <c r="AJ227" s="187"/>
      <c r="AK227" s="42"/>
      <c r="AL227" s="187"/>
      <c r="AM227" s="42"/>
      <c r="AN227" s="187"/>
      <c r="AO227" s="42"/>
      <c r="AP227" s="187"/>
      <c r="AQ227" s="42"/>
      <c r="AR227" s="187"/>
      <c r="AS227" s="42"/>
      <c r="AT227" s="187"/>
      <c r="AU227" s="42"/>
      <c r="AV227" s="187"/>
      <c r="AW227" s="42"/>
      <c r="AX227" s="187"/>
      <c r="AY227" s="42"/>
      <c r="AZ227" s="187"/>
      <c r="BA227" s="42"/>
      <c r="BB227" s="187"/>
      <c r="BC227" s="42"/>
      <c r="BD227" s="187"/>
      <c r="BE227" s="42"/>
      <c r="BF227" s="187"/>
      <c r="BG227" s="42"/>
      <c r="BH227" s="187"/>
      <c r="BI227" s="42"/>
      <c r="BJ227" s="187"/>
      <c r="BK227" s="42"/>
      <c r="BL227" s="187"/>
      <c r="BM227" s="42"/>
      <c r="BN227" s="187"/>
      <c r="BO227" s="42"/>
      <c r="BP227" s="187"/>
      <c r="BQ227" s="42"/>
      <c r="BR227" s="187"/>
      <c r="BS227" s="42"/>
      <c r="BT227" s="187"/>
      <c r="BU227" s="42"/>
      <c r="BV227" s="187"/>
      <c r="BW227" s="42"/>
      <c r="BX227" s="187"/>
      <c r="BY227" s="42"/>
      <c r="BZ227" s="187"/>
      <c r="CA227" s="42"/>
      <c r="CB227" s="187"/>
      <c r="CC227" s="42"/>
      <c r="CD227" s="187"/>
      <c r="CE227" s="42"/>
      <c r="CF227" s="187"/>
      <c r="CG227" s="42"/>
      <c r="CH227" s="187"/>
      <c r="CI227" s="42"/>
      <c r="CJ227" s="187"/>
      <c r="CK227" s="42"/>
      <c r="CL227" s="187"/>
      <c r="CM227" s="42"/>
      <c r="CN227" s="187"/>
      <c r="CO227" s="42"/>
      <c r="CP227" s="187"/>
      <c r="CQ227" s="42"/>
      <c r="CR227" s="187"/>
      <c r="CS227" s="42"/>
      <c r="CT227" s="187"/>
      <c r="CU227" s="42"/>
      <c r="CV227" s="187"/>
      <c r="CW227" s="42"/>
      <c r="CX227" s="187"/>
      <c r="CY227" s="42"/>
      <c r="CZ227" s="187"/>
      <c r="DA227" s="42"/>
      <c r="DB227" s="187"/>
      <c r="DC227" s="42"/>
      <c r="DD227" s="187"/>
      <c r="DE227" s="42"/>
      <c r="DF227" s="187"/>
      <c r="DG227" s="42"/>
      <c r="DH227" s="187"/>
      <c r="DI227" s="42"/>
      <c r="DJ227" s="187"/>
      <c r="DK227" s="42"/>
      <c r="DL227" s="187"/>
      <c r="DM227" s="42"/>
      <c r="DN227" s="187"/>
      <c r="DO227" s="42"/>
      <c r="DP227" s="187"/>
      <c r="DQ227" s="42"/>
      <c r="DR227" s="187"/>
      <c r="DS227" s="42"/>
      <c r="DT227" s="187"/>
      <c r="DU227" s="42"/>
      <c r="DV227" s="187"/>
      <c r="DW227" s="42"/>
      <c r="DX227" s="187"/>
      <c r="DY227" s="42"/>
      <c r="DZ227" s="187"/>
      <c r="EA227" s="42"/>
      <c r="EB227" s="187"/>
      <c r="EC227" s="42"/>
      <c r="ED227" s="187"/>
      <c r="EE227" s="42"/>
      <c r="EF227" s="187"/>
      <c r="EG227" s="42"/>
      <c r="EH227" s="187"/>
      <c r="EI227" s="42"/>
      <c r="EJ227" s="187"/>
      <c r="EK227" s="42"/>
      <c r="EL227" s="187"/>
      <c r="EM227" s="42"/>
      <c r="EN227" s="187"/>
      <c r="EO227" s="42"/>
      <c r="EP227" s="187"/>
      <c r="EQ227" s="42"/>
      <c r="ER227" s="187"/>
      <c r="ES227" s="42"/>
      <c r="ET227" s="187"/>
      <c r="EU227" s="42"/>
      <c r="EV227" s="187"/>
      <c r="EW227" s="42"/>
      <c r="EX227" s="187"/>
      <c r="EY227" s="42"/>
      <c r="EZ227" s="187"/>
      <c r="FA227" s="42"/>
      <c r="FB227" s="187"/>
      <c r="FC227" s="42"/>
      <c r="FD227" s="187"/>
      <c r="FE227" s="42"/>
      <c r="FF227" s="187"/>
      <c r="FG227" s="42"/>
      <c r="FH227" s="187"/>
      <c r="FI227" s="42"/>
      <c r="FJ227" s="187"/>
      <c r="FK227" s="42"/>
      <c r="FL227" s="187"/>
      <c r="FM227" s="42"/>
      <c r="FN227" s="187"/>
      <c r="FO227" s="42"/>
      <c r="FP227" s="187"/>
      <c r="FQ227" s="42"/>
      <c r="FR227" s="187"/>
      <c r="FS227" s="42"/>
      <c r="FT227" s="187"/>
      <c r="FU227" s="42"/>
      <c r="FV227" s="187"/>
      <c r="FW227" s="42"/>
      <c r="FX227" s="187"/>
      <c r="FY227" s="42"/>
      <c r="FZ227" s="187"/>
      <c r="GA227" s="42"/>
      <c r="GB227" s="187"/>
      <c r="GC227" s="42"/>
      <c r="GD227" s="187"/>
      <c r="GE227" s="42"/>
      <c r="GF227" s="187"/>
      <c r="GG227" s="42"/>
      <c r="GH227" s="187"/>
      <c r="GI227" s="42"/>
      <c r="GJ227" s="187"/>
      <c r="GK227" s="42"/>
      <c r="GL227" s="187"/>
      <c r="GM227" s="42"/>
      <c r="GN227" s="187"/>
      <c r="GO227" s="42"/>
      <c r="GP227" s="187"/>
      <c r="GQ227" s="42"/>
      <c r="GR227" s="187"/>
      <c r="GS227" s="42"/>
      <c r="GT227" s="187"/>
      <c r="GU227" s="42"/>
      <c r="GV227" s="187"/>
      <c r="GW227" s="42"/>
      <c r="GX227" s="187"/>
      <c r="GY227" s="42"/>
      <c r="GZ227" s="187"/>
      <c r="HA227" s="42"/>
      <c r="HB227" s="187"/>
      <c r="HC227" s="42"/>
      <c r="HD227" s="187"/>
      <c r="HE227" s="42"/>
      <c r="HF227" s="187"/>
      <c r="HG227" s="42"/>
      <c r="HH227" s="187"/>
      <c r="HI227" s="42"/>
      <c r="HJ227" s="187"/>
      <c r="HK227" s="42"/>
      <c r="HL227" s="187"/>
      <c r="HM227" s="42"/>
      <c r="HN227" s="187"/>
      <c r="HO227" s="42"/>
      <c r="HP227" s="187"/>
      <c r="HQ227" s="42"/>
      <c r="HR227" s="187"/>
      <c r="HS227" s="42"/>
      <c r="HT227" s="187"/>
      <c r="HU227" s="42"/>
      <c r="HV227" s="187"/>
      <c r="HW227" s="42"/>
      <c r="HX227" s="187"/>
      <c r="HY227" s="42"/>
      <c r="HZ227" s="187"/>
      <c r="IA227" s="42"/>
      <c r="IB227" s="187"/>
      <c r="IC227" s="42"/>
      <c r="ID227" s="187"/>
      <c r="IE227" s="42"/>
      <c r="IF227" s="187"/>
      <c r="IG227" s="42"/>
      <c r="IH227" s="187"/>
      <c r="II227" s="42"/>
      <c r="IJ227" s="187"/>
      <c r="IK227" s="42"/>
      <c r="IL227" s="187"/>
      <c r="IM227" s="42"/>
      <c r="IN227" s="187"/>
      <c r="IO227" s="42"/>
      <c r="IP227" s="187"/>
      <c r="IQ227" s="42"/>
      <c r="IR227" s="187"/>
      <c r="IS227" s="42"/>
      <c r="IT227" s="187"/>
    </row>
    <row r="228" spans="1:10" ht="12.75" customHeight="1">
      <c r="A228" s="86" t="s">
        <v>1</v>
      </c>
      <c r="B228" s="85" t="s">
        <v>2</v>
      </c>
      <c r="C228" s="85" t="s">
        <v>51</v>
      </c>
      <c r="D228" s="85" t="s">
        <v>32</v>
      </c>
      <c r="E228" s="85" t="s">
        <v>52</v>
      </c>
      <c r="F228" s="85" t="s">
        <v>30</v>
      </c>
      <c r="G228" s="205" t="s">
        <v>49</v>
      </c>
      <c r="H228" s="85" t="s">
        <v>181</v>
      </c>
      <c r="I228" s="85" t="s">
        <v>34</v>
      </c>
      <c r="J228" s="85" t="s">
        <v>3</v>
      </c>
    </row>
    <row r="229" spans="1:254" s="149" customFormat="1" ht="12.75" customHeight="1">
      <c r="A229" s="69" t="s">
        <v>55</v>
      </c>
      <c r="B229" s="184" t="s">
        <v>4</v>
      </c>
      <c r="C229" s="70" t="s">
        <v>22</v>
      </c>
      <c r="D229" s="78">
        <v>0.013180909512585057</v>
      </c>
      <c r="E229" s="68" t="s">
        <v>150</v>
      </c>
      <c r="F229" s="68" t="s">
        <v>29</v>
      </c>
      <c r="G229" s="213">
        <f>'Input Information'!$B$9*'Input Information'!$E$40</f>
        <v>0</v>
      </c>
      <c r="H229" s="213" t="s">
        <v>183</v>
      </c>
      <c r="I229" s="76">
        <f>D229*G229/1000</f>
        <v>0</v>
      </c>
      <c r="J229" s="68" t="s">
        <v>7</v>
      </c>
      <c r="K229" s="186"/>
      <c r="L229" s="187"/>
      <c r="M229" s="186"/>
      <c r="N229" s="187"/>
      <c r="O229" s="186"/>
      <c r="P229" s="187"/>
      <c r="Q229" s="186"/>
      <c r="R229" s="187"/>
      <c r="S229" s="186"/>
      <c r="T229" s="187"/>
      <c r="U229" s="186"/>
      <c r="V229" s="187"/>
      <c r="W229" s="186"/>
      <c r="X229" s="187"/>
      <c r="Y229" s="186"/>
      <c r="Z229" s="187"/>
      <c r="AA229" s="186"/>
      <c r="AB229" s="187"/>
      <c r="AC229" s="186"/>
      <c r="AD229" s="187"/>
      <c r="AE229" s="186"/>
      <c r="AF229" s="187"/>
      <c r="AG229" s="186"/>
      <c r="AH229" s="187"/>
      <c r="AI229" s="186"/>
      <c r="AJ229" s="187"/>
      <c r="AK229" s="186"/>
      <c r="AL229" s="187"/>
      <c r="AM229" s="186"/>
      <c r="AN229" s="187"/>
      <c r="AO229" s="186"/>
      <c r="AP229" s="187"/>
      <c r="AQ229" s="186"/>
      <c r="AR229" s="187"/>
      <c r="AS229" s="186"/>
      <c r="AT229" s="187"/>
      <c r="AU229" s="186"/>
      <c r="AV229" s="187"/>
      <c r="AW229" s="186"/>
      <c r="AX229" s="187"/>
      <c r="AY229" s="186"/>
      <c r="AZ229" s="187"/>
      <c r="BA229" s="186"/>
      <c r="BB229" s="187"/>
      <c r="BC229" s="186"/>
      <c r="BD229" s="187"/>
      <c r="BE229" s="186"/>
      <c r="BF229" s="187"/>
      <c r="BG229" s="186"/>
      <c r="BH229" s="187"/>
      <c r="BI229" s="186"/>
      <c r="BJ229" s="187"/>
      <c r="BK229" s="186"/>
      <c r="BL229" s="187"/>
      <c r="BM229" s="186"/>
      <c r="BN229" s="187"/>
      <c r="BO229" s="186"/>
      <c r="BP229" s="187"/>
      <c r="BQ229" s="186"/>
      <c r="BR229" s="187"/>
      <c r="BS229" s="186"/>
      <c r="BT229" s="187"/>
      <c r="BU229" s="186"/>
      <c r="BV229" s="187"/>
      <c r="BW229" s="186"/>
      <c r="BX229" s="187"/>
      <c r="BY229" s="186"/>
      <c r="BZ229" s="187"/>
      <c r="CA229" s="186"/>
      <c r="CB229" s="187"/>
      <c r="CC229" s="186"/>
      <c r="CD229" s="187"/>
      <c r="CE229" s="186"/>
      <c r="CF229" s="187"/>
      <c r="CG229" s="186"/>
      <c r="CH229" s="187"/>
      <c r="CI229" s="186"/>
      <c r="CJ229" s="187"/>
      <c r="CK229" s="186"/>
      <c r="CL229" s="187"/>
      <c r="CM229" s="186"/>
      <c r="CN229" s="187"/>
      <c r="CO229" s="186"/>
      <c r="CP229" s="187"/>
      <c r="CQ229" s="186"/>
      <c r="CR229" s="187"/>
      <c r="CS229" s="186"/>
      <c r="CT229" s="187"/>
      <c r="CU229" s="186"/>
      <c r="CV229" s="187"/>
      <c r="CW229" s="186"/>
      <c r="CX229" s="187"/>
      <c r="CY229" s="186"/>
      <c r="CZ229" s="187"/>
      <c r="DA229" s="186"/>
      <c r="DB229" s="187"/>
      <c r="DC229" s="186"/>
      <c r="DD229" s="187"/>
      <c r="DE229" s="186"/>
      <c r="DF229" s="187"/>
      <c r="DG229" s="186"/>
      <c r="DH229" s="187"/>
      <c r="DI229" s="186"/>
      <c r="DJ229" s="187"/>
      <c r="DK229" s="186"/>
      <c r="DL229" s="187"/>
      <c r="DM229" s="186"/>
      <c r="DN229" s="187"/>
      <c r="DO229" s="186"/>
      <c r="DP229" s="187"/>
      <c r="DQ229" s="186"/>
      <c r="DR229" s="187"/>
      <c r="DS229" s="186"/>
      <c r="DT229" s="187"/>
      <c r="DU229" s="186"/>
      <c r="DV229" s="187"/>
      <c r="DW229" s="186"/>
      <c r="DX229" s="187"/>
      <c r="DY229" s="186"/>
      <c r="DZ229" s="187"/>
      <c r="EA229" s="186"/>
      <c r="EB229" s="187"/>
      <c r="EC229" s="186"/>
      <c r="ED229" s="187"/>
      <c r="EE229" s="186"/>
      <c r="EF229" s="187"/>
      <c r="EG229" s="186"/>
      <c r="EH229" s="187"/>
      <c r="EI229" s="186"/>
      <c r="EJ229" s="187"/>
      <c r="EK229" s="186"/>
      <c r="EL229" s="187"/>
      <c r="EM229" s="186"/>
      <c r="EN229" s="187"/>
      <c r="EO229" s="186"/>
      <c r="EP229" s="187"/>
      <c r="EQ229" s="186"/>
      <c r="ER229" s="187"/>
      <c r="ES229" s="186"/>
      <c r="ET229" s="187"/>
      <c r="EU229" s="186"/>
      <c r="EV229" s="187"/>
      <c r="EW229" s="186"/>
      <c r="EX229" s="187"/>
      <c r="EY229" s="186"/>
      <c r="EZ229" s="187"/>
      <c r="FA229" s="186"/>
      <c r="FB229" s="187"/>
      <c r="FC229" s="186"/>
      <c r="FD229" s="187"/>
      <c r="FE229" s="186"/>
      <c r="FF229" s="187"/>
      <c r="FG229" s="186"/>
      <c r="FH229" s="187"/>
      <c r="FI229" s="186"/>
      <c r="FJ229" s="187"/>
      <c r="FK229" s="186"/>
      <c r="FL229" s="187"/>
      <c r="FM229" s="186"/>
      <c r="FN229" s="187"/>
      <c r="FO229" s="186"/>
      <c r="FP229" s="187"/>
      <c r="FQ229" s="186"/>
      <c r="FR229" s="187"/>
      <c r="FS229" s="186"/>
      <c r="FT229" s="187"/>
      <c r="FU229" s="186"/>
      <c r="FV229" s="187"/>
      <c r="FW229" s="186"/>
      <c r="FX229" s="187"/>
      <c r="FY229" s="186"/>
      <c r="FZ229" s="187"/>
      <c r="GA229" s="186"/>
      <c r="GB229" s="187"/>
      <c r="GC229" s="186"/>
      <c r="GD229" s="187"/>
      <c r="GE229" s="186"/>
      <c r="GF229" s="187"/>
      <c r="GG229" s="186"/>
      <c r="GH229" s="187"/>
      <c r="GI229" s="186"/>
      <c r="GJ229" s="187"/>
      <c r="GK229" s="186"/>
      <c r="GL229" s="187"/>
      <c r="GM229" s="186"/>
      <c r="GN229" s="187"/>
      <c r="GO229" s="186"/>
      <c r="GP229" s="187"/>
      <c r="GQ229" s="186"/>
      <c r="GR229" s="187"/>
      <c r="GS229" s="186"/>
      <c r="GT229" s="187"/>
      <c r="GU229" s="186"/>
      <c r="GV229" s="187"/>
      <c r="GW229" s="186"/>
      <c r="GX229" s="187"/>
      <c r="GY229" s="186"/>
      <c r="GZ229" s="187"/>
      <c r="HA229" s="186"/>
      <c r="HB229" s="187"/>
      <c r="HC229" s="186"/>
      <c r="HD229" s="187"/>
      <c r="HE229" s="186"/>
      <c r="HF229" s="187"/>
      <c r="HG229" s="186"/>
      <c r="HH229" s="187"/>
      <c r="HI229" s="186"/>
      <c r="HJ229" s="187"/>
      <c r="HK229" s="186"/>
      <c r="HL229" s="187"/>
      <c r="HM229" s="186"/>
      <c r="HN229" s="187"/>
      <c r="HO229" s="186"/>
      <c r="HP229" s="187"/>
      <c r="HQ229" s="186"/>
      <c r="HR229" s="187"/>
      <c r="HS229" s="186"/>
      <c r="HT229" s="187"/>
      <c r="HU229" s="186"/>
      <c r="HV229" s="187"/>
      <c r="HW229" s="186"/>
      <c r="HX229" s="187"/>
      <c r="HY229" s="186"/>
      <c r="HZ229" s="187"/>
      <c r="IA229" s="186"/>
      <c r="IB229" s="187"/>
      <c r="IC229" s="186"/>
      <c r="ID229" s="187"/>
      <c r="IE229" s="186"/>
      <c r="IF229" s="187"/>
      <c r="IG229" s="186"/>
      <c r="IH229" s="187"/>
      <c r="II229" s="186"/>
      <c r="IJ229" s="187"/>
      <c r="IK229" s="186"/>
      <c r="IL229" s="187"/>
      <c r="IM229" s="186"/>
      <c r="IN229" s="187"/>
      <c r="IO229" s="186"/>
      <c r="IP229" s="187"/>
      <c r="IQ229" s="186"/>
      <c r="IR229" s="187"/>
      <c r="IS229" s="186"/>
      <c r="IT229" s="187"/>
    </row>
    <row r="230" spans="1:254" s="149" customFormat="1" ht="12.75" customHeight="1">
      <c r="A230" s="69" t="s">
        <v>56</v>
      </c>
      <c r="B230" s="184" t="s">
        <v>4</v>
      </c>
      <c r="C230" s="70" t="s">
        <v>22</v>
      </c>
      <c r="D230" s="78">
        <v>0.0011143859860640092</v>
      </c>
      <c r="E230" s="68" t="s">
        <v>150</v>
      </c>
      <c r="F230" s="68" t="s">
        <v>29</v>
      </c>
      <c r="G230" s="213">
        <f>'Input Information'!$B$9*'Input Information'!$E$40</f>
        <v>0</v>
      </c>
      <c r="H230" s="213" t="s">
        <v>183</v>
      </c>
      <c r="I230" s="76">
        <f>D230*G230/1000</f>
        <v>0</v>
      </c>
      <c r="J230" s="68" t="s">
        <v>7</v>
      </c>
      <c r="K230" s="186"/>
      <c r="L230" s="187"/>
      <c r="M230" s="186"/>
      <c r="N230" s="187"/>
      <c r="O230" s="186"/>
      <c r="P230" s="187"/>
      <c r="Q230" s="186"/>
      <c r="R230" s="187"/>
      <c r="S230" s="186"/>
      <c r="T230" s="187"/>
      <c r="U230" s="186"/>
      <c r="V230" s="187"/>
      <c r="W230" s="186"/>
      <c r="X230" s="187"/>
      <c r="Y230" s="186"/>
      <c r="Z230" s="187"/>
      <c r="AA230" s="186"/>
      <c r="AB230" s="187"/>
      <c r="AC230" s="186"/>
      <c r="AD230" s="187"/>
      <c r="AE230" s="186"/>
      <c r="AF230" s="187"/>
      <c r="AG230" s="186"/>
      <c r="AH230" s="187"/>
      <c r="AI230" s="186"/>
      <c r="AJ230" s="187"/>
      <c r="AK230" s="186"/>
      <c r="AL230" s="187"/>
      <c r="AM230" s="186"/>
      <c r="AN230" s="187"/>
      <c r="AO230" s="186"/>
      <c r="AP230" s="187"/>
      <c r="AQ230" s="186"/>
      <c r="AR230" s="187"/>
      <c r="AS230" s="186"/>
      <c r="AT230" s="187"/>
      <c r="AU230" s="186"/>
      <c r="AV230" s="187"/>
      <c r="AW230" s="186"/>
      <c r="AX230" s="187"/>
      <c r="AY230" s="186"/>
      <c r="AZ230" s="187"/>
      <c r="BA230" s="186"/>
      <c r="BB230" s="187"/>
      <c r="BC230" s="186"/>
      <c r="BD230" s="187"/>
      <c r="BE230" s="186"/>
      <c r="BF230" s="187"/>
      <c r="BG230" s="186"/>
      <c r="BH230" s="187"/>
      <c r="BI230" s="186"/>
      <c r="BJ230" s="187"/>
      <c r="BK230" s="186"/>
      <c r="BL230" s="187"/>
      <c r="BM230" s="186"/>
      <c r="BN230" s="187"/>
      <c r="BO230" s="186"/>
      <c r="BP230" s="187"/>
      <c r="BQ230" s="186"/>
      <c r="BR230" s="187"/>
      <c r="BS230" s="186"/>
      <c r="BT230" s="187"/>
      <c r="BU230" s="186"/>
      <c r="BV230" s="187"/>
      <c r="BW230" s="186"/>
      <c r="BX230" s="187"/>
      <c r="BY230" s="186"/>
      <c r="BZ230" s="187"/>
      <c r="CA230" s="186"/>
      <c r="CB230" s="187"/>
      <c r="CC230" s="186"/>
      <c r="CD230" s="187"/>
      <c r="CE230" s="186"/>
      <c r="CF230" s="187"/>
      <c r="CG230" s="186"/>
      <c r="CH230" s="187"/>
      <c r="CI230" s="186"/>
      <c r="CJ230" s="187"/>
      <c r="CK230" s="186"/>
      <c r="CL230" s="187"/>
      <c r="CM230" s="186"/>
      <c r="CN230" s="187"/>
      <c r="CO230" s="186"/>
      <c r="CP230" s="187"/>
      <c r="CQ230" s="186"/>
      <c r="CR230" s="187"/>
      <c r="CS230" s="186"/>
      <c r="CT230" s="187"/>
      <c r="CU230" s="186"/>
      <c r="CV230" s="187"/>
      <c r="CW230" s="186"/>
      <c r="CX230" s="187"/>
      <c r="CY230" s="186"/>
      <c r="CZ230" s="187"/>
      <c r="DA230" s="186"/>
      <c r="DB230" s="187"/>
      <c r="DC230" s="186"/>
      <c r="DD230" s="187"/>
      <c r="DE230" s="186"/>
      <c r="DF230" s="187"/>
      <c r="DG230" s="186"/>
      <c r="DH230" s="187"/>
      <c r="DI230" s="186"/>
      <c r="DJ230" s="187"/>
      <c r="DK230" s="186"/>
      <c r="DL230" s="187"/>
      <c r="DM230" s="186"/>
      <c r="DN230" s="187"/>
      <c r="DO230" s="186"/>
      <c r="DP230" s="187"/>
      <c r="DQ230" s="186"/>
      <c r="DR230" s="187"/>
      <c r="DS230" s="186"/>
      <c r="DT230" s="187"/>
      <c r="DU230" s="186"/>
      <c r="DV230" s="187"/>
      <c r="DW230" s="186"/>
      <c r="DX230" s="187"/>
      <c r="DY230" s="186"/>
      <c r="DZ230" s="187"/>
      <c r="EA230" s="186"/>
      <c r="EB230" s="187"/>
      <c r="EC230" s="186"/>
      <c r="ED230" s="187"/>
      <c r="EE230" s="186"/>
      <c r="EF230" s="187"/>
      <c r="EG230" s="186"/>
      <c r="EH230" s="187"/>
      <c r="EI230" s="186"/>
      <c r="EJ230" s="187"/>
      <c r="EK230" s="186"/>
      <c r="EL230" s="187"/>
      <c r="EM230" s="186"/>
      <c r="EN230" s="187"/>
      <c r="EO230" s="186"/>
      <c r="EP230" s="187"/>
      <c r="EQ230" s="186"/>
      <c r="ER230" s="187"/>
      <c r="ES230" s="186"/>
      <c r="ET230" s="187"/>
      <c r="EU230" s="186"/>
      <c r="EV230" s="187"/>
      <c r="EW230" s="186"/>
      <c r="EX230" s="187"/>
      <c r="EY230" s="186"/>
      <c r="EZ230" s="187"/>
      <c r="FA230" s="186"/>
      <c r="FB230" s="187"/>
      <c r="FC230" s="186"/>
      <c r="FD230" s="187"/>
      <c r="FE230" s="186"/>
      <c r="FF230" s="187"/>
      <c r="FG230" s="186"/>
      <c r="FH230" s="187"/>
      <c r="FI230" s="186"/>
      <c r="FJ230" s="187"/>
      <c r="FK230" s="186"/>
      <c r="FL230" s="187"/>
      <c r="FM230" s="186"/>
      <c r="FN230" s="187"/>
      <c r="FO230" s="186"/>
      <c r="FP230" s="187"/>
      <c r="FQ230" s="186"/>
      <c r="FR230" s="187"/>
      <c r="FS230" s="186"/>
      <c r="FT230" s="187"/>
      <c r="FU230" s="186"/>
      <c r="FV230" s="187"/>
      <c r="FW230" s="186"/>
      <c r="FX230" s="187"/>
      <c r="FY230" s="186"/>
      <c r="FZ230" s="187"/>
      <c r="GA230" s="186"/>
      <c r="GB230" s="187"/>
      <c r="GC230" s="186"/>
      <c r="GD230" s="187"/>
      <c r="GE230" s="186"/>
      <c r="GF230" s="187"/>
      <c r="GG230" s="186"/>
      <c r="GH230" s="187"/>
      <c r="GI230" s="186"/>
      <c r="GJ230" s="187"/>
      <c r="GK230" s="186"/>
      <c r="GL230" s="187"/>
      <c r="GM230" s="186"/>
      <c r="GN230" s="187"/>
      <c r="GO230" s="186"/>
      <c r="GP230" s="187"/>
      <c r="GQ230" s="186"/>
      <c r="GR230" s="187"/>
      <c r="GS230" s="186"/>
      <c r="GT230" s="187"/>
      <c r="GU230" s="186"/>
      <c r="GV230" s="187"/>
      <c r="GW230" s="186"/>
      <c r="GX230" s="187"/>
      <c r="GY230" s="186"/>
      <c r="GZ230" s="187"/>
      <c r="HA230" s="186"/>
      <c r="HB230" s="187"/>
      <c r="HC230" s="186"/>
      <c r="HD230" s="187"/>
      <c r="HE230" s="186"/>
      <c r="HF230" s="187"/>
      <c r="HG230" s="186"/>
      <c r="HH230" s="187"/>
      <c r="HI230" s="186"/>
      <c r="HJ230" s="187"/>
      <c r="HK230" s="186"/>
      <c r="HL230" s="187"/>
      <c r="HM230" s="186"/>
      <c r="HN230" s="187"/>
      <c r="HO230" s="186"/>
      <c r="HP230" s="187"/>
      <c r="HQ230" s="186"/>
      <c r="HR230" s="187"/>
      <c r="HS230" s="186"/>
      <c r="HT230" s="187"/>
      <c r="HU230" s="186"/>
      <c r="HV230" s="187"/>
      <c r="HW230" s="186"/>
      <c r="HX230" s="187"/>
      <c r="HY230" s="186"/>
      <c r="HZ230" s="187"/>
      <c r="IA230" s="186"/>
      <c r="IB230" s="187"/>
      <c r="IC230" s="186"/>
      <c r="ID230" s="187"/>
      <c r="IE230" s="186"/>
      <c r="IF230" s="187"/>
      <c r="IG230" s="186"/>
      <c r="IH230" s="187"/>
      <c r="II230" s="186"/>
      <c r="IJ230" s="187"/>
      <c r="IK230" s="186"/>
      <c r="IL230" s="187"/>
      <c r="IM230" s="186"/>
      <c r="IN230" s="187"/>
      <c r="IO230" s="186"/>
      <c r="IP230" s="187"/>
      <c r="IQ230" s="186"/>
      <c r="IR230" s="187"/>
      <c r="IS230" s="186"/>
      <c r="IT230" s="187"/>
    </row>
    <row r="231" spans="1:254" s="149" customFormat="1" ht="12.75" customHeight="1">
      <c r="A231" s="69" t="s">
        <v>58</v>
      </c>
      <c r="B231" s="184" t="s">
        <v>4</v>
      </c>
      <c r="C231" s="70" t="s">
        <v>22</v>
      </c>
      <c r="D231" s="78">
        <f>6.59045475629253*'Input Information'!B13</f>
        <v>0</v>
      </c>
      <c r="E231" s="68" t="s">
        <v>150</v>
      </c>
      <c r="F231" s="68" t="s">
        <v>29</v>
      </c>
      <c r="G231" s="213">
        <f>'Input Information'!$B$9*'Input Information'!$E$40</f>
        <v>0</v>
      </c>
      <c r="H231" s="213" t="s">
        <v>183</v>
      </c>
      <c r="I231" s="76">
        <f>D231*G231/1000</f>
        <v>0</v>
      </c>
      <c r="J231" s="68" t="s">
        <v>7</v>
      </c>
      <c r="K231" s="186"/>
      <c r="L231" s="187"/>
      <c r="M231" s="186"/>
      <c r="N231" s="187"/>
      <c r="O231" s="186"/>
      <c r="P231" s="187"/>
      <c r="Q231" s="186"/>
      <c r="R231" s="187"/>
      <c r="S231" s="186"/>
      <c r="T231" s="187"/>
      <c r="U231" s="186"/>
      <c r="V231" s="187"/>
      <c r="W231" s="186"/>
      <c r="X231" s="187"/>
      <c r="Y231" s="186"/>
      <c r="Z231" s="187"/>
      <c r="AA231" s="186"/>
      <c r="AB231" s="187"/>
      <c r="AC231" s="186"/>
      <c r="AD231" s="187"/>
      <c r="AE231" s="186"/>
      <c r="AF231" s="187"/>
      <c r="AG231" s="186"/>
      <c r="AH231" s="187"/>
      <c r="AI231" s="186"/>
      <c r="AJ231" s="187"/>
      <c r="AK231" s="186"/>
      <c r="AL231" s="187"/>
      <c r="AM231" s="186"/>
      <c r="AN231" s="187"/>
      <c r="AO231" s="186"/>
      <c r="AP231" s="187"/>
      <c r="AQ231" s="186"/>
      <c r="AR231" s="187"/>
      <c r="AS231" s="186"/>
      <c r="AT231" s="187"/>
      <c r="AU231" s="186"/>
      <c r="AV231" s="187"/>
      <c r="AW231" s="186"/>
      <c r="AX231" s="187"/>
      <c r="AY231" s="186"/>
      <c r="AZ231" s="187"/>
      <c r="BA231" s="186"/>
      <c r="BB231" s="187"/>
      <c r="BC231" s="186"/>
      <c r="BD231" s="187"/>
      <c r="BE231" s="186"/>
      <c r="BF231" s="187"/>
      <c r="BG231" s="186"/>
      <c r="BH231" s="187"/>
      <c r="BI231" s="186"/>
      <c r="BJ231" s="187"/>
      <c r="BK231" s="186"/>
      <c r="BL231" s="187"/>
      <c r="BM231" s="186"/>
      <c r="BN231" s="187"/>
      <c r="BO231" s="186"/>
      <c r="BP231" s="187"/>
      <c r="BQ231" s="186"/>
      <c r="BR231" s="187"/>
      <c r="BS231" s="186"/>
      <c r="BT231" s="187"/>
      <c r="BU231" s="186"/>
      <c r="BV231" s="187"/>
      <c r="BW231" s="186"/>
      <c r="BX231" s="187"/>
      <c r="BY231" s="186"/>
      <c r="BZ231" s="187"/>
      <c r="CA231" s="186"/>
      <c r="CB231" s="187"/>
      <c r="CC231" s="186"/>
      <c r="CD231" s="187"/>
      <c r="CE231" s="186"/>
      <c r="CF231" s="187"/>
      <c r="CG231" s="186"/>
      <c r="CH231" s="187"/>
      <c r="CI231" s="186"/>
      <c r="CJ231" s="187"/>
      <c r="CK231" s="186"/>
      <c r="CL231" s="187"/>
      <c r="CM231" s="186"/>
      <c r="CN231" s="187"/>
      <c r="CO231" s="186"/>
      <c r="CP231" s="187"/>
      <c r="CQ231" s="186"/>
      <c r="CR231" s="187"/>
      <c r="CS231" s="186"/>
      <c r="CT231" s="187"/>
      <c r="CU231" s="186"/>
      <c r="CV231" s="187"/>
      <c r="CW231" s="186"/>
      <c r="CX231" s="187"/>
      <c r="CY231" s="186"/>
      <c r="CZ231" s="187"/>
      <c r="DA231" s="186"/>
      <c r="DB231" s="187"/>
      <c r="DC231" s="186"/>
      <c r="DD231" s="187"/>
      <c r="DE231" s="186"/>
      <c r="DF231" s="187"/>
      <c r="DG231" s="186"/>
      <c r="DH231" s="187"/>
      <c r="DI231" s="186"/>
      <c r="DJ231" s="187"/>
      <c r="DK231" s="186"/>
      <c r="DL231" s="187"/>
      <c r="DM231" s="186"/>
      <c r="DN231" s="187"/>
      <c r="DO231" s="186"/>
      <c r="DP231" s="187"/>
      <c r="DQ231" s="186"/>
      <c r="DR231" s="187"/>
      <c r="DS231" s="186"/>
      <c r="DT231" s="187"/>
      <c r="DU231" s="186"/>
      <c r="DV231" s="187"/>
      <c r="DW231" s="186"/>
      <c r="DX231" s="187"/>
      <c r="DY231" s="186"/>
      <c r="DZ231" s="187"/>
      <c r="EA231" s="186"/>
      <c r="EB231" s="187"/>
      <c r="EC231" s="186"/>
      <c r="ED231" s="187"/>
      <c r="EE231" s="186"/>
      <c r="EF231" s="187"/>
      <c r="EG231" s="186"/>
      <c r="EH231" s="187"/>
      <c r="EI231" s="186"/>
      <c r="EJ231" s="187"/>
      <c r="EK231" s="186"/>
      <c r="EL231" s="187"/>
      <c r="EM231" s="186"/>
      <c r="EN231" s="187"/>
      <c r="EO231" s="186"/>
      <c r="EP231" s="187"/>
      <c r="EQ231" s="186"/>
      <c r="ER231" s="187"/>
      <c r="ES231" s="186"/>
      <c r="ET231" s="187"/>
      <c r="EU231" s="186"/>
      <c r="EV231" s="187"/>
      <c r="EW231" s="186"/>
      <c r="EX231" s="187"/>
      <c r="EY231" s="186"/>
      <c r="EZ231" s="187"/>
      <c r="FA231" s="186"/>
      <c r="FB231" s="187"/>
      <c r="FC231" s="186"/>
      <c r="FD231" s="187"/>
      <c r="FE231" s="186"/>
      <c r="FF231" s="187"/>
      <c r="FG231" s="186"/>
      <c r="FH231" s="187"/>
      <c r="FI231" s="186"/>
      <c r="FJ231" s="187"/>
      <c r="FK231" s="186"/>
      <c r="FL231" s="187"/>
      <c r="FM231" s="186"/>
      <c r="FN231" s="187"/>
      <c r="FO231" s="186"/>
      <c r="FP231" s="187"/>
      <c r="FQ231" s="186"/>
      <c r="FR231" s="187"/>
      <c r="FS231" s="186"/>
      <c r="FT231" s="187"/>
      <c r="FU231" s="186"/>
      <c r="FV231" s="187"/>
      <c r="FW231" s="186"/>
      <c r="FX231" s="187"/>
      <c r="FY231" s="186"/>
      <c r="FZ231" s="187"/>
      <c r="GA231" s="186"/>
      <c r="GB231" s="187"/>
      <c r="GC231" s="186"/>
      <c r="GD231" s="187"/>
      <c r="GE231" s="186"/>
      <c r="GF231" s="187"/>
      <c r="GG231" s="186"/>
      <c r="GH231" s="187"/>
      <c r="GI231" s="186"/>
      <c r="GJ231" s="187"/>
      <c r="GK231" s="186"/>
      <c r="GL231" s="187"/>
      <c r="GM231" s="186"/>
      <c r="GN231" s="187"/>
      <c r="GO231" s="186"/>
      <c r="GP231" s="187"/>
      <c r="GQ231" s="186"/>
      <c r="GR231" s="187"/>
      <c r="GS231" s="186"/>
      <c r="GT231" s="187"/>
      <c r="GU231" s="186"/>
      <c r="GV231" s="187"/>
      <c r="GW231" s="186"/>
      <c r="GX231" s="187"/>
      <c r="GY231" s="186"/>
      <c r="GZ231" s="187"/>
      <c r="HA231" s="186"/>
      <c r="HB231" s="187"/>
      <c r="HC231" s="186"/>
      <c r="HD231" s="187"/>
      <c r="HE231" s="186"/>
      <c r="HF231" s="187"/>
      <c r="HG231" s="186"/>
      <c r="HH231" s="187"/>
      <c r="HI231" s="186"/>
      <c r="HJ231" s="187"/>
      <c r="HK231" s="186"/>
      <c r="HL231" s="187"/>
      <c r="HM231" s="186"/>
      <c r="HN231" s="187"/>
      <c r="HO231" s="186"/>
      <c r="HP231" s="187"/>
      <c r="HQ231" s="186"/>
      <c r="HR231" s="187"/>
      <c r="HS231" s="186"/>
      <c r="HT231" s="187"/>
      <c r="HU231" s="186"/>
      <c r="HV231" s="187"/>
      <c r="HW231" s="186"/>
      <c r="HX231" s="187"/>
      <c r="HY231" s="186"/>
      <c r="HZ231" s="187"/>
      <c r="IA231" s="186"/>
      <c r="IB231" s="187"/>
      <c r="IC231" s="186"/>
      <c r="ID231" s="187"/>
      <c r="IE231" s="186"/>
      <c r="IF231" s="187"/>
      <c r="IG231" s="186"/>
      <c r="IH231" s="187"/>
      <c r="II231" s="186"/>
      <c r="IJ231" s="187"/>
      <c r="IK231" s="186"/>
      <c r="IL231" s="187"/>
      <c r="IM231" s="186"/>
      <c r="IN231" s="187"/>
      <c r="IO231" s="186"/>
      <c r="IP231" s="187"/>
      <c r="IQ231" s="186"/>
      <c r="IR231" s="187"/>
      <c r="IS231" s="186"/>
      <c r="IT231" s="187"/>
    </row>
    <row r="234" spans="1:10" ht="12.75" customHeight="1">
      <c r="A234" s="102" t="s">
        <v>154</v>
      </c>
      <c r="D234" s="188"/>
      <c r="E234" s="46"/>
      <c r="F234" s="40"/>
      <c r="G234" s="187"/>
      <c r="H234" s="187"/>
      <c r="I234" s="189"/>
      <c r="J234" s="43"/>
    </row>
    <row r="235" spans="1:10" ht="12.75" customHeight="1">
      <c r="A235" s="97"/>
      <c r="D235" s="188"/>
      <c r="E235" s="46"/>
      <c r="F235" s="40"/>
      <c r="G235" s="187"/>
      <c r="H235" s="187"/>
      <c r="I235" s="189"/>
      <c r="J235" s="43"/>
    </row>
    <row r="236" spans="1:11" ht="12.75" customHeight="1">
      <c r="A236" s="92" t="s">
        <v>107</v>
      </c>
      <c r="D236" s="40"/>
      <c r="K236" s="134"/>
    </row>
    <row r="237" spans="1:11" ht="12.75" customHeight="1">
      <c r="A237" s="84" t="s">
        <v>1</v>
      </c>
      <c r="B237" s="84" t="s">
        <v>2</v>
      </c>
      <c r="C237" s="85" t="s">
        <v>51</v>
      </c>
      <c r="D237" s="85" t="s">
        <v>32</v>
      </c>
      <c r="E237" s="85" t="s">
        <v>52</v>
      </c>
      <c r="F237" s="85" t="s">
        <v>30</v>
      </c>
      <c r="G237" s="205" t="s">
        <v>49</v>
      </c>
      <c r="H237" s="85" t="s">
        <v>181</v>
      </c>
      <c r="I237" s="85" t="s">
        <v>34</v>
      </c>
      <c r="J237" s="85" t="s">
        <v>3</v>
      </c>
      <c r="K237" s="134"/>
    </row>
    <row r="238" spans="1:11" ht="12.75" customHeight="1">
      <c r="A238" s="103" t="s">
        <v>92</v>
      </c>
      <c r="B238" s="71" t="s">
        <v>93</v>
      </c>
      <c r="C238" s="71">
        <v>0.71</v>
      </c>
      <c r="D238" s="133">
        <f>0.5*C238/100*'Part 4 Releases'!$F$125</f>
        <v>1.4764414306965911E-05</v>
      </c>
      <c r="E238" s="70" t="s">
        <v>54</v>
      </c>
      <c r="F238" s="68" t="s">
        <v>86</v>
      </c>
      <c r="G238" s="213">
        <f>'Input Information'!$B$7</f>
        <v>0</v>
      </c>
      <c r="H238" s="213" t="s">
        <v>7</v>
      </c>
      <c r="I238" s="77">
        <f>D238*G238/1000</f>
        <v>0</v>
      </c>
      <c r="J238" s="68" t="s">
        <v>7</v>
      </c>
      <c r="K238" s="134"/>
    </row>
    <row r="239" spans="1:11" ht="12.75" customHeight="1">
      <c r="A239" s="103" t="s">
        <v>26</v>
      </c>
      <c r="B239" s="71" t="s">
        <v>21</v>
      </c>
      <c r="C239" s="71">
        <v>0.052</v>
      </c>
      <c r="D239" s="133">
        <f>0.5*C239/100*'Part 4 Releases'!$F$125</f>
        <v>1.0813373858622922E-06</v>
      </c>
      <c r="E239" s="70" t="s">
        <v>54</v>
      </c>
      <c r="F239" s="68" t="s">
        <v>86</v>
      </c>
      <c r="G239" s="213">
        <f>'Input Information'!$B$7</f>
        <v>0</v>
      </c>
      <c r="H239" s="213" t="s">
        <v>7</v>
      </c>
      <c r="I239" s="77">
        <f aca="true" t="shared" si="7" ref="I239:I254">D239*G239/1000</f>
        <v>0</v>
      </c>
      <c r="J239" s="68" t="s">
        <v>7</v>
      </c>
      <c r="K239" s="134"/>
    </row>
    <row r="240" spans="1:11" ht="12.75" customHeight="1">
      <c r="A240" s="146" t="s">
        <v>110</v>
      </c>
      <c r="B240" s="71" t="s">
        <v>118</v>
      </c>
      <c r="C240" s="71">
        <v>0.0096</v>
      </c>
      <c r="D240" s="133">
        <f>0.5*C240/100*'Part 4 Releases'!$F$125</f>
        <v>1.996315173899616E-07</v>
      </c>
      <c r="E240" s="70" t="s">
        <v>54</v>
      </c>
      <c r="F240" s="68" t="s">
        <v>86</v>
      </c>
      <c r="G240" s="213">
        <f>'Input Information'!$B$7</f>
        <v>0</v>
      </c>
      <c r="H240" s="213" t="s">
        <v>7</v>
      </c>
      <c r="I240" s="77">
        <f t="shared" si="7"/>
        <v>0</v>
      </c>
      <c r="J240" s="68" t="s">
        <v>7</v>
      </c>
      <c r="K240" s="134"/>
    </row>
    <row r="241" spans="1:11" ht="12.75" customHeight="1">
      <c r="A241" s="146" t="s">
        <v>111</v>
      </c>
      <c r="B241" s="71" t="s">
        <v>119</v>
      </c>
      <c r="C241" s="71">
        <v>0.013</v>
      </c>
      <c r="D241" s="133">
        <f>0.5*C241/100*'Part 4 Releases'!$F$125</f>
        <v>2.7033434646557304E-07</v>
      </c>
      <c r="E241" s="70" t="s">
        <v>54</v>
      </c>
      <c r="F241" s="68" t="s">
        <v>86</v>
      </c>
      <c r="G241" s="213">
        <f>'Input Information'!$B$7</f>
        <v>0</v>
      </c>
      <c r="H241" s="213" t="s">
        <v>7</v>
      </c>
      <c r="I241" s="77">
        <f t="shared" si="7"/>
        <v>0</v>
      </c>
      <c r="J241" s="68" t="s">
        <v>7</v>
      </c>
      <c r="K241" s="134"/>
    </row>
    <row r="242" spans="1:11" ht="12.75" customHeight="1">
      <c r="A242" s="146" t="s">
        <v>112</v>
      </c>
      <c r="B242" s="71" t="s">
        <v>120</v>
      </c>
      <c r="C242" s="71">
        <v>0.00021</v>
      </c>
      <c r="D242" s="133">
        <f>0.5*C242/100*'Part 4 Releases'!$F$125</f>
        <v>4.366939442905411E-09</v>
      </c>
      <c r="E242" s="70" t="s">
        <v>54</v>
      </c>
      <c r="F242" s="68" t="s">
        <v>86</v>
      </c>
      <c r="G242" s="213">
        <f>'Input Information'!$B$7</f>
        <v>0</v>
      </c>
      <c r="H242" s="213" t="s">
        <v>7</v>
      </c>
      <c r="I242" s="77">
        <f t="shared" si="7"/>
        <v>0</v>
      </c>
      <c r="J242" s="68" t="s">
        <v>7</v>
      </c>
      <c r="K242" s="134"/>
    </row>
    <row r="243" spans="1:11" ht="12.75" customHeight="1">
      <c r="A243" s="146" t="s">
        <v>113</v>
      </c>
      <c r="B243" s="71" t="s">
        <v>121</v>
      </c>
      <c r="C243" s="72">
        <v>0.015</v>
      </c>
      <c r="D243" s="133">
        <f>0.5*C243/100*'Part 4 Releases'!$F$125</f>
        <v>3.11924245921815E-07</v>
      </c>
      <c r="E243" s="70" t="s">
        <v>54</v>
      </c>
      <c r="F243" s="68" t="s">
        <v>86</v>
      </c>
      <c r="G243" s="213">
        <f>'Input Information'!$B$7</f>
        <v>0</v>
      </c>
      <c r="H243" s="213" t="s">
        <v>7</v>
      </c>
      <c r="I243" s="77">
        <f t="shared" si="7"/>
        <v>0</v>
      </c>
      <c r="J243" s="68" t="s">
        <v>7</v>
      </c>
      <c r="K243" s="134"/>
    </row>
    <row r="244" spans="1:11" ht="12.75" customHeight="1">
      <c r="A244" s="146" t="s">
        <v>114</v>
      </c>
      <c r="B244" s="71" t="s">
        <v>122</v>
      </c>
      <c r="C244" s="71">
        <v>0.11</v>
      </c>
      <c r="D244" s="133">
        <f>0.5*C244/100*'Part 4 Releases'!$F$125</f>
        <v>2.2874444700933105E-06</v>
      </c>
      <c r="E244" s="70" t="s">
        <v>54</v>
      </c>
      <c r="F244" s="68" t="s">
        <v>86</v>
      </c>
      <c r="G244" s="213">
        <f>'Input Information'!$B$7</f>
        <v>0</v>
      </c>
      <c r="H244" s="213" t="s">
        <v>7</v>
      </c>
      <c r="I244" s="77">
        <f t="shared" si="7"/>
        <v>0</v>
      </c>
      <c r="J244" s="68" t="s">
        <v>7</v>
      </c>
      <c r="K244" s="134"/>
    </row>
    <row r="245" spans="1:11" ht="12.75" customHeight="1">
      <c r="A245" s="146" t="s">
        <v>115</v>
      </c>
      <c r="B245" s="71" t="s">
        <v>123</v>
      </c>
      <c r="C245" s="71">
        <v>0.28</v>
      </c>
      <c r="D245" s="133">
        <f>0.5*C245/100*'Part 4 Releases'!$F$125</f>
        <v>5.822585923873882E-06</v>
      </c>
      <c r="E245" s="70" t="s">
        <v>54</v>
      </c>
      <c r="F245" s="68" t="s">
        <v>86</v>
      </c>
      <c r="G245" s="213">
        <f>'Input Information'!$B$7</f>
        <v>0</v>
      </c>
      <c r="H245" s="213" t="s">
        <v>7</v>
      </c>
      <c r="I245" s="77">
        <f t="shared" si="7"/>
        <v>0</v>
      </c>
      <c r="J245" s="68" t="s">
        <v>7</v>
      </c>
      <c r="K245" s="134"/>
    </row>
    <row r="246" spans="1:11" ht="12.75" customHeight="1">
      <c r="A246" s="146" t="s">
        <v>39</v>
      </c>
      <c r="B246" s="71" t="s">
        <v>40</v>
      </c>
      <c r="C246" s="71">
        <v>0.088</v>
      </c>
      <c r="D246" s="133">
        <f>0.5*C246/100*'Part 4 Releases'!$F$125</f>
        <v>1.829955576074648E-06</v>
      </c>
      <c r="E246" s="70" t="s">
        <v>54</v>
      </c>
      <c r="F246" s="68" t="s">
        <v>86</v>
      </c>
      <c r="G246" s="213">
        <f>'Input Information'!$B$7</f>
        <v>0</v>
      </c>
      <c r="H246" s="213" t="s">
        <v>7</v>
      </c>
      <c r="I246" s="77">
        <f t="shared" si="7"/>
        <v>0</v>
      </c>
      <c r="J246" s="68" t="s">
        <v>7</v>
      </c>
      <c r="K246" s="134"/>
    </row>
    <row r="247" spans="1:11" ht="12.75" customHeight="1">
      <c r="A247" s="67" t="s">
        <v>94</v>
      </c>
      <c r="B247" s="68" t="s">
        <v>95</v>
      </c>
      <c r="C247" s="71">
        <v>0.15</v>
      </c>
      <c r="D247" s="133">
        <f>0.5*C247/100*'Part 4 Releases'!$F$125</f>
        <v>3.1192424592181505E-06</v>
      </c>
      <c r="E247" s="70" t="s">
        <v>54</v>
      </c>
      <c r="F247" s="68" t="s">
        <v>86</v>
      </c>
      <c r="G247" s="213">
        <f>'Input Information'!$B$7</f>
        <v>0</v>
      </c>
      <c r="H247" s="213" t="s">
        <v>7</v>
      </c>
      <c r="I247" s="77">
        <f t="shared" si="7"/>
        <v>0</v>
      </c>
      <c r="J247" s="68" t="s">
        <v>7</v>
      </c>
      <c r="K247" s="134"/>
    </row>
    <row r="248" spans="1:11" ht="12.75" customHeight="1">
      <c r="A248" s="67" t="s">
        <v>96</v>
      </c>
      <c r="B248" s="68" t="s">
        <v>97</v>
      </c>
      <c r="C248" s="71">
        <v>0.0073</v>
      </c>
      <c r="D248" s="133">
        <f>0.5*C248/100*'Part 4 Releases'!$F$125</f>
        <v>1.518031330152833E-07</v>
      </c>
      <c r="E248" s="70" t="s">
        <v>54</v>
      </c>
      <c r="F248" s="68" t="s">
        <v>86</v>
      </c>
      <c r="G248" s="213">
        <f>'Input Information'!$B$7</f>
        <v>0</v>
      </c>
      <c r="H248" s="213" t="s">
        <v>7</v>
      </c>
      <c r="I248" s="77">
        <f t="shared" si="7"/>
        <v>0</v>
      </c>
      <c r="J248" s="68" t="s">
        <v>7</v>
      </c>
      <c r="K248" s="134"/>
    </row>
    <row r="249" spans="1:11" ht="12.75" customHeight="1">
      <c r="A249" s="67" t="s">
        <v>116</v>
      </c>
      <c r="B249" s="68" t="s">
        <v>117</v>
      </c>
      <c r="C249" s="71">
        <v>0.0077</v>
      </c>
      <c r="D249" s="133">
        <f>0.5*C249/100*'Part 4 Releases'!$F$125</f>
        <v>1.6012111290653174E-07</v>
      </c>
      <c r="E249" s="70" t="s">
        <v>54</v>
      </c>
      <c r="F249" s="68" t="s">
        <v>86</v>
      </c>
      <c r="G249" s="213">
        <f>'Input Information'!$B$7</f>
        <v>0</v>
      </c>
      <c r="H249" s="213" t="s">
        <v>7</v>
      </c>
      <c r="I249" s="77">
        <f t="shared" si="7"/>
        <v>0</v>
      </c>
      <c r="J249" s="68" t="s">
        <v>7</v>
      </c>
      <c r="K249" s="134"/>
    </row>
    <row r="250" spans="1:11" ht="12.75" customHeight="1">
      <c r="A250" s="67" t="s">
        <v>44</v>
      </c>
      <c r="B250" s="68" t="s">
        <v>45</v>
      </c>
      <c r="C250" s="71">
        <v>0.21</v>
      </c>
      <c r="D250" s="133">
        <f>0.5*C250/100*'Part 4 Releases'!$F$125</f>
        <v>4.366939442905411E-06</v>
      </c>
      <c r="E250" s="70" t="s">
        <v>54</v>
      </c>
      <c r="F250" s="68" t="s">
        <v>86</v>
      </c>
      <c r="G250" s="213">
        <f>'Input Information'!$B$7</f>
        <v>0</v>
      </c>
      <c r="H250" s="213" t="s">
        <v>7</v>
      </c>
      <c r="I250" s="77">
        <f t="shared" si="7"/>
        <v>0</v>
      </c>
      <c r="J250" s="68" t="s">
        <v>7</v>
      </c>
      <c r="K250" s="134"/>
    </row>
    <row r="251" spans="1:11" ht="12.75" customHeight="1">
      <c r="A251" s="67" t="s">
        <v>109</v>
      </c>
      <c r="B251" s="68" t="s">
        <v>46</v>
      </c>
      <c r="C251" s="72">
        <v>0.49</v>
      </c>
      <c r="D251" s="133">
        <f>0.5*C251/100*'Part 4 Releases'!$F$125</f>
        <v>1.0189525366779291E-05</v>
      </c>
      <c r="E251" s="70" t="s">
        <v>54</v>
      </c>
      <c r="F251" s="68" t="s">
        <v>86</v>
      </c>
      <c r="G251" s="213">
        <f>'Input Information'!$B$7</f>
        <v>0</v>
      </c>
      <c r="H251" s="213" t="s">
        <v>7</v>
      </c>
      <c r="I251" s="77">
        <f t="shared" si="7"/>
        <v>0</v>
      </c>
      <c r="J251" s="68" t="s">
        <v>7</v>
      </c>
      <c r="K251" s="134"/>
    </row>
    <row r="252" spans="1:14" s="136" customFormat="1" ht="12.75" customHeight="1">
      <c r="A252" s="146" t="s">
        <v>59</v>
      </c>
      <c r="B252" s="220" t="s">
        <v>127</v>
      </c>
      <c r="C252" s="71">
        <v>0.07</v>
      </c>
      <c r="D252" s="133">
        <f>0.5*C252/100*'Part 4 Releases'!$F$125</f>
        <v>1.4556464809684705E-06</v>
      </c>
      <c r="E252" s="70" t="s">
        <v>54</v>
      </c>
      <c r="F252" s="68" t="s">
        <v>86</v>
      </c>
      <c r="G252" s="213">
        <f>'Input Information'!$B$7</f>
        <v>0</v>
      </c>
      <c r="H252" s="213" t="s">
        <v>7</v>
      </c>
      <c r="I252" s="77">
        <f t="shared" si="7"/>
        <v>0</v>
      </c>
      <c r="J252" s="68" t="s">
        <v>7</v>
      </c>
      <c r="N252" s="216"/>
    </row>
    <row r="253" spans="1:11" ht="12.75" customHeight="1">
      <c r="A253" s="146" t="s">
        <v>42</v>
      </c>
      <c r="B253" s="72" t="s">
        <v>43</v>
      </c>
      <c r="C253" s="71">
        <v>1.25</v>
      </c>
      <c r="D253" s="133">
        <f>0.5*C253/100*'Part 4 Releases'!$F$125</f>
        <v>2.5993687160151256E-05</v>
      </c>
      <c r="E253" s="70" t="s">
        <v>54</v>
      </c>
      <c r="F253" s="68" t="s">
        <v>86</v>
      </c>
      <c r="G253" s="213">
        <f>'Input Information'!$B$7</f>
        <v>0</v>
      </c>
      <c r="H253" s="213" t="s">
        <v>7</v>
      </c>
      <c r="I253" s="77">
        <f t="shared" si="7"/>
        <v>0</v>
      </c>
      <c r="J253" s="68" t="s">
        <v>7</v>
      </c>
      <c r="K253" s="134"/>
    </row>
    <row r="254" spans="1:11" ht="12.75" customHeight="1">
      <c r="A254" s="67" t="s">
        <v>128</v>
      </c>
      <c r="B254" s="68" t="s">
        <v>178</v>
      </c>
      <c r="C254" s="71">
        <v>1.18</v>
      </c>
      <c r="D254" s="133">
        <f>0.5*C254/100*'Part 4 Releases'!$F$125</f>
        <v>2.453804067918278E-05</v>
      </c>
      <c r="E254" s="70" t="s">
        <v>54</v>
      </c>
      <c r="F254" s="68" t="s">
        <v>86</v>
      </c>
      <c r="G254" s="213">
        <f>'Input Information'!$B$7</f>
        <v>0</v>
      </c>
      <c r="H254" s="213" t="s">
        <v>7</v>
      </c>
      <c r="I254" s="77">
        <f t="shared" si="7"/>
        <v>0</v>
      </c>
      <c r="J254" s="68" t="s">
        <v>7</v>
      </c>
      <c r="K254" s="134"/>
    </row>
    <row r="255" spans="1:2" ht="12.75" customHeight="1">
      <c r="A255" s="54"/>
      <c r="B255" s="99"/>
    </row>
    <row r="256" spans="2:11" ht="12.75" customHeight="1">
      <c r="B256" s="40"/>
      <c r="C256" s="40"/>
      <c r="D256" s="221"/>
      <c r="E256" s="40"/>
      <c r="F256" s="40"/>
      <c r="G256" s="45"/>
      <c r="H256" s="45"/>
      <c r="I256" s="94"/>
      <c r="J256" s="40"/>
      <c r="K256" s="134"/>
    </row>
    <row r="257" spans="1:11" ht="12.75" customHeight="1">
      <c r="A257" s="92" t="s">
        <v>108</v>
      </c>
      <c r="K257" s="134"/>
    </row>
    <row r="258" spans="1:11" ht="12.75" customHeight="1">
      <c r="A258" s="84" t="s">
        <v>1</v>
      </c>
      <c r="B258" s="84" t="s">
        <v>2</v>
      </c>
      <c r="C258" s="85" t="s">
        <v>51</v>
      </c>
      <c r="D258" s="85" t="s">
        <v>32</v>
      </c>
      <c r="E258" s="85" t="s">
        <v>52</v>
      </c>
      <c r="F258" s="85" t="s">
        <v>30</v>
      </c>
      <c r="G258" s="205" t="s">
        <v>49</v>
      </c>
      <c r="H258" s="85" t="s">
        <v>181</v>
      </c>
      <c r="I258" s="85" t="s">
        <v>34</v>
      </c>
      <c r="J258" s="85" t="s">
        <v>3</v>
      </c>
      <c r="K258" s="134"/>
    </row>
    <row r="259" spans="1:11" ht="12.75" customHeight="1">
      <c r="A259" s="103" t="s">
        <v>92</v>
      </c>
      <c r="B259" s="71" t="s">
        <v>93</v>
      </c>
      <c r="C259" s="71">
        <v>1.1</v>
      </c>
      <c r="D259" s="133">
        <f>0.5*C259/100*'Part 4 Releases'!$F$131</f>
        <v>6.702744261203653E-05</v>
      </c>
      <c r="E259" s="70" t="s">
        <v>54</v>
      </c>
      <c r="F259" s="68" t="s">
        <v>86</v>
      </c>
      <c r="G259" s="213">
        <f>'Input Information'!$B$7</f>
        <v>0</v>
      </c>
      <c r="H259" s="213" t="s">
        <v>7</v>
      </c>
      <c r="I259" s="77">
        <f aca="true" t="shared" si="8" ref="I259:I272">D259*G259/1000</f>
        <v>0</v>
      </c>
      <c r="J259" s="68" t="s">
        <v>7</v>
      </c>
      <c r="K259" s="134"/>
    </row>
    <row r="260" spans="1:11" ht="12.75" customHeight="1">
      <c r="A260" s="103" t="s">
        <v>26</v>
      </c>
      <c r="B260" s="71" t="s">
        <v>21</v>
      </c>
      <c r="C260" s="68">
        <v>0.032</v>
      </c>
      <c r="D260" s="133">
        <f>0.5*C260/100*'Part 4 Releases'!$F$131</f>
        <v>1.949889239622881E-06</v>
      </c>
      <c r="E260" s="70" t="s">
        <v>54</v>
      </c>
      <c r="F260" s="68" t="s">
        <v>86</v>
      </c>
      <c r="G260" s="213">
        <f>'Input Information'!$B$7</f>
        <v>0</v>
      </c>
      <c r="H260" s="213" t="s">
        <v>7</v>
      </c>
      <c r="I260" s="77">
        <f t="shared" si="8"/>
        <v>0</v>
      </c>
      <c r="J260" s="68" t="s">
        <v>7</v>
      </c>
      <c r="K260" s="134"/>
    </row>
    <row r="261" spans="1:11" ht="12.75" customHeight="1">
      <c r="A261" s="146" t="s">
        <v>110</v>
      </c>
      <c r="B261" s="71" t="s">
        <v>118</v>
      </c>
      <c r="C261" s="68">
        <v>0.0049</v>
      </c>
      <c r="D261" s="133">
        <f>0.5*C261/100*'Part 4 Releases'!$F$131</f>
        <v>2.985767898172536E-07</v>
      </c>
      <c r="E261" s="70" t="s">
        <v>54</v>
      </c>
      <c r="F261" s="68" t="s">
        <v>86</v>
      </c>
      <c r="G261" s="213">
        <f>'Input Information'!$B$7</f>
        <v>0</v>
      </c>
      <c r="H261" s="213" t="s">
        <v>7</v>
      </c>
      <c r="I261" s="77">
        <f t="shared" si="8"/>
        <v>0</v>
      </c>
      <c r="J261" s="68" t="s">
        <v>7</v>
      </c>
      <c r="K261" s="134"/>
    </row>
    <row r="262" spans="1:11" ht="12.75" customHeight="1">
      <c r="A262" s="146" t="s">
        <v>111</v>
      </c>
      <c r="B262" s="71" t="s">
        <v>119</v>
      </c>
      <c r="C262" s="68">
        <v>0.016</v>
      </c>
      <c r="D262" s="133">
        <f>0.5*C262/100*'Part 4 Releases'!$F$131</f>
        <v>9.749446198114406E-07</v>
      </c>
      <c r="E262" s="70" t="s">
        <v>54</v>
      </c>
      <c r="F262" s="68" t="s">
        <v>86</v>
      </c>
      <c r="G262" s="213">
        <f>'Input Information'!$B$7</f>
        <v>0</v>
      </c>
      <c r="H262" s="213" t="s">
        <v>7</v>
      </c>
      <c r="I262" s="77">
        <f t="shared" si="8"/>
        <v>0</v>
      </c>
      <c r="J262" s="68" t="s">
        <v>7</v>
      </c>
      <c r="K262" s="134"/>
    </row>
    <row r="263" spans="1:11" ht="12.75" customHeight="1">
      <c r="A263" s="146" t="s">
        <v>112</v>
      </c>
      <c r="B263" s="71" t="s">
        <v>120</v>
      </c>
      <c r="C263" s="68">
        <v>0.004</v>
      </c>
      <c r="D263" s="133">
        <f>0.5*C263/100*'Part 4 Releases'!$F$131</f>
        <v>2.4373615495286014E-07</v>
      </c>
      <c r="E263" s="70" t="s">
        <v>54</v>
      </c>
      <c r="F263" s="68" t="s">
        <v>86</v>
      </c>
      <c r="G263" s="213">
        <f>'Input Information'!$B$7</f>
        <v>0</v>
      </c>
      <c r="H263" s="213" t="s">
        <v>7</v>
      </c>
      <c r="I263" s="77">
        <f t="shared" si="8"/>
        <v>0</v>
      </c>
      <c r="J263" s="68" t="s">
        <v>7</v>
      </c>
      <c r="K263" s="134"/>
    </row>
    <row r="264" spans="1:11" ht="12.75" customHeight="1">
      <c r="A264" s="146" t="s">
        <v>113</v>
      </c>
      <c r="B264" s="71" t="s">
        <v>121</v>
      </c>
      <c r="C264" s="68">
        <v>0.023</v>
      </c>
      <c r="D264" s="133">
        <f>0.5*C264/100*'Part 4 Releases'!$F$131</f>
        <v>1.4014828909789457E-06</v>
      </c>
      <c r="E264" s="70" t="s">
        <v>54</v>
      </c>
      <c r="F264" s="68" t="s">
        <v>86</v>
      </c>
      <c r="G264" s="213">
        <f>'Input Information'!$B$7</f>
        <v>0</v>
      </c>
      <c r="H264" s="213" t="s">
        <v>7</v>
      </c>
      <c r="I264" s="77">
        <f t="shared" si="8"/>
        <v>0</v>
      </c>
      <c r="J264" s="68" t="s">
        <v>7</v>
      </c>
      <c r="K264" s="134"/>
    </row>
    <row r="265" spans="1:11" ht="12.75" customHeight="1">
      <c r="A265" s="146" t="s">
        <v>165</v>
      </c>
      <c r="B265" s="71" t="s">
        <v>123</v>
      </c>
      <c r="C265" s="68">
        <v>0.038</v>
      </c>
      <c r="D265" s="133">
        <f>0.5*C265/100*'Part 4 Releases'!$F$131</f>
        <v>2.315493472052171E-06</v>
      </c>
      <c r="E265" s="70" t="s">
        <v>54</v>
      </c>
      <c r="F265" s="68" t="s">
        <v>86</v>
      </c>
      <c r="G265" s="213">
        <f>'Input Information'!$B$7</f>
        <v>0</v>
      </c>
      <c r="H265" s="213" t="s">
        <v>7</v>
      </c>
      <c r="I265" s="77">
        <f t="shared" si="8"/>
        <v>0</v>
      </c>
      <c r="J265" s="68" t="s">
        <v>7</v>
      </c>
      <c r="K265" s="134"/>
    </row>
    <row r="266" spans="1:11" ht="12.75" customHeight="1">
      <c r="A266" s="146" t="s">
        <v>39</v>
      </c>
      <c r="B266" s="71" t="s">
        <v>40</v>
      </c>
      <c r="C266" s="70">
        <v>0.69</v>
      </c>
      <c r="D266" s="133">
        <f>0.5*C266/100*'Part 4 Releases'!$F$131</f>
        <v>4.204448672936837E-05</v>
      </c>
      <c r="E266" s="70" t="s">
        <v>54</v>
      </c>
      <c r="F266" s="68" t="s">
        <v>86</v>
      </c>
      <c r="G266" s="213">
        <f>'Input Information'!$B$7</f>
        <v>0</v>
      </c>
      <c r="H266" s="213" t="s">
        <v>7</v>
      </c>
      <c r="I266" s="77">
        <f t="shared" si="8"/>
        <v>0</v>
      </c>
      <c r="J266" s="68" t="s">
        <v>7</v>
      </c>
      <c r="K266" s="134"/>
    </row>
    <row r="267" spans="1:11" ht="12.75" customHeight="1">
      <c r="A267" s="67" t="s">
        <v>94</v>
      </c>
      <c r="B267" s="68" t="s">
        <v>95</v>
      </c>
      <c r="C267" s="68">
        <v>0.1</v>
      </c>
      <c r="D267" s="133">
        <f>0.5*C267/100*'Part 4 Releases'!$F$131</f>
        <v>6.093403873821503E-06</v>
      </c>
      <c r="E267" s="70" t="s">
        <v>54</v>
      </c>
      <c r="F267" s="68" t="s">
        <v>86</v>
      </c>
      <c r="G267" s="213">
        <f>'Input Information'!$B$7</f>
        <v>0</v>
      </c>
      <c r="H267" s="213" t="s">
        <v>7</v>
      </c>
      <c r="I267" s="77">
        <f t="shared" si="8"/>
        <v>0</v>
      </c>
      <c r="J267" s="68" t="s">
        <v>7</v>
      </c>
      <c r="K267" s="134"/>
    </row>
    <row r="268" spans="1:11" ht="12.75" customHeight="1">
      <c r="A268" s="67" t="s">
        <v>96</v>
      </c>
      <c r="B268" s="68" t="s">
        <v>97</v>
      </c>
      <c r="C268" s="68">
        <v>0.0054</v>
      </c>
      <c r="D268" s="133">
        <f>0.5*C268/100*'Part 4 Releases'!$F$131</f>
        <v>3.2904380918636116E-07</v>
      </c>
      <c r="E268" s="70" t="s">
        <v>54</v>
      </c>
      <c r="F268" s="68" t="s">
        <v>86</v>
      </c>
      <c r="G268" s="213">
        <f>'Input Information'!$B$7</f>
        <v>0</v>
      </c>
      <c r="H268" s="213" t="s">
        <v>7</v>
      </c>
      <c r="I268" s="77">
        <f t="shared" si="8"/>
        <v>0</v>
      </c>
      <c r="J268" s="68" t="s">
        <v>7</v>
      </c>
      <c r="K268" s="134"/>
    </row>
    <row r="269" spans="1:11" ht="12.75" customHeight="1">
      <c r="A269" s="67" t="s">
        <v>44</v>
      </c>
      <c r="B269" s="68" t="s">
        <v>45</v>
      </c>
      <c r="C269" s="68">
        <v>0.062</v>
      </c>
      <c r="D269" s="133">
        <f>0.5*C269/100*'Part 4 Releases'!$F$131</f>
        <v>3.777910401769332E-06</v>
      </c>
      <c r="E269" s="70" t="s">
        <v>54</v>
      </c>
      <c r="F269" s="68" t="s">
        <v>86</v>
      </c>
      <c r="G269" s="213">
        <f>'Input Information'!$B$7</f>
        <v>0</v>
      </c>
      <c r="H269" s="213" t="s">
        <v>7</v>
      </c>
      <c r="I269" s="77">
        <f t="shared" si="8"/>
        <v>0</v>
      </c>
      <c r="J269" s="68" t="s">
        <v>7</v>
      </c>
      <c r="K269" s="134"/>
    </row>
    <row r="270" spans="1:11" ht="12.75" customHeight="1">
      <c r="A270" s="67" t="s">
        <v>109</v>
      </c>
      <c r="B270" s="68" t="s">
        <v>46</v>
      </c>
      <c r="C270" s="68">
        <v>0.257</v>
      </c>
      <c r="D270" s="133">
        <f>0.5*C270/100*'Part 4 Releases'!$F$131</f>
        <v>1.5660047955721265E-05</v>
      </c>
      <c r="E270" s="70" t="s">
        <v>54</v>
      </c>
      <c r="F270" s="68" t="s">
        <v>86</v>
      </c>
      <c r="G270" s="213">
        <f>'Input Information'!$B$7</f>
        <v>0</v>
      </c>
      <c r="H270" s="213" t="s">
        <v>7</v>
      </c>
      <c r="I270" s="77">
        <f t="shared" si="8"/>
        <v>0</v>
      </c>
      <c r="J270" s="68" t="s">
        <v>7</v>
      </c>
      <c r="K270" s="134"/>
    </row>
    <row r="271" spans="1:14" ht="12.75" customHeight="1">
      <c r="A271" s="146" t="s">
        <v>59</v>
      </c>
      <c r="B271" s="220" t="s">
        <v>60</v>
      </c>
      <c r="C271" s="72">
        <v>0.13</v>
      </c>
      <c r="D271" s="133">
        <f>0.5*C271/100*'Part 4 Releases'!$F$131</f>
        <v>7.921425035967953E-06</v>
      </c>
      <c r="E271" s="70" t="s">
        <v>54</v>
      </c>
      <c r="F271" s="68" t="s">
        <v>86</v>
      </c>
      <c r="G271" s="213">
        <f>'Input Information'!$B$7</f>
        <v>0</v>
      </c>
      <c r="H271" s="213" t="s">
        <v>7</v>
      </c>
      <c r="I271" s="77">
        <f t="shared" si="8"/>
        <v>0</v>
      </c>
      <c r="J271" s="68" t="s">
        <v>7</v>
      </c>
      <c r="K271" s="134"/>
      <c r="N271" s="40"/>
    </row>
    <row r="272" spans="1:14" ht="12.75" customHeight="1">
      <c r="A272" s="146" t="s">
        <v>42</v>
      </c>
      <c r="B272" s="68" t="s">
        <v>43</v>
      </c>
      <c r="C272" s="71">
        <v>1.82</v>
      </c>
      <c r="D272" s="133">
        <f>0.5*C272/100*'Part 4 Releases'!$F$131</f>
        <v>0.00011089995050355135</v>
      </c>
      <c r="E272" s="70" t="s">
        <v>54</v>
      </c>
      <c r="F272" s="68" t="s">
        <v>86</v>
      </c>
      <c r="G272" s="213">
        <f>'Input Information'!$B$7</f>
        <v>0</v>
      </c>
      <c r="H272" s="213" t="s">
        <v>7</v>
      </c>
      <c r="I272" s="77">
        <f t="shared" si="8"/>
        <v>0</v>
      </c>
      <c r="J272" s="68" t="s">
        <v>7</v>
      </c>
      <c r="K272" s="134"/>
      <c r="N272" s="40"/>
    </row>
    <row r="273" spans="1:2" ht="12.75" customHeight="1">
      <c r="A273" s="55"/>
      <c r="B273" s="99"/>
    </row>
    <row r="274" spans="1:2" ht="12.75" customHeight="1">
      <c r="A274" s="55"/>
      <c r="B274" s="99"/>
    </row>
    <row r="275" ht="12.75" customHeight="1">
      <c r="A275" s="134" t="s">
        <v>50</v>
      </c>
    </row>
    <row r="276" spans="1:9" ht="12.75" customHeight="1">
      <c r="A276" s="124" t="s">
        <v>179</v>
      </c>
      <c r="B276" s="207"/>
      <c r="C276" s="207"/>
      <c r="D276" s="207"/>
      <c r="E276" s="207"/>
      <c r="F276" s="207"/>
      <c r="G276" s="207"/>
      <c r="H276" s="207"/>
      <c r="I276" s="46"/>
    </row>
    <row r="277" ht="12.75" customHeight="1">
      <c r="A277" s="134" t="s">
        <v>53</v>
      </c>
    </row>
    <row r="279" spans="1:2" ht="12.75" customHeight="1">
      <c r="A279" s="134" t="s">
        <v>27</v>
      </c>
      <c r="B279" s="108"/>
    </row>
    <row r="280" ht="12.75" customHeight="1">
      <c r="B280" s="192"/>
    </row>
    <row r="281" ht="12.75" customHeight="1">
      <c r="B281" s="192"/>
    </row>
    <row r="284" spans="1:3" ht="12.75" customHeight="1">
      <c r="A284" s="136"/>
      <c r="B284" s="136"/>
      <c r="C284" s="136"/>
    </row>
    <row r="285" spans="1:3" ht="12.75" customHeight="1">
      <c r="A285" s="222"/>
      <c r="B285" s="136"/>
      <c r="C285" s="223"/>
    </row>
    <row r="286" spans="1:3" ht="12.75" customHeight="1">
      <c r="A286" s="136"/>
      <c r="B286" s="179"/>
      <c r="C286" s="223"/>
    </row>
    <row r="287" spans="1:3" ht="12.75" customHeight="1">
      <c r="A287" s="136"/>
      <c r="B287" s="136"/>
      <c r="C287" s="136"/>
    </row>
    <row r="288" spans="1:3" ht="12.75" customHeight="1">
      <c r="A288" s="136"/>
      <c r="B288" s="136"/>
      <c r="C288" s="136"/>
    </row>
    <row r="289" spans="1:3" ht="12.75" customHeight="1">
      <c r="A289" s="136"/>
      <c r="B289" s="136"/>
      <c r="C289" s="149"/>
    </row>
    <row r="290" spans="1:3" ht="12.75" customHeight="1">
      <c r="A290" s="188"/>
      <c r="B290" s="149"/>
      <c r="C290" s="149"/>
    </row>
    <row r="291" spans="1:3" ht="12.75" customHeight="1">
      <c r="A291" s="136"/>
      <c r="B291" s="136"/>
      <c r="C291" s="136"/>
    </row>
    <row r="292" spans="1:3" ht="12.75" customHeight="1">
      <c r="A292" s="136"/>
      <c r="B292" s="216"/>
      <c r="C292" s="136"/>
    </row>
    <row r="293" spans="1:3" ht="12.75" customHeight="1">
      <c r="A293" s="136"/>
      <c r="B293" s="216"/>
      <c r="C293" s="149"/>
    </row>
    <row r="294" spans="1:3" ht="12.75" customHeight="1">
      <c r="A294" s="136"/>
      <c r="B294" s="136"/>
      <c r="C294" s="136"/>
    </row>
    <row r="295" spans="1:3" ht="12.75" customHeight="1">
      <c r="A295" s="136"/>
      <c r="B295" s="136"/>
      <c r="C295" s="136"/>
    </row>
    <row r="296" spans="1:3" ht="12.75" customHeight="1">
      <c r="A296" s="136"/>
      <c r="B296" s="136"/>
      <c r="C296" s="136"/>
    </row>
  </sheetData>
  <sheetProtection password="CA53" sheet="1" objects="1" scenarios="1"/>
  <printOptions/>
  <pageMargins left="0.75" right="0.75" top="1" bottom="1" header="0.5" footer="0.5"/>
  <pageSetup fitToHeight="6" fitToWidth="1" horizontalDpi="600" verticalDpi="600" orientation="landscape" scale="68" r:id="rId1"/>
  <ignoredErrors>
    <ignoredError sqref="G79"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209"/>
  <sheetViews>
    <sheetView zoomScalePageLayoutView="0" workbookViewId="0" topLeftCell="A1">
      <selection activeCell="C1" sqref="C1"/>
    </sheetView>
  </sheetViews>
  <sheetFormatPr defaultColWidth="9.00390625" defaultRowHeight="12.75" customHeight="1"/>
  <cols>
    <col min="1" max="1" width="18.140625" style="0" customWidth="1"/>
    <col min="2" max="2" width="12.8515625" style="4" bestFit="1" customWidth="1"/>
    <col min="3" max="3" width="11.57421875" style="5" bestFit="1" customWidth="1"/>
    <col min="4" max="4" width="16.57421875" style="0" bestFit="1" customWidth="1"/>
    <col min="5" max="5" width="10.421875" style="0" bestFit="1" customWidth="1"/>
    <col min="6" max="6" width="9.7109375" style="0" bestFit="1" customWidth="1"/>
    <col min="7" max="7" width="26.7109375" style="14" bestFit="1" customWidth="1"/>
    <col min="8" max="8" width="18.00390625" style="0" bestFit="1" customWidth="1"/>
    <col min="9" max="9" width="13.7109375" style="0" bestFit="1" customWidth="1"/>
    <col min="10" max="10" width="5.8515625" style="0" bestFit="1" customWidth="1"/>
    <col min="11" max="16384" width="11.421875" style="0" customWidth="1"/>
  </cols>
  <sheetData>
    <row r="1" spans="2:7" ht="12.75" customHeight="1">
      <c r="B1" s="128"/>
      <c r="C1" s="63" t="s">
        <v>48</v>
      </c>
      <c r="D1" s="129"/>
      <c r="E1" s="129"/>
      <c r="F1" s="129"/>
      <c r="G1" s="47"/>
    </row>
    <row r="2" spans="1:7" ht="12.75" customHeight="1" thickBot="1">
      <c r="A2" s="130"/>
      <c r="B2" s="36"/>
      <c r="C2" s="131"/>
      <c r="D2" s="6"/>
      <c r="E2" s="6"/>
      <c r="F2" s="6"/>
      <c r="G2" s="47"/>
    </row>
    <row r="3" spans="1:10" ht="12.75" customHeight="1" thickBot="1">
      <c r="A3" s="32" t="s">
        <v>1</v>
      </c>
      <c r="B3" s="18" t="s">
        <v>2</v>
      </c>
      <c r="C3" s="18" t="s">
        <v>51</v>
      </c>
      <c r="D3" s="18" t="s">
        <v>32</v>
      </c>
      <c r="E3" s="11" t="s">
        <v>52</v>
      </c>
      <c r="F3" s="17" t="s">
        <v>30</v>
      </c>
      <c r="G3" s="44" t="s">
        <v>49</v>
      </c>
      <c r="H3" s="57" t="s">
        <v>181</v>
      </c>
      <c r="I3" s="31" t="s">
        <v>34</v>
      </c>
      <c r="J3" s="27" t="s">
        <v>3</v>
      </c>
    </row>
    <row r="4" spans="2:9" ht="12.75" customHeight="1">
      <c r="B4" s="24"/>
      <c r="C4" s="23"/>
      <c r="D4" s="24"/>
      <c r="E4" s="24"/>
      <c r="F4" s="23"/>
      <c r="G4" s="48"/>
      <c r="I4" s="4"/>
    </row>
    <row r="5" spans="1:8" ht="12.75" customHeight="1">
      <c r="A5" s="62" t="s">
        <v>197</v>
      </c>
      <c r="B5" s="24"/>
      <c r="C5" s="23"/>
      <c r="D5" s="24"/>
      <c r="E5" s="24"/>
      <c r="F5" s="24"/>
      <c r="G5" s="49"/>
      <c r="H5" s="25"/>
    </row>
    <row r="6" spans="1:8" ht="12.75" customHeight="1">
      <c r="A6" s="62" t="s">
        <v>224</v>
      </c>
      <c r="B6" s="24"/>
      <c r="C6" s="23"/>
      <c r="D6" s="24"/>
      <c r="E6" s="24"/>
      <c r="F6" s="24"/>
      <c r="G6" s="49"/>
      <c r="H6" s="25"/>
    </row>
    <row r="7" spans="4:8" ht="12.75" customHeight="1">
      <c r="D7" s="4"/>
      <c r="H7" s="2"/>
    </row>
    <row r="8" spans="1:7" ht="12.75" customHeight="1" thickBot="1">
      <c r="A8" s="3" t="s">
        <v>47</v>
      </c>
      <c r="B8" s="36"/>
      <c r="C8" s="6"/>
      <c r="D8" s="6"/>
      <c r="E8" s="6"/>
      <c r="F8" s="6"/>
      <c r="G8" s="47"/>
    </row>
    <row r="9" spans="1:10" ht="12.75" customHeight="1" thickBot="1">
      <c r="A9" s="32" t="s">
        <v>1</v>
      </c>
      <c r="B9" s="18" t="s">
        <v>2</v>
      </c>
      <c r="C9" s="18" t="s">
        <v>51</v>
      </c>
      <c r="D9" s="18" t="s">
        <v>32</v>
      </c>
      <c r="E9" s="11" t="s">
        <v>52</v>
      </c>
      <c r="F9" s="17" t="s">
        <v>30</v>
      </c>
      <c r="G9" s="44" t="s">
        <v>49</v>
      </c>
      <c r="H9" s="57" t="s">
        <v>181</v>
      </c>
      <c r="I9" s="31" t="s">
        <v>34</v>
      </c>
      <c r="J9" s="27" t="s">
        <v>3</v>
      </c>
    </row>
    <row r="10" spans="2:9" ht="12.75" customHeight="1">
      <c r="B10" s="24"/>
      <c r="C10" s="23"/>
      <c r="D10" s="24"/>
      <c r="E10" s="24"/>
      <c r="F10" s="23"/>
      <c r="G10" s="48"/>
      <c r="I10" s="4"/>
    </row>
    <row r="11" spans="1:8" ht="12.75" customHeight="1">
      <c r="A11" s="62" t="s">
        <v>198</v>
      </c>
      <c r="B11" s="24"/>
      <c r="C11" s="23"/>
      <c r="D11" s="24"/>
      <c r="E11" s="24"/>
      <c r="F11" s="24"/>
      <c r="G11" s="56"/>
      <c r="H11" s="25"/>
    </row>
    <row r="12" spans="2:7" s="33" customFormat="1" ht="12.75" customHeight="1">
      <c r="B12" s="26"/>
      <c r="C12" s="38"/>
      <c r="G12" s="15"/>
    </row>
    <row r="13" spans="2:7" s="33" customFormat="1" ht="12.75" customHeight="1">
      <c r="B13" s="26"/>
      <c r="C13" s="38"/>
      <c r="G13" s="15"/>
    </row>
    <row r="14" spans="2:7" s="33" customFormat="1" ht="12.75" customHeight="1">
      <c r="B14" s="26"/>
      <c r="C14" s="38"/>
      <c r="G14" s="15"/>
    </row>
    <row r="15" spans="1:7" s="33" customFormat="1" ht="12.75" customHeight="1">
      <c r="A15" s="10" t="s">
        <v>50</v>
      </c>
      <c r="B15" s="26"/>
      <c r="C15" s="38"/>
      <c r="G15" s="15"/>
    </row>
    <row r="16" spans="1:7" s="33" customFormat="1" ht="12.75" customHeight="1">
      <c r="A16" s="35" t="s">
        <v>179</v>
      </c>
      <c r="B16" s="26"/>
      <c r="C16" s="38"/>
      <c r="G16" s="15"/>
    </row>
    <row r="17" spans="1:7" s="33" customFormat="1" ht="12.75" customHeight="1">
      <c r="A17" s="10" t="s">
        <v>53</v>
      </c>
      <c r="B17" s="26"/>
      <c r="C17" s="38"/>
      <c r="G17" s="15"/>
    </row>
    <row r="18" spans="1:7" s="33" customFormat="1" ht="12.75" customHeight="1">
      <c r="A18" s="10"/>
      <c r="B18" s="26"/>
      <c r="C18" s="38"/>
      <c r="G18" s="15"/>
    </row>
    <row r="19" spans="1:7" s="33" customFormat="1" ht="12.75" customHeight="1">
      <c r="A19" t="s">
        <v>27</v>
      </c>
      <c r="B19" s="26"/>
      <c r="C19" s="38"/>
      <c r="G19" s="15"/>
    </row>
    <row r="20" spans="1:7" s="33" customFormat="1" ht="12.75" customHeight="1">
      <c r="A20" s="10"/>
      <c r="B20" s="26"/>
      <c r="C20" s="38"/>
      <c r="G20" s="15"/>
    </row>
    <row r="21" spans="2:7" s="33" customFormat="1" ht="12.75" customHeight="1">
      <c r="B21" s="26"/>
      <c r="C21" s="38"/>
      <c r="G21" s="15"/>
    </row>
    <row r="22" spans="2:7" s="33" customFormat="1" ht="12.75" customHeight="1">
      <c r="B22" s="26"/>
      <c r="C22" s="38"/>
      <c r="G22" s="15"/>
    </row>
    <row r="23" spans="2:7" s="33" customFormat="1" ht="12.75" customHeight="1">
      <c r="B23" s="26"/>
      <c r="C23" s="38"/>
      <c r="G23" s="15"/>
    </row>
    <row r="24" spans="2:7" s="33" customFormat="1" ht="12.75" customHeight="1">
      <c r="B24" s="26"/>
      <c r="C24" s="38"/>
      <c r="G24" s="15"/>
    </row>
    <row r="25" spans="2:7" s="33" customFormat="1" ht="12.75" customHeight="1">
      <c r="B25" s="26"/>
      <c r="C25" s="38"/>
      <c r="G25" s="15"/>
    </row>
    <row r="26" spans="2:7" s="33" customFormat="1" ht="12.75" customHeight="1">
      <c r="B26" s="26"/>
      <c r="C26" s="38"/>
      <c r="G26" s="15"/>
    </row>
    <row r="27" spans="2:7" s="33" customFormat="1" ht="12.75" customHeight="1">
      <c r="B27" s="26"/>
      <c r="C27" s="38"/>
      <c r="G27" s="15"/>
    </row>
    <row r="28" spans="2:7" s="33" customFormat="1" ht="12.75" customHeight="1">
      <c r="B28" s="26"/>
      <c r="C28" s="38"/>
      <c r="G28" s="15"/>
    </row>
    <row r="29" spans="2:7" s="33" customFormat="1" ht="12.75" customHeight="1">
      <c r="B29" s="26"/>
      <c r="C29" s="38"/>
      <c r="G29" s="15"/>
    </row>
    <row r="30" spans="2:7" s="33" customFormat="1" ht="12.75" customHeight="1">
      <c r="B30" s="26"/>
      <c r="C30" s="38"/>
      <c r="G30" s="15"/>
    </row>
    <row r="31" spans="2:7" s="33" customFormat="1" ht="12.75" customHeight="1">
      <c r="B31" s="26"/>
      <c r="C31" s="38"/>
      <c r="G31" s="15"/>
    </row>
    <row r="32" spans="2:7" s="33" customFormat="1" ht="12.75" customHeight="1">
      <c r="B32" s="26"/>
      <c r="C32" s="38"/>
      <c r="G32" s="15"/>
    </row>
    <row r="33" spans="2:7" s="33" customFormat="1" ht="12.75" customHeight="1">
      <c r="B33" s="26"/>
      <c r="C33" s="38"/>
      <c r="G33" s="15"/>
    </row>
    <row r="34" spans="2:7" s="33" customFormat="1" ht="12.75" customHeight="1">
      <c r="B34" s="26"/>
      <c r="C34" s="38"/>
      <c r="G34" s="15"/>
    </row>
    <row r="35" spans="2:7" s="33" customFormat="1" ht="12.75" customHeight="1">
      <c r="B35" s="26"/>
      <c r="C35" s="38"/>
      <c r="G35" s="15"/>
    </row>
    <row r="36" spans="2:7" s="33" customFormat="1" ht="12.75" customHeight="1">
      <c r="B36" s="26"/>
      <c r="C36" s="38"/>
      <c r="G36" s="15"/>
    </row>
    <row r="37" spans="2:7" s="33" customFormat="1" ht="12.75" customHeight="1">
      <c r="B37" s="26"/>
      <c r="C37" s="38"/>
      <c r="G37" s="15"/>
    </row>
    <row r="38" spans="2:7" s="33" customFormat="1" ht="12.75" customHeight="1">
      <c r="B38" s="26"/>
      <c r="C38" s="38"/>
      <c r="G38" s="15"/>
    </row>
    <row r="39" spans="2:7" s="33" customFormat="1" ht="12.75" customHeight="1">
      <c r="B39" s="26"/>
      <c r="C39" s="38"/>
      <c r="G39" s="15"/>
    </row>
    <row r="40" spans="2:7" s="33" customFormat="1" ht="12.75" customHeight="1">
      <c r="B40" s="26"/>
      <c r="C40" s="38"/>
      <c r="G40" s="15"/>
    </row>
    <row r="41" spans="2:7" s="33" customFormat="1" ht="12.75" customHeight="1">
      <c r="B41" s="26"/>
      <c r="C41" s="38"/>
      <c r="G41" s="15"/>
    </row>
    <row r="42" spans="2:7" s="33" customFormat="1" ht="12.75" customHeight="1">
      <c r="B42" s="26"/>
      <c r="C42" s="38"/>
      <c r="G42" s="15"/>
    </row>
    <row r="43" spans="2:7" s="33" customFormat="1" ht="12.75" customHeight="1">
      <c r="B43" s="26"/>
      <c r="C43" s="38"/>
      <c r="G43" s="15"/>
    </row>
    <row r="44" spans="2:7" s="33" customFormat="1" ht="12.75" customHeight="1">
      <c r="B44" s="26"/>
      <c r="C44" s="38"/>
      <c r="G44" s="15"/>
    </row>
    <row r="45" spans="2:7" s="33" customFormat="1" ht="12.75" customHeight="1">
      <c r="B45" s="26"/>
      <c r="C45" s="38"/>
      <c r="G45" s="15"/>
    </row>
    <row r="46" spans="2:7" s="33" customFormat="1" ht="12.75" customHeight="1">
      <c r="B46" s="26"/>
      <c r="C46" s="38"/>
      <c r="G46" s="15"/>
    </row>
    <row r="47" spans="2:7" s="33" customFormat="1" ht="12.75" customHeight="1">
      <c r="B47" s="26"/>
      <c r="C47" s="38"/>
      <c r="G47" s="15"/>
    </row>
    <row r="48" spans="2:7" s="33" customFormat="1" ht="12.75" customHeight="1">
      <c r="B48" s="26"/>
      <c r="C48" s="38"/>
      <c r="G48" s="15"/>
    </row>
    <row r="49" spans="2:7" s="33" customFormat="1" ht="12.75" customHeight="1">
      <c r="B49" s="26"/>
      <c r="C49" s="38"/>
      <c r="G49" s="15"/>
    </row>
    <row r="50" spans="2:7" s="33" customFormat="1" ht="12.75" customHeight="1">
      <c r="B50" s="26"/>
      <c r="C50" s="38"/>
      <c r="G50" s="15"/>
    </row>
    <row r="51" spans="2:7" s="33" customFormat="1" ht="12.75" customHeight="1">
      <c r="B51" s="26"/>
      <c r="C51" s="38"/>
      <c r="G51" s="15"/>
    </row>
    <row r="52" spans="2:7" s="33" customFormat="1" ht="12.75" customHeight="1">
      <c r="B52" s="26"/>
      <c r="C52" s="38"/>
      <c r="G52" s="15"/>
    </row>
    <row r="53" spans="2:7" s="33" customFormat="1" ht="12.75" customHeight="1">
      <c r="B53" s="26"/>
      <c r="C53" s="38"/>
      <c r="G53" s="15"/>
    </row>
    <row r="54" spans="2:7" s="33" customFormat="1" ht="12.75" customHeight="1">
      <c r="B54" s="26"/>
      <c r="C54" s="38"/>
      <c r="G54" s="15"/>
    </row>
    <row r="55" spans="2:7" s="33" customFormat="1" ht="12.75" customHeight="1">
      <c r="B55" s="26"/>
      <c r="C55" s="38"/>
      <c r="G55" s="15"/>
    </row>
    <row r="56" spans="2:7" s="33" customFormat="1" ht="12.75" customHeight="1">
      <c r="B56" s="26"/>
      <c r="C56" s="38"/>
      <c r="G56" s="15"/>
    </row>
    <row r="57" spans="2:7" s="33" customFormat="1" ht="12.75" customHeight="1">
      <c r="B57" s="26"/>
      <c r="C57" s="38"/>
      <c r="G57" s="15"/>
    </row>
    <row r="58" spans="2:7" s="33" customFormat="1" ht="12.75" customHeight="1">
      <c r="B58" s="26"/>
      <c r="C58" s="38"/>
      <c r="G58" s="15"/>
    </row>
    <row r="59" spans="2:7" s="33" customFormat="1" ht="12.75" customHeight="1">
      <c r="B59" s="26"/>
      <c r="C59" s="38"/>
      <c r="G59" s="15"/>
    </row>
    <row r="60" spans="2:7" s="33" customFormat="1" ht="12.75" customHeight="1">
      <c r="B60" s="26"/>
      <c r="C60" s="38"/>
      <c r="G60" s="15"/>
    </row>
    <row r="61" spans="2:7" s="33" customFormat="1" ht="12.75" customHeight="1">
      <c r="B61" s="26"/>
      <c r="C61" s="38"/>
      <c r="G61" s="15"/>
    </row>
    <row r="62" spans="2:7" s="33" customFormat="1" ht="12.75" customHeight="1">
      <c r="B62" s="26"/>
      <c r="C62" s="38"/>
      <c r="G62" s="15"/>
    </row>
    <row r="63" spans="2:7" s="33" customFormat="1" ht="12.75" customHeight="1">
      <c r="B63" s="26"/>
      <c r="C63" s="38"/>
      <c r="G63" s="15"/>
    </row>
    <row r="64" spans="2:7" s="33" customFormat="1" ht="12.75" customHeight="1">
      <c r="B64" s="26"/>
      <c r="C64" s="38"/>
      <c r="G64" s="15"/>
    </row>
    <row r="65" spans="2:7" s="33" customFormat="1" ht="12.75" customHeight="1">
      <c r="B65" s="26"/>
      <c r="C65" s="38"/>
      <c r="G65" s="15"/>
    </row>
    <row r="66" spans="2:7" s="33" customFormat="1" ht="12.75" customHeight="1">
      <c r="B66" s="26"/>
      <c r="C66" s="38"/>
      <c r="G66" s="15"/>
    </row>
    <row r="67" spans="2:7" s="33" customFormat="1" ht="12.75" customHeight="1">
      <c r="B67" s="26"/>
      <c r="C67" s="38"/>
      <c r="G67" s="15"/>
    </row>
    <row r="68" spans="2:7" s="33" customFormat="1" ht="12.75" customHeight="1">
      <c r="B68" s="26"/>
      <c r="C68" s="38"/>
      <c r="G68" s="15"/>
    </row>
    <row r="69" spans="2:7" s="33" customFormat="1" ht="12.75" customHeight="1">
      <c r="B69" s="26"/>
      <c r="C69" s="38"/>
      <c r="G69" s="15"/>
    </row>
    <row r="70" spans="2:7" s="33" customFormat="1" ht="12.75" customHeight="1">
      <c r="B70" s="26"/>
      <c r="C70" s="38"/>
      <c r="G70" s="15"/>
    </row>
    <row r="71" spans="2:7" s="33" customFormat="1" ht="12.75" customHeight="1">
      <c r="B71" s="26"/>
      <c r="C71" s="38"/>
      <c r="G71" s="15"/>
    </row>
    <row r="72" spans="2:7" s="33" customFormat="1" ht="12.75" customHeight="1">
      <c r="B72" s="26"/>
      <c r="C72" s="38"/>
      <c r="G72" s="15"/>
    </row>
    <row r="73" spans="2:7" s="33" customFormat="1" ht="12.75" customHeight="1">
      <c r="B73" s="26"/>
      <c r="C73" s="38"/>
      <c r="G73" s="15"/>
    </row>
    <row r="74" spans="2:7" s="33" customFormat="1" ht="12.75" customHeight="1">
      <c r="B74" s="26"/>
      <c r="C74" s="38"/>
      <c r="G74" s="15"/>
    </row>
    <row r="75" spans="2:7" s="33" customFormat="1" ht="12.75" customHeight="1">
      <c r="B75" s="26"/>
      <c r="C75" s="38"/>
      <c r="G75" s="15"/>
    </row>
    <row r="76" spans="2:7" s="33" customFormat="1" ht="12.75" customHeight="1">
      <c r="B76" s="26"/>
      <c r="C76" s="38"/>
      <c r="G76" s="15"/>
    </row>
    <row r="77" spans="2:7" s="33" customFormat="1" ht="12.75" customHeight="1">
      <c r="B77" s="26"/>
      <c r="C77" s="38"/>
      <c r="G77" s="15"/>
    </row>
    <row r="78" spans="2:7" s="33" customFormat="1" ht="12.75" customHeight="1">
      <c r="B78" s="26"/>
      <c r="C78" s="38"/>
      <c r="G78" s="15"/>
    </row>
    <row r="79" spans="2:7" s="33" customFormat="1" ht="12.75" customHeight="1">
      <c r="B79" s="26"/>
      <c r="C79" s="38"/>
      <c r="G79" s="15"/>
    </row>
    <row r="80" spans="2:7" s="33" customFormat="1" ht="12.75" customHeight="1">
      <c r="B80" s="26"/>
      <c r="C80" s="38"/>
      <c r="G80" s="15"/>
    </row>
    <row r="81" spans="2:7" s="33" customFormat="1" ht="12.75" customHeight="1">
      <c r="B81" s="26"/>
      <c r="C81" s="38"/>
      <c r="G81" s="15"/>
    </row>
    <row r="82" spans="2:7" s="33" customFormat="1" ht="12.75" customHeight="1">
      <c r="B82" s="26"/>
      <c r="C82" s="38"/>
      <c r="G82" s="15"/>
    </row>
    <row r="83" spans="2:7" s="33" customFormat="1" ht="12.75" customHeight="1">
      <c r="B83" s="26"/>
      <c r="C83" s="38"/>
      <c r="G83" s="15"/>
    </row>
    <row r="84" spans="2:7" s="33" customFormat="1" ht="12.75" customHeight="1">
      <c r="B84" s="26"/>
      <c r="C84" s="38"/>
      <c r="G84" s="15"/>
    </row>
    <row r="85" spans="2:7" s="33" customFormat="1" ht="12.75" customHeight="1">
      <c r="B85" s="26"/>
      <c r="C85" s="38"/>
      <c r="G85" s="15"/>
    </row>
    <row r="86" spans="2:7" s="33" customFormat="1" ht="12.75" customHeight="1">
      <c r="B86" s="26"/>
      <c r="C86" s="38"/>
      <c r="G86" s="15"/>
    </row>
    <row r="87" spans="2:7" s="33" customFormat="1" ht="12.75" customHeight="1">
      <c r="B87" s="26"/>
      <c r="C87" s="38"/>
      <c r="G87" s="15"/>
    </row>
    <row r="88" spans="2:7" s="33" customFormat="1" ht="12.75" customHeight="1">
      <c r="B88" s="26"/>
      <c r="C88" s="38"/>
      <c r="G88" s="15"/>
    </row>
    <row r="89" spans="2:7" s="33" customFormat="1" ht="12.75" customHeight="1">
      <c r="B89" s="26"/>
      <c r="C89" s="38"/>
      <c r="G89" s="15"/>
    </row>
    <row r="90" spans="2:7" s="33" customFormat="1" ht="12.75" customHeight="1">
      <c r="B90" s="26"/>
      <c r="C90" s="38"/>
      <c r="G90" s="15"/>
    </row>
    <row r="91" spans="2:7" s="33" customFormat="1" ht="12.75" customHeight="1">
      <c r="B91" s="26"/>
      <c r="C91" s="38"/>
      <c r="G91" s="15"/>
    </row>
    <row r="92" spans="2:7" s="33" customFormat="1" ht="12.75" customHeight="1">
      <c r="B92" s="26"/>
      <c r="C92" s="38"/>
      <c r="G92" s="15"/>
    </row>
    <row r="93" spans="2:7" s="33" customFormat="1" ht="12.75" customHeight="1">
      <c r="B93" s="26"/>
      <c r="C93" s="38"/>
      <c r="G93" s="15"/>
    </row>
    <row r="94" spans="2:7" s="33" customFormat="1" ht="12.75" customHeight="1">
      <c r="B94" s="26"/>
      <c r="C94" s="38"/>
      <c r="G94" s="15"/>
    </row>
    <row r="95" spans="2:7" s="33" customFormat="1" ht="12.75" customHeight="1">
      <c r="B95" s="26"/>
      <c r="C95" s="38"/>
      <c r="G95" s="15"/>
    </row>
    <row r="96" spans="2:7" s="33" customFormat="1" ht="12.75" customHeight="1">
      <c r="B96" s="26"/>
      <c r="C96" s="38"/>
      <c r="G96" s="15"/>
    </row>
    <row r="97" spans="2:7" s="33" customFormat="1" ht="12.75" customHeight="1">
      <c r="B97" s="26"/>
      <c r="C97" s="38"/>
      <c r="G97" s="15"/>
    </row>
    <row r="98" spans="2:7" s="33" customFormat="1" ht="12.75" customHeight="1">
      <c r="B98" s="26"/>
      <c r="C98" s="38"/>
      <c r="G98" s="15"/>
    </row>
    <row r="99" spans="2:7" s="33" customFormat="1" ht="12.75" customHeight="1">
      <c r="B99" s="26"/>
      <c r="C99" s="38"/>
      <c r="G99" s="15"/>
    </row>
    <row r="100" spans="2:7" s="33" customFormat="1" ht="12.75" customHeight="1">
      <c r="B100" s="26"/>
      <c r="C100" s="38"/>
      <c r="G100" s="15"/>
    </row>
    <row r="101" spans="2:7" s="33" customFormat="1" ht="12.75" customHeight="1">
      <c r="B101" s="26"/>
      <c r="C101" s="38"/>
      <c r="G101" s="15"/>
    </row>
    <row r="102" spans="2:7" s="33" customFormat="1" ht="12.75" customHeight="1">
      <c r="B102" s="26"/>
      <c r="C102" s="38"/>
      <c r="G102" s="15"/>
    </row>
    <row r="103" spans="2:7" s="33" customFormat="1" ht="12.75" customHeight="1">
      <c r="B103" s="26"/>
      <c r="C103" s="38"/>
      <c r="G103" s="15"/>
    </row>
    <row r="104" spans="2:7" s="33" customFormat="1" ht="12.75" customHeight="1">
      <c r="B104" s="26"/>
      <c r="C104" s="38"/>
      <c r="G104" s="15"/>
    </row>
    <row r="105" spans="2:7" s="33" customFormat="1" ht="12.75" customHeight="1">
      <c r="B105" s="26"/>
      <c r="C105" s="38"/>
      <c r="G105" s="15"/>
    </row>
    <row r="106" spans="2:7" s="33" customFormat="1" ht="12.75" customHeight="1">
      <c r="B106" s="26"/>
      <c r="C106" s="38"/>
      <c r="G106" s="15"/>
    </row>
    <row r="107" spans="2:7" s="33" customFormat="1" ht="12.75" customHeight="1">
      <c r="B107" s="26"/>
      <c r="C107" s="38"/>
      <c r="G107" s="15"/>
    </row>
    <row r="108" spans="2:7" s="33" customFormat="1" ht="12.75" customHeight="1">
      <c r="B108" s="26"/>
      <c r="C108" s="38"/>
      <c r="G108" s="15"/>
    </row>
    <row r="109" spans="2:7" s="33" customFormat="1" ht="12.75" customHeight="1">
      <c r="B109" s="26"/>
      <c r="C109" s="38"/>
      <c r="G109" s="15"/>
    </row>
    <row r="110" spans="2:7" s="33" customFormat="1" ht="12.75" customHeight="1">
      <c r="B110" s="26"/>
      <c r="C110" s="38"/>
      <c r="G110" s="15"/>
    </row>
    <row r="111" spans="2:7" s="33" customFormat="1" ht="12.75" customHeight="1">
      <c r="B111" s="26"/>
      <c r="C111" s="38"/>
      <c r="G111" s="15"/>
    </row>
    <row r="112" spans="2:7" s="33" customFormat="1" ht="12.75" customHeight="1">
      <c r="B112" s="26"/>
      <c r="C112" s="38"/>
      <c r="G112" s="15"/>
    </row>
    <row r="113" spans="2:7" s="33" customFormat="1" ht="12.75" customHeight="1">
      <c r="B113" s="26"/>
      <c r="C113" s="38"/>
      <c r="G113" s="15"/>
    </row>
    <row r="114" spans="2:7" s="33" customFormat="1" ht="12.75" customHeight="1">
      <c r="B114" s="26"/>
      <c r="C114" s="38"/>
      <c r="G114" s="15"/>
    </row>
    <row r="115" spans="2:7" s="33" customFormat="1" ht="12.75" customHeight="1">
      <c r="B115" s="26"/>
      <c r="C115" s="38"/>
      <c r="G115" s="15"/>
    </row>
    <row r="116" spans="2:7" s="33" customFormat="1" ht="12.75" customHeight="1">
      <c r="B116" s="26"/>
      <c r="C116" s="38"/>
      <c r="G116" s="15"/>
    </row>
    <row r="117" spans="2:7" s="33" customFormat="1" ht="12.75" customHeight="1">
      <c r="B117" s="26"/>
      <c r="C117" s="38"/>
      <c r="G117" s="15"/>
    </row>
    <row r="118" spans="2:7" s="33" customFormat="1" ht="12.75" customHeight="1">
      <c r="B118" s="26"/>
      <c r="C118" s="38"/>
      <c r="G118" s="15"/>
    </row>
    <row r="119" spans="2:7" s="33" customFormat="1" ht="12.75" customHeight="1">
      <c r="B119" s="26"/>
      <c r="C119" s="38"/>
      <c r="G119" s="15"/>
    </row>
    <row r="120" spans="2:7" s="33" customFormat="1" ht="12.75" customHeight="1">
      <c r="B120" s="26"/>
      <c r="C120" s="38"/>
      <c r="G120" s="15"/>
    </row>
    <row r="121" spans="2:7" s="33" customFormat="1" ht="12.75" customHeight="1">
      <c r="B121" s="26"/>
      <c r="C121" s="38"/>
      <c r="G121" s="15"/>
    </row>
    <row r="122" spans="2:7" s="33" customFormat="1" ht="12.75" customHeight="1">
      <c r="B122" s="26"/>
      <c r="C122" s="38"/>
      <c r="G122" s="15"/>
    </row>
    <row r="123" spans="2:7" s="33" customFormat="1" ht="12.75" customHeight="1">
      <c r="B123" s="26"/>
      <c r="C123" s="38"/>
      <c r="G123" s="15"/>
    </row>
    <row r="124" spans="2:7" s="33" customFormat="1" ht="12.75" customHeight="1">
      <c r="B124" s="26"/>
      <c r="C124" s="38"/>
      <c r="G124" s="15"/>
    </row>
    <row r="125" spans="2:7" s="33" customFormat="1" ht="12.75" customHeight="1">
      <c r="B125" s="26"/>
      <c r="C125" s="38"/>
      <c r="G125" s="15"/>
    </row>
    <row r="126" spans="2:7" s="33" customFormat="1" ht="12.75" customHeight="1">
      <c r="B126" s="26"/>
      <c r="C126" s="38"/>
      <c r="G126" s="15"/>
    </row>
    <row r="127" spans="2:7" s="33" customFormat="1" ht="12.75" customHeight="1">
      <c r="B127" s="26"/>
      <c r="C127" s="38"/>
      <c r="G127" s="15"/>
    </row>
    <row r="128" spans="2:7" s="33" customFormat="1" ht="12.75" customHeight="1">
      <c r="B128" s="26"/>
      <c r="C128" s="38"/>
      <c r="G128" s="15"/>
    </row>
    <row r="129" spans="2:7" s="33" customFormat="1" ht="12.75" customHeight="1">
      <c r="B129" s="26"/>
      <c r="C129" s="38"/>
      <c r="G129" s="15"/>
    </row>
    <row r="130" spans="2:7" s="33" customFormat="1" ht="12.75" customHeight="1">
      <c r="B130" s="26"/>
      <c r="C130" s="38"/>
      <c r="G130" s="15"/>
    </row>
    <row r="131" spans="2:7" s="33" customFormat="1" ht="12.75" customHeight="1">
      <c r="B131" s="26"/>
      <c r="C131" s="38"/>
      <c r="G131" s="15"/>
    </row>
    <row r="132" spans="2:7" s="33" customFormat="1" ht="12.75" customHeight="1">
      <c r="B132" s="26"/>
      <c r="C132" s="38"/>
      <c r="G132" s="15"/>
    </row>
    <row r="133" spans="2:7" s="33" customFormat="1" ht="12.75" customHeight="1">
      <c r="B133" s="26"/>
      <c r="C133" s="38"/>
      <c r="G133" s="15"/>
    </row>
    <row r="134" spans="2:7" s="33" customFormat="1" ht="12.75" customHeight="1">
      <c r="B134" s="26"/>
      <c r="C134" s="38"/>
      <c r="G134" s="15"/>
    </row>
    <row r="135" spans="2:7" s="33" customFormat="1" ht="12.75" customHeight="1">
      <c r="B135" s="26"/>
      <c r="C135" s="38"/>
      <c r="G135" s="15"/>
    </row>
    <row r="136" spans="2:7" s="33" customFormat="1" ht="12.75" customHeight="1">
      <c r="B136" s="26"/>
      <c r="C136" s="38"/>
      <c r="G136" s="15"/>
    </row>
    <row r="137" spans="2:7" s="33" customFormat="1" ht="12.75" customHeight="1">
      <c r="B137" s="26"/>
      <c r="C137" s="38"/>
      <c r="G137" s="15"/>
    </row>
    <row r="138" spans="2:7" s="33" customFormat="1" ht="12.75" customHeight="1">
      <c r="B138" s="26"/>
      <c r="C138" s="38"/>
      <c r="G138" s="15"/>
    </row>
    <row r="139" spans="2:7" s="33" customFormat="1" ht="12.75" customHeight="1">
      <c r="B139" s="26"/>
      <c r="C139" s="38"/>
      <c r="G139" s="15"/>
    </row>
    <row r="140" spans="2:7" s="33" customFormat="1" ht="12.75" customHeight="1">
      <c r="B140" s="26"/>
      <c r="C140" s="38"/>
      <c r="G140" s="15"/>
    </row>
    <row r="141" spans="2:7" s="33" customFormat="1" ht="12.75" customHeight="1">
      <c r="B141" s="26"/>
      <c r="C141" s="38"/>
      <c r="G141" s="15"/>
    </row>
    <row r="142" spans="2:7" s="33" customFormat="1" ht="12.75" customHeight="1">
      <c r="B142" s="26"/>
      <c r="C142" s="38"/>
      <c r="G142" s="15"/>
    </row>
    <row r="143" spans="2:7" s="33" customFormat="1" ht="12.75" customHeight="1">
      <c r="B143" s="26"/>
      <c r="C143" s="38"/>
      <c r="G143" s="15"/>
    </row>
    <row r="144" spans="2:7" s="33" customFormat="1" ht="12.75" customHeight="1">
      <c r="B144" s="26"/>
      <c r="C144" s="38"/>
      <c r="G144" s="15"/>
    </row>
    <row r="145" spans="2:7" s="33" customFormat="1" ht="12.75" customHeight="1">
      <c r="B145" s="26"/>
      <c r="C145" s="38"/>
      <c r="G145" s="15"/>
    </row>
    <row r="146" spans="2:7" s="33" customFormat="1" ht="12.75" customHeight="1">
      <c r="B146" s="26"/>
      <c r="C146" s="38"/>
      <c r="G146" s="15"/>
    </row>
    <row r="147" spans="2:7" s="33" customFormat="1" ht="12.75" customHeight="1">
      <c r="B147" s="26"/>
      <c r="C147" s="38"/>
      <c r="G147" s="15"/>
    </row>
    <row r="148" spans="2:7" s="33" customFormat="1" ht="12.75" customHeight="1">
      <c r="B148" s="26"/>
      <c r="C148" s="38"/>
      <c r="G148" s="15"/>
    </row>
    <row r="149" spans="2:7" s="33" customFormat="1" ht="12.75" customHeight="1">
      <c r="B149" s="26"/>
      <c r="C149" s="38"/>
      <c r="G149" s="15"/>
    </row>
    <row r="150" spans="2:7" s="33" customFormat="1" ht="12.75" customHeight="1">
      <c r="B150" s="26"/>
      <c r="C150" s="38"/>
      <c r="G150" s="15"/>
    </row>
    <row r="151" spans="2:7" s="33" customFormat="1" ht="12.75" customHeight="1">
      <c r="B151" s="26"/>
      <c r="C151" s="38"/>
      <c r="G151" s="15"/>
    </row>
    <row r="152" spans="2:7" s="33" customFormat="1" ht="12.75" customHeight="1">
      <c r="B152" s="26"/>
      <c r="C152" s="38"/>
      <c r="G152" s="15"/>
    </row>
    <row r="153" spans="2:7" s="33" customFormat="1" ht="12.75" customHeight="1">
      <c r="B153" s="26"/>
      <c r="C153" s="38"/>
      <c r="G153" s="15"/>
    </row>
    <row r="154" spans="2:7" s="33" customFormat="1" ht="12.75" customHeight="1">
      <c r="B154" s="26"/>
      <c r="C154" s="38"/>
      <c r="G154" s="15"/>
    </row>
    <row r="155" spans="2:7" s="33" customFormat="1" ht="12.75" customHeight="1">
      <c r="B155" s="26"/>
      <c r="C155" s="38"/>
      <c r="G155" s="15"/>
    </row>
    <row r="156" spans="2:7" s="33" customFormat="1" ht="12.75" customHeight="1">
      <c r="B156" s="26"/>
      <c r="C156" s="38"/>
      <c r="G156" s="15"/>
    </row>
    <row r="157" spans="2:7" s="33" customFormat="1" ht="12.75" customHeight="1">
      <c r="B157" s="26"/>
      <c r="C157" s="38"/>
      <c r="G157" s="15"/>
    </row>
    <row r="158" spans="2:7" s="33" customFormat="1" ht="12.75" customHeight="1">
      <c r="B158" s="26"/>
      <c r="C158" s="38"/>
      <c r="G158" s="15"/>
    </row>
    <row r="159" spans="2:7" s="33" customFormat="1" ht="12.75" customHeight="1">
      <c r="B159" s="26"/>
      <c r="C159" s="38"/>
      <c r="G159" s="15"/>
    </row>
    <row r="160" spans="2:7" s="33" customFormat="1" ht="12.75" customHeight="1">
      <c r="B160" s="26"/>
      <c r="C160" s="38"/>
      <c r="G160" s="15"/>
    </row>
    <row r="161" spans="2:7" s="33" customFormat="1" ht="12.75" customHeight="1">
      <c r="B161" s="26"/>
      <c r="C161" s="38"/>
      <c r="G161" s="15"/>
    </row>
    <row r="162" spans="2:7" s="33" customFormat="1" ht="12.75" customHeight="1">
      <c r="B162" s="26"/>
      <c r="C162" s="38"/>
      <c r="G162" s="15"/>
    </row>
    <row r="163" spans="2:7" s="33" customFormat="1" ht="12.75" customHeight="1">
      <c r="B163" s="26"/>
      <c r="C163" s="38"/>
      <c r="G163" s="15"/>
    </row>
    <row r="164" spans="2:7" s="33" customFormat="1" ht="12.75" customHeight="1">
      <c r="B164" s="26"/>
      <c r="C164" s="38"/>
      <c r="G164" s="15"/>
    </row>
    <row r="165" spans="2:7" s="33" customFormat="1" ht="12.75" customHeight="1">
      <c r="B165" s="26"/>
      <c r="C165" s="38"/>
      <c r="G165" s="15"/>
    </row>
    <row r="166" spans="2:7" s="33" customFormat="1" ht="12.75" customHeight="1">
      <c r="B166" s="26"/>
      <c r="C166" s="38"/>
      <c r="G166" s="15"/>
    </row>
    <row r="167" spans="2:7" s="33" customFormat="1" ht="12.75" customHeight="1">
      <c r="B167" s="26"/>
      <c r="C167" s="38"/>
      <c r="G167" s="15"/>
    </row>
    <row r="168" spans="2:7" s="33" customFormat="1" ht="12.75" customHeight="1">
      <c r="B168" s="26"/>
      <c r="C168" s="38"/>
      <c r="G168" s="15"/>
    </row>
    <row r="169" spans="2:7" s="33" customFormat="1" ht="12.75" customHeight="1">
      <c r="B169" s="26"/>
      <c r="C169" s="38"/>
      <c r="G169" s="15"/>
    </row>
    <row r="170" spans="2:7" s="33" customFormat="1" ht="12.75" customHeight="1">
      <c r="B170" s="26"/>
      <c r="C170" s="38"/>
      <c r="G170" s="15"/>
    </row>
    <row r="171" spans="2:7" s="33" customFormat="1" ht="12.75" customHeight="1">
      <c r="B171" s="26"/>
      <c r="C171" s="38"/>
      <c r="G171" s="15"/>
    </row>
    <row r="172" spans="2:7" s="33" customFormat="1" ht="12.75" customHeight="1">
      <c r="B172" s="26"/>
      <c r="C172" s="38"/>
      <c r="G172" s="15"/>
    </row>
    <row r="173" spans="2:7" s="33" customFormat="1" ht="12.75" customHeight="1">
      <c r="B173" s="26"/>
      <c r="C173" s="38"/>
      <c r="G173" s="15"/>
    </row>
    <row r="174" spans="2:7" s="33" customFormat="1" ht="12.75" customHeight="1">
      <c r="B174" s="26"/>
      <c r="C174" s="38"/>
      <c r="G174" s="15"/>
    </row>
    <row r="175" spans="2:7" s="33" customFormat="1" ht="12.75" customHeight="1">
      <c r="B175" s="26"/>
      <c r="C175" s="38"/>
      <c r="G175" s="15"/>
    </row>
    <row r="176" spans="2:7" s="33" customFormat="1" ht="12.75" customHeight="1">
      <c r="B176" s="26"/>
      <c r="C176" s="38"/>
      <c r="G176" s="15"/>
    </row>
    <row r="177" spans="2:7" s="33" customFormat="1" ht="12.75" customHeight="1">
      <c r="B177" s="26"/>
      <c r="C177" s="38"/>
      <c r="G177" s="15"/>
    </row>
    <row r="178" spans="2:7" s="33" customFormat="1" ht="12.75" customHeight="1">
      <c r="B178" s="26"/>
      <c r="C178" s="38"/>
      <c r="G178" s="15"/>
    </row>
    <row r="179" spans="2:7" s="33" customFormat="1" ht="12.75" customHeight="1">
      <c r="B179" s="26"/>
      <c r="C179" s="38"/>
      <c r="G179" s="15"/>
    </row>
    <row r="180" spans="2:7" s="33" customFormat="1" ht="12.75" customHeight="1">
      <c r="B180" s="26"/>
      <c r="C180" s="38"/>
      <c r="G180" s="15"/>
    </row>
    <row r="181" spans="2:7" s="33" customFormat="1" ht="12.75" customHeight="1">
      <c r="B181" s="26"/>
      <c r="C181" s="38"/>
      <c r="G181" s="15"/>
    </row>
    <row r="182" spans="2:7" s="33" customFormat="1" ht="12.75" customHeight="1">
      <c r="B182" s="26"/>
      <c r="C182" s="38"/>
      <c r="G182" s="15"/>
    </row>
    <row r="183" spans="2:7" s="33" customFormat="1" ht="12.75" customHeight="1">
      <c r="B183" s="26"/>
      <c r="C183" s="38"/>
      <c r="G183" s="15"/>
    </row>
    <row r="184" spans="2:7" s="33" customFormat="1" ht="12.75" customHeight="1">
      <c r="B184" s="26"/>
      <c r="C184" s="38"/>
      <c r="G184" s="15"/>
    </row>
    <row r="185" spans="2:7" s="33" customFormat="1" ht="12.75" customHeight="1">
      <c r="B185" s="26"/>
      <c r="C185" s="38"/>
      <c r="G185" s="15"/>
    </row>
    <row r="186" spans="2:7" s="33" customFormat="1" ht="12.75" customHeight="1">
      <c r="B186" s="26"/>
      <c r="C186" s="38"/>
      <c r="G186" s="15"/>
    </row>
    <row r="187" spans="2:7" s="33" customFormat="1" ht="12.75" customHeight="1">
      <c r="B187" s="26"/>
      <c r="C187" s="38"/>
      <c r="G187" s="15"/>
    </row>
    <row r="188" spans="2:7" s="33" customFormat="1" ht="12.75" customHeight="1">
      <c r="B188" s="26"/>
      <c r="C188" s="38"/>
      <c r="G188" s="15"/>
    </row>
    <row r="189" spans="2:7" s="33" customFormat="1" ht="12.75" customHeight="1">
      <c r="B189" s="26"/>
      <c r="C189" s="38"/>
      <c r="G189" s="15"/>
    </row>
    <row r="190" spans="2:7" s="33" customFormat="1" ht="12.75" customHeight="1">
      <c r="B190" s="26"/>
      <c r="C190" s="38"/>
      <c r="G190" s="15"/>
    </row>
    <row r="191" spans="2:7" s="33" customFormat="1" ht="12.75" customHeight="1">
      <c r="B191" s="26"/>
      <c r="C191" s="38"/>
      <c r="G191" s="15"/>
    </row>
    <row r="192" spans="2:7" s="33" customFormat="1" ht="12.75" customHeight="1">
      <c r="B192" s="26"/>
      <c r="C192" s="38"/>
      <c r="G192" s="15"/>
    </row>
    <row r="193" spans="2:7" s="33" customFormat="1" ht="12.75" customHeight="1">
      <c r="B193" s="26"/>
      <c r="C193" s="38"/>
      <c r="G193" s="15"/>
    </row>
    <row r="194" spans="2:7" s="33" customFormat="1" ht="12.75" customHeight="1">
      <c r="B194" s="26"/>
      <c r="C194" s="38"/>
      <c r="G194" s="15"/>
    </row>
    <row r="195" spans="2:7" s="33" customFormat="1" ht="12.75" customHeight="1">
      <c r="B195" s="26"/>
      <c r="C195" s="38"/>
      <c r="G195" s="15"/>
    </row>
    <row r="196" spans="2:7" s="33" customFormat="1" ht="12.75" customHeight="1">
      <c r="B196" s="26"/>
      <c r="C196" s="38"/>
      <c r="G196" s="15"/>
    </row>
    <row r="197" spans="2:7" s="33" customFormat="1" ht="12.75" customHeight="1">
      <c r="B197" s="26"/>
      <c r="C197" s="38"/>
      <c r="G197" s="15"/>
    </row>
    <row r="198" spans="2:7" s="33" customFormat="1" ht="12.75" customHeight="1">
      <c r="B198" s="26"/>
      <c r="C198" s="38"/>
      <c r="G198" s="15"/>
    </row>
    <row r="199" spans="2:7" s="33" customFormat="1" ht="12.75" customHeight="1">
      <c r="B199" s="26"/>
      <c r="C199" s="38"/>
      <c r="G199" s="15"/>
    </row>
    <row r="200" spans="2:7" s="33" customFormat="1" ht="12.75" customHeight="1">
      <c r="B200" s="26"/>
      <c r="C200" s="38"/>
      <c r="G200" s="15"/>
    </row>
    <row r="201" spans="2:7" s="33" customFormat="1" ht="12.75" customHeight="1">
      <c r="B201" s="26"/>
      <c r="C201" s="38"/>
      <c r="G201" s="15"/>
    </row>
    <row r="202" spans="2:7" s="33" customFormat="1" ht="12.75" customHeight="1">
      <c r="B202" s="26"/>
      <c r="C202" s="38"/>
      <c r="G202" s="15"/>
    </row>
    <row r="203" spans="2:7" s="33" customFormat="1" ht="12.75" customHeight="1">
      <c r="B203" s="26"/>
      <c r="C203" s="38"/>
      <c r="G203" s="15"/>
    </row>
    <row r="204" spans="2:7" s="33" customFormat="1" ht="12.75" customHeight="1">
      <c r="B204" s="26"/>
      <c r="C204" s="38"/>
      <c r="G204" s="15"/>
    </row>
    <row r="205" spans="2:7" s="33" customFormat="1" ht="12.75" customHeight="1">
      <c r="B205" s="26"/>
      <c r="C205" s="38"/>
      <c r="G205" s="15"/>
    </row>
    <row r="206" spans="2:7" s="33" customFormat="1" ht="12.75" customHeight="1">
      <c r="B206" s="26"/>
      <c r="C206" s="38"/>
      <c r="G206" s="15"/>
    </row>
    <row r="207" spans="2:7" s="33" customFormat="1" ht="12.75" customHeight="1">
      <c r="B207" s="26"/>
      <c r="C207" s="38"/>
      <c r="G207" s="15"/>
    </row>
    <row r="208" spans="2:7" s="33" customFormat="1" ht="12.75" customHeight="1">
      <c r="B208" s="26"/>
      <c r="C208" s="38"/>
      <c r="G208" s="15"/>
    </row>
    <row r="209" spans="2:7" s="33" customFormat="1" ht="12.75" customHeight="1">
      <c r="B209" s="26"/>
      <c r="C209" s="38"/>
      <c r="G209" s="15"/>
    </row>
  </sheetData>
  <sheetProtection password="CA53" sheet="1" objects="1" scenarios="1"/>
  <printOptions/>
  <pageMargins left="0.75" right="0.75" top="1" bottom="1" header="0.5" footer="0.5"/>
  <pageSetup fitToHeight="5" fitToWidth="1" horizontalDpi="600" verticalDpi="600" orientation="landscape" scale="86" r:id="rId1"/>
</worksheet>
</file>

<file path=xl/worksheets/sheet5.xml><?xml version="1.0" encoding="utf-8"?>
<worksheet xmlns="http://schemas.openxmlformats.org/spreadsheetml/2006/main" xmlns:r="http://schemas.openxmlformats.org/officeDocument/2006/relationships">
  <sheetPr>
    <pageSetUpPr fitToPage="1"/>
  </sheetPr>
  <dimension ref="A1:Y145"/>
  <sheetViews>
    <sheetView zoomScalePageLayoutView="0" workbookViewId="0" topLeftCell="A1">
      <selection activeCell="A1" sqref="A1"/>
    </sheetView>
  </sheetViews>
  <sheetFormatPr defaultColWidth="9.140625" defaultRowHeight="12.75" customHeight="1"/>
  <cols>
    <col min="1" max="1" width="53.8515625" style="80" customWidth="1"/>
    <col min="2" max="2" width="15.28125" style="28" bestFit="1" customWidth="1"/>
    <col min="3" max="3" width="25.28125" style="80" customWidth="1"/>
    <col min="4" max="4" width="20.00390625" style="80" bestFit="1" customWidth="1"/>
    <col min="5" max="5" width="13.00390625" style="80" bestFit="1" customWidth="1"/>
    <col min="6" max="6" width="12.57421875" style="80" bestFit="1" customWidth="1"/>
    <col min="7" max="7" width="31.421875" style="80" bestFit="1" customWidth="1"/>
    <col min="8" max="8" width="21.57421875" style="80" bestFit="1" customWidth="1"/>
    <col min="9" max="9" width="16.421875" style="80" bestFit="1" customWidth="1"/>
    <col min="10" max="10" width="7.28125" style="80" bestFit="1" customWidth="1"/>
    <col min="11" max="12" width="9.140625" style="80" customWidth="1"/>
    <col min="13" max="13" width="12.00390625" style="80" bestFit="1" customWidth="1"/>
    <col min="14" max="16384" width="9.140625" style="80" customWidth="1"/>
  </cols>
  <sheetData>
    <row r="1" ht="12.75" customHeight="1">
      <c r="B1" s="81" t="s">
        <v>14</v>
      </c>
    </row>
    <row r="3" spans="1:4" ht="12.75" customHeight="1">
      <c r="A3" s="97" t="s">
        <v>196</v>
      </c>
      <c r="D3" s="83"/>
    </row>
    <row r="4" spans="1:3" ht="12.75" customHeight="1">
      <c r="A4" s="84" t="s">
        <v>1</v>
      </c>
      <c r="B4" s="85" t="s">
        <v>235</v>
      </c>
      <c r="C4" s="86" t="s">
        <v>88</v>
      </c>
    </row>
    <row r="5" spans="1:3" ht="12.75" customHeight="1">
      <c r="A5" s="87" t="s">
        <v>5</v>
      </c>
      <c r="B5" s="75" t="s">
        <v>6</v>
      </c>
      <c r="C5" s="77">
        <f>I17+I28+I39+I50+I61+I72+I85+I96+I108+I114</f>
        <v>0</v>
      </c>
    </row>
    <row r="6" spans="1:3" ht="12.75" customHeight="1">
      <c r="A6" s="87" t="s">
        <v>8</v>
      </c>
      <c r="B6" s="88" t="s">
        <v>9</v>
      </c>
      <c r="C6" s="77">
        <f>I18+I29+I40+I51+I62+I73+I86+I97</f>
        <v>0</v>
      </c>
    </row>
    <row r="7" spans="1:3" ht="12.75" customHeight="1">
      <c r="A7" s="87" t="s">
        <v>35</v>
      </c>
      <c r="B7" s="75" t="s">
        <v>10</v>
      </c>
      <c r="C7" s="77">
        <f>I19+I30+I41+I52+I63+I74+I87+I98</f>
        <v>0</v>
      </c>
    </row>
    <row r="8" spans="1:3" ht="12.75" customHeight="1">
      <c r="A8" s="87" t="s">
        <v>11</v>
      </c>
      <c r="B8" s="75" t="s">
        <v>4</v>
      </c>
      <c r="C8" s="77">
        <f>IF(I20+I31+I42+I53+I64+I75+I88+I109+I115&lt;'Part 5 Releases '!C12,'Part 5 Releases '!C12,I20+I31+I42+I53+I64+I75+I88+I109+I115)</f>
        <v>0</v>
      </c>
    </row>
    <row r="9" spans="1:3" ht="12.75" customHeight="1">
      <c r="A9" s="87" t="s">
        <v>12</v>
      </c>
      <c r="B9" s="75" t="s">
        <v>4</v>
      </c>
      <c r="C9" s="77">
        <f>I21+I32+I43+I54+I65+I76+I89+I99</f>
        <v>0</v>
      </c>
    </row>
    <row r="10" spans="1:3" ht="12.75" customHeight="1">
      <c r="A10" s="103" t="s">
        <v>233</v>
      </c>
      <c r="B10" s="75" t="s">
        <v>4</v>
      </c>
      <c r="C10" s="77">
        <f>I22+I33+I44+I55+I66+I77+I90+I100</f>
        <v>0</v>
      </c>
    </row>
    <row r="11" spans="1:3" ht="12.75" customHeight="1">
      <c r="A11" s="103" t="s">
        <v>234</v>
      </c>
      <c r="B11" s="75" t="s">
        <v>4</v>
      </c>
      <c r="C11" s="77">
        <f>I23+I34+I45+I56+I67+I78+I91+I101</f>
        <v>0</v>
      </c>
    </row>
    <row r="13" spans="1:3" ht="12.75" customHeight="1">
      <c r="A13" s="83"/>
      <c r="B13" s="89"/>
      <c r="C13" s="90"/>
    </row>
    <row r="14" spans="1:3" ht="12.75" customHeight="1">
      <c r="A14" s="91" t="s">
        <v>102</v>
      </c>
      <c r="B14" s="89"/>
      <c r="C14" s="90"/>
    </row>
    <row r="15" ht="12.75" customHeight="1">
      <c r="A15" s="92" t="s">
        <v>218</v>
      </c>
    </row>
    <row r="16" spans="1:10" ht="12.75" customHeight="1">
      <c r="A16" s="84" t="s">
        <v>1</v>
      </c>
      <c r="B16" s="85" t="s">
        <v>235</v>
      </c>
      <c r="C16" s="85" t="s">
        <v>51</v>
      </c>
      <c r="D16" s="85" t="s">
        <v>32</v>
      </c>
      <c r="E16" s="85" t="s">
        <v>52</v>
      </c>
      <c r="F16" s="85" t="s">
        <v>30</v>
      </c>
      <c r="G16" s="85" t="s">
        <v>49</v>
      </c>
      <c r="H16" s="85" t="s">
        <v>181</v>
      </c>
      <c r="I16" s="84" t="s">
        <v>34</v>
      </c>
      <c r="J16" s="85" t="s">
        <v>3</v>
      </c>
    </row>
    <row r="17" spans="1:10" ht="12.75" customHeight="1">
      <c r="A17" s="87" t="s">
        <v>5</v>
      </c>
      <c r="B17" s="75" t="s">
        <v>6</v>
      </c>
      <c r="C17" s="75" t="s">
        <v>22</v>
      </c>
      <c r="D17" s="126">
        <v>0.199999998017801</v>
      </c>
      <c r="E17" s="75" t="s">
        <v>54</v>
      </c>
      <c r="F17" s="75" t="s">
        <v>29</v>
      </c>
      <c r="G17" s="75">
        <f>'Input Information'!$B$7*'Input Information'!$E$31</f>
        <v>0</v>
      </c>
      <c r="H17" s="75" t="s">
        <v>7</v>
      </c>
      <c r="I17" s="76">
        <f aca="true" t="shared" si="0" ref="I17:I23">D17*G17/1000</f>
        <v>0</v>
      </c>
      <c r="J17" s="75" t="s">
        <v>7</v>
      </c>
    </row>
    <row r="18" spans="1:10" ht="12.75" customHeight="1">
      <c r="A18" s="87" t="s">
        <v>8</v>
      </c>
      <c r="B18" s="88" t="s">
        <v>9</v>
      </c>
      <c r="C18" s="75" t="s">
        <v>22</v>
      </c>
      <c r="D18" s="126">
        <v>0.0022999999772047156</v>
      </c>
      <c r="E18" s="75" t="s">
        <v>54</v>
      </c>
      <c r="F18" s="75" t="s">
        <v>38</v>
      </c>
      <c r="G18" s="75">
        <f>'Input Information'!$B$7*'Input Information'!$E$31</f>
        <v>0</v>
      </c>
      <c r="H18" s="75" t="s">
        <v>7</v>
      </c>
      <c r="I18" s="76">
        <f t="shared" si="0"/>
        <v>0</v>
      </c>
      <c r="J18" s="75" t="s">
        <v>7</v>
      </c>
    </row>
    <row r="19" spans="1:10" ht="12.75" customHeight="1">
      <c r="A19" s="87" t="s">
        <v>35</v>
      </c>
      <c r="B19" s="75" t="s">
        <v>10</v>
      </c>
      <c r="C19" s="75" t="s">
        <v>22</v>
      </c>
      <c r="D19" s="126">
        <v>0.012499999876112585</v>
      </c>
      <c r="E19" s="75" t="s">
        <v>54</v>
      </c>
      <c r="F19" s="75" t="s">
        <v>29</v>
      </c>
      <c r="G19" s="75">
        <f>'Input Information'!$B$7*'Input Information'!$E$31</f>
        <v>0</v>
      </c>
      <c r="H19" s="75" t="s">
        <v>7</v>
      </c>
      <c r="I19" s="76">
        <f t="shared" si="0"/>
        <v>0</v>
      </c>
      <c r="J19" s="75" t="s">
        <v>7</v>
      </c>
    </row>
    <row r="20" spans="1:10" ht="12.75" customHeight="1">
      <c r="A20" s="87" t="s">
        <v>11</v>
      </c>
      <c r="B20" s="75" t="s">
        <v>4</v>
      </c>
      <c r="C20" s="75" t="s">
        <v>22</v>
      </c>
      <c r="D20" s="126">
        <v>0.004099999959364928</v>
      </c>
      <c r="E20" s="75" t="s">
        <v>54</v>
      </c>
      <c r="F20" s="75" t="s">
        <v>29</v>
      </c>
      <c r="G20" s="75">
        <f>'Input Information'!$B$7*'Input Information'!$E$31</f>
        <v>0</v>
      </c>
      <c r="H20" s="75" t="s">
        <v>7</v>
      </c>
      <c r="I20" s="76">
        <f t="shared" si="0"/>
        <v>0</v>
      </c>
      <c r="J20" s="75" t="s">
        <v>7</v>
      </c>
    </row>
    <row r="21" spans="1:10" ht="12.75" customHeight="1">
      <c r="A21" s="87" t="s">
        <v>12</v>
      </c>
      <c r="B21" s="75" t="s">
        <v>4</v>
      </c>
      <c r="C21" s="75" t="s">
        <v>22</v>
      </c>
      <c r="D21" s="126">
        <v>15.9999998414241</v>
      </c>
      <c r="E21" s="75" t="s">
        <v>54</v>
      </c>
      <c r="F21" s="75" t="s">
        <v>38</v>
      </c>
      <c r="G21" s="75">
        <f>'Input Information'!$B$7*'Input Information'!$E$31</f>
        <v>0</v>
      </c>
      <c r="H21" s="75" t="s">
        <v>7</v>
      </c>
      <c r="I21" s="76">
        <f t="shared" si="0"/>
        <v>0</v>
      </c>
      <c r="J21" s="75" t="s">
        <v>7</v>
      </c>
    </row>
    <row r="22" spans="1:10" ht="12.75" customHeight="1">
      <c r="A22" s="103" t="s">
        <v>233</v>
      </c>
      <c r="B22" s="75" t="s">
        <v>4</v>
      </c>
      <c r="C22" s="75" t="s">
        <v>22</v>
      </c>
      <c r="D22" s="126">
        <v>2.249999977700265</v>
      </c>
      <c r="E22" s="75" t="s">
        <v>54</v>
      </c>
      <c r="F22" s="75" t="s">
        <v>38</v>
      </c>
      <c r="G22" s="75">
        <f>'Input Information'!$B$7*'Input Information'!$E$31</f>
        <v>0</v>
      </c>
      <c r="H22" s="75" t="s">
        <v>7</v>
      </c>
      <c r="I22" s="76">
        <f t="shared" si="0"/>
        <v>0</v>
      </c>
      <c r="J22" s="75" t="s">
        <v>7</v>
      </c>
    </row>
    <row r="23" spans="1:10" ht="12.75" customHeight="1">
      <c r="A23" s="87" t="s">
        <v>234</v>
      </c>
      <c r="B23" s="75" t="s">
        <v>4</v>
      </c>
      <c r="C23" s="75" t="s">
        <v>22</v>
      </c>
      <c r="D23" s="126">
        <v>0.13499999866201592</v>
      </c>
      <c r="E23" s="75" t="s">
        <v>54</v>
      </c>
      <c r="F23" s="75" t="s">
        <v>38</v>
      </c>
      <c r="G23" s="75">
        <f>'Input Information'!$B$7*'Input Information'!$E$31</f>
        <v>0</v>
      </c>
      <c r="H23" s="75" t="s">
        <v>7</v>
      </c>
      <c r="I23" s="76">
        <f t="shared" si="0"/>
        <v>0</v>
      </c>
      <c r="J23" s="75" t="s">
        <v>7</v>
      </c>
    </row>
    <row r="24" spans="3:10" ht="12.75" customHeight="1">
      <c r="C24" s="28"/>
      <c r="D24" s="93"/>
      <c r="E24" s="28"/>
      <c r="F24" s="28"/>
      <c r="G24" s="28"/>
      <c r="H24" s="28"/>
      <c r="I24" s="94"/>
      <c r="J24" s="28"/>
    </row>
    <row r="25" spans="3:10" ht="12.75" customHeight="1">
      <c r="C25" s="28"/>
      <c r="D25" s="93"/>
      <c r="E25" s="28"/>
      <c r="F25" s="28"/>
      <c r="G25" s="28"/>
      <c r="H25" s="28"/>
      <c r="I25" s="94"/>
      <c r="J25" s="28"/>
    </row>
    <row r="26" ht="12.75" customHeight="1">
      <c r="A26" s="92" t="s">
        <v>219</v>
      </c>
    </row>
    <row r="27" spans="1:10" ht="12.75" customHeight="1">
      <c r="A27" s="84" t="s">
        <v>1</v>
      </c>
      <c r="B27" s="85" t="s">
        <v>235</v>
      </c>
      <c r="C27" s="85" t="s">
        <v>51</v>
      </c>
      <c r="D27" s="85" t="s">
        <v>32</v>
      </c>
      <c r="E27" s="85" t="s">
        <v>52</v>
      </c>
      <c r="F27" s="85" t="s">
        <v>30</v>
      </c>
      <c r="G27" s="85" t="s">
        <v>49</v>
      </c>
      <c r="H27" s="85" t="s">
        <v>181</v>
      </c>
      <c r="I27" s="84" t="s">
        <v>34</v>
      </c>
      <c r="J27" s="85" t="s">
        <v>3</v>
      </c>
    </row>
    <row r="28" spans="1:10" ht="12.75" customHeight="1">
      <c r="A28" s="87" t="s">
        <v>5</v>
      </c>
      <c r="B28" s="75" t="s">
        <v>6</v>
      </c>
      <c r="C28" s="75" t="s">
        <v>22</v>
      </c>
      <c r="D28" s="126">
        <v>0.19999999801780136</v>
      </c>
      <c r="E28" s="75" t="s">
        <v>54</v>
      </c>
      <c r="F28" s="75" t="s">
        <v>86</v>
      </c>
      <c r="G28" s="75">
        <f>'Input Information'!$B$7*'Input Information'!$E$32</f>
        <v>0</v>
      </c>
      <c r="H28" s="75" t="s">
        <v>7</v>
      </c>
      <c r="I28" s="76">
        <f aca="true" t="shared" si="1" ref="I28:I34">D28*G28/1000</f>
        <v>0</v>
      </c>
      <c r="J28" s="75" t="s">
        <v>7</v>
      </c>
    </row>
    <row r="29" spans="1:14" ht="12.75" customHeight="1">
      <c r="A29" s="87" t="s">
        <v>8</v>
      </c>
      <c r="B29" s="88" t="s">
        <v>9</v>
      </c>
      <c r="C29" s="75" t="s">
        <v>22</v>
      </c>
      <c r="D29" s="126">
        <v>0.043999999563916294</v>
      </c>
      <c r="E29" s="75" t="s">
        <v>54</v>
      </c>
      <c r="F29" s="75" t="s">
        <v>38</v>
      </c>
      <c r="G29" s="75">
        <f>'Input Information'!$B$7*'Input Information'!$E$32</f>
        <v>0</v>
      </c>
      <c r="H29" s="75" t="s">
        <v>7</v>
      </c>
      <c r="I29" s="76">
        <f t="shared" si="1"/>
        <v>0</v>
      </c>
      <c r="J29" s="75" t="s">
        <v>7</v>
      </c>
      <c r="M29" s="95"/>
      <c r="N29" s="83"/>
    </row>
    <row r="30" spans="1:14" ht="12.75" customHeight="1">
      <c r="A30" s="87" t="s">
        <v>35</v>
      </c>
      <c r="B30" s="75" t="s">
        <v>10</v>
      </c>
      <c r="C30" s="75" t="s">
        <v>22</v>
      </c>
      <c r="D30" s="126">
        <v>0.059999999405340405</v>
      </c>
      <c r="E30" s="75" t="s">
        <v>54</v>
      </c>
      <c r="F30" s="75" t="s">
        <v>38</v>
      </c>
      <c r="G30" s="75">
        <f>'Input Information'!$B$7*'Input Information'!$E$32</f>
        <v>0</v>
      </c>
      <c r="H30" s="75" t="s">
        <v>7</v>
      </c>
      <c r="I30" s="76">
        <f t="shared" si="1"/>
        <v>0</v>
      </c>
      <c r="J30" s="75" t="s">
        <v>7</v>
      </c>
      <c r="M30" s="83"/>
      <c r="N30" s="96"/>
    </row>
    <row r="31" spans="1:14" ht="12.75" customHeight="1">
      <c r="A31" s="87" t="s">
        <v>11</v>
      </c>
      <c r="B31" s="75" t="s">
        <v>4</v>
      </c>
      <c r="C31" s="75" t="s">
        <v>22</v>
      </c>
      <c r="D31" s="126">
        <v>0.004099999959364928</v>
      </c>
      <c r="E31" s="75" t="s">
        <v>54</v>
      </c>
      <c r="F31" s="75" t="s">
        <v>29</v>
      </c>
      <c r="G31" s="75">
        <f>'Input Information'!$B$7*'Input Information'!$E$32</f>
        <v>0</v>
      </c>
      <c r="H31" s="75" t="s">
        <v>7</v>
      </c>
      <c r="I31" s="76">
        <f t="shared" si="1"/>
        <v>0</v>
      </c>
      <c r="J31" s="75" t="s">
        <v>7</v>
      </c>
      <c r="M31" s="83"/>
      <c r="N31" s="96"/>
    </row>
    <row r="32" spans="1:14" ht="12.75" customHeight="1">
      <c r="A32" s="87" t="s">
        <v>12</v>
      </c>
      <c r="B32" s="75" t="s">
        <v>4</v>
      </c>
      <c r="C32" s="75" t="s">
        <v>22</v>
      </c>
      <c r="D32" s="126">
        <v>15.999999841424108</v>
      </c>
      <c r="E32" s="75" t="s">
        <v>54</v>
      </c>
      <c r="F32" s="75" t="s">
        <v>38</v>
      </c>
      <c r="G32" s="75">
        <f>'Input Information'!$B$7*'Input Information'!$E$32</f>
        <v>0</v>
      </c>
      <c r="H32" s="75" t="s">
        <v>7</v>
      </c>
      <c r="I32" s="76">
        <f t="shared" si="1"/>
        <v>0</v>
      </c>
      <c r="J32" s="75" t="s">
        <v>7</v>
      </c>
      <c r="M32" s="83"/>
      <c r="N32" s="96"/>
    </row>
    <row r="33" spans="1:10" ht="12.75" customHeight="1">
      <c r="A33" s="87" t="s">
        <v>233</v>
      </c>
      <c r="B33" s="75" t="s">
        <v>4</v>
      </c>
      <c r="C33" s="75" t="s">
        <v>22</v>
      </c>
      <c r="D33" s="126">
        <v>2.249999977700265</v>
      </c>
      <c r="E33" s="75" t="s">
        <v>54</v>
      </c>
      <c r="F33" s="75" t="s">
        <v>38</v>
      </c>
      <c r="G33" s="75">
        <f>'Input Information'!$B$7*'Input Information'!$E$32</f>
        <v>0</v>
      </c>
      <c r="H33" s="75" t="s">
        <v>7</v>
      </c>
      <c r="I33" s="76">
        <f t="shared" si="1"/>
        <v>0</v>
      </c>
      <c r="J33" s="75" t="s">
        <v>7</v>
      </c>
    </row>
    <row r="34" spans="1:10" ht="12.75" customHeight="1">
      <c r="A34" s="87" t="s">
        <v>234</v>
      </c>
      <c r="B34" s="75" t="s">
        <v>4</v>
      </c>
      <c r="C34" s="75" t="s">
        <v>22</v>
      </c>
      <c r="D34" s="126">
        <v>0.13499999866201592</v>
      </c>
      <c r="E34" s="75" t="s">
        <v>54</v>
      </c>
      <c r="F34" s="75" t="s">
        <v>38</v>
      </c>
      <c r="G34" s="75">
        <f>'Input Information'!$B$7*'Input Information'!$E$32</f>
        <v>0</v>
      </c>
      <c r="H34" s="75" t="s">
        <v>7</v>
      </c>
      <c r="I34" s="76">
        <f t="shared" si="1"/>
        <v>0</v>
      </c>
      <c r="J34" s="75" t="s">
        <v>7</v>
      </c>
    </row>
    <row r="35" spans="3:10" ht="12.75" customHeight="1">
      <c r="C35" s="28"/>
      <c r="D35" s="93"/>
      <c r="E35" s="28"/>
      <c r="F35" s="28"/>
      <c r="G35" s="28"/>
      <c r="H35" s="28"/>
      <c r="I35" s="94"/>
      <c r="J35" s="28"/>
    </row>
    <row r="36" spans="3:10" ht="12.75" customHeight="1">
      <c r="C36" s="28"/>
      <c r="D36" s="93"/>
      <c r="E36" s="28"/>
      <c r="F36" s="28"/>
      <c r="G36" s="28"/>
      <c r="H36" s="28"/>
      <c r="I36" s="94"/>
      <c r="J36" s="28"/>
    </row>
    <row r="37" ht="12.75" customHeight="1">
      <c r="A37" s="92" t="s">
        <v>220</v>
      </c>
    </row>
    <row r="38" spans="1:10" ht="12.75" customHeight="1">
      <c r="A38" s="84" t="s">
        <v>1</v>
      </c>
      <c r="B38" s="85" t="s">
        <v>235</v>
      </c>
      <c r="C38" s="85" t="s">
        <v>51</v>
      </c>
      <c r="D38" s="85" t="s">
        <v>32</v>
      </c>
      <c r="E38" s="85" t="s">
        <v>52</v>
      </c>
      <c r="F38" s="85" t="s">
        <v>30</v>
      </c>
      <c r="G38" s="85" t="s">
        <v>49</v>
      </c>
      <c r="H38" s="85" t="s">
        <v>181</v>
      </c>
      <c r="I38" s="84" t="s">
        <v>34</v>
      </c>
      <c r="J38" s="85" t="s">
        <v>3</v>
      </c>
    </row>
    <row r="39" spans="1:10" ht="12.75" customHeight="1">
      <c r="A39" s="87" t="s">
        <v>5</v>
      </c>
      <c r="B39" s="75" t="s">
        <v>6</v>
      </c>
      <c r="C39" s="75" t="s">
        <v>22</v>
      </c>
      <c r="D39" s="126">
        <v>0.19999999801780136</v>
      </c>
      <c r="E39" s="75" t="s">
        <v>54</v>
      </c>
      <c r="F39" s="75" t="s">
        <v>86</v>
      </c>
      <c r="G39" s="75">
        <f>'Input Information'!$B$7*'Input Information'!$E$33</f>
        <v>0</v>
      </c>
      <c r="H39" s="75" t="s">
        <v>7</v>
      </c>
      <c r="I39" s="76">
        <f aca="true" t="shared" si="2" ref="I39:I45">D39*G39*0.001</f>
        <v>0</v>
      </c>
      <c r="J39" s="75" t="s">
        <v>7</v>
      </c>
    </row>
    <row r="40" spans="1:14" ht="12.75" customHeight="1">
      <c r="A40" s="87" t="s">
        <v>8</v>
      </c>
      <c r="B40" s="88" t="s">
        <v>9</v>
      </c>
      <c r="C40" s="75" t="s">
        <v>22</v>
      </c>
      <c r="D40" s="126">
        <v>0.043999999563916294</v>
      </c>
      <c r="E40" s="75" t="s">
        <v>54</v>
      </c>
      <c r="F40" s="75" t="s">
        <v>38</v>
      </c>
      <c r="G40" s="75">
        <f>'Input Information'!$B$7*'Input Information'!$E$33</f>
        <v>0</v>
      </c>
      <c r="H40" s="75" t="s">
        <v>7</v>
      </c>
      <c r="I40" s="76">
        <f t="shared" si="2"/>
        <v>0</v>
      </c>
      <c r="J40" s="75" t="s">
        <v>7</v>
      </c>
      <c r="M40" s="95"/>
      <c r="N40" s="83"/>
    </row>
    <row r="41" spans="1:14" ht="12.75" customHeight="1">
      <c r="A41" s="87" t="s">
        <v>35</v>
      </c>
      <c r="B41" s="75" t="s">
        <v>10</v>
      </c>
      <c r="C41" s="75" t="s">
        <v>22</v>
      </c>
      <c r="D41" s="126">
        <v>0.059999999405340405</v>
      </c>
      <c r="E41" s="75" t="s">
        <v>54</v>
      </c>
      <c r="F41" s="75" t="s">
        <v>38</v>
      </c>
      <c r="G41" s="75">
        <f>'Input Information'!$B$7*'Input Information'!$E$33</f>
        <v>0</v>
      </c>
      <c r="H41" s="75" t="s">
        <v>7</v>
      </c>
      <c r="I41" s="76">
        <f t="shared" si="2"/>
        <v>0</v>
      </c>
      <c r="J41" s="75" t="s">
        <v>7</v>
      </c>
      <c r="M41" s="83"/>
      <c r="N41" s="96"/>
    </row>
    <row r="42" spans="1:14" ht="12.75" customHeight="1">
      <c r="A42" s="87" t="s">
        <v>11</v>
      </c>
      <c r="B42" s="75" t="s">
        <v>4</v>
      </c>
      <c r="C42" s="75" t="s">
        <v>22</v>
      </c>
      <c r="D42" s="126">
        <v>0.01799999982160212</v>
      </c>
      <c r="E42" s="75" t="s">
        <v>54</v>
      </c>
      <c r="F42" s="75" t="s">
        <v>38</v>
      </c>
      <c r="G42" s="75">
        <f>'Input Information'!$B$7*'Input Information'!$E$33</f>
        <v>0</v>
      </c>
      <c r="H42" s="75" t="s">
        <v>7</v>
      </c>
      <c r="I42" s="76">
        <f t="shared" si="2"/>
        <v>0</v>
      </c>
      <c r="J42" s="75" t="s">
        <v>7</v>
      </c>
      <c r="M42" s="83"/>
      <c r="N42" s="96"/>
    </row>
    <row r="43" spans="1:14" ht="12.75" customHeight="1">
      <c r="A43" s="87" t="s">
        <v>12</v>
      </c>
      <c r="B43" s="75" t="s">
        <v>4</v>
      </c>
      <c r="C43" s="75" t="s">
        <v>22</v>
      </c>
      <c r="D43" s="126">
        <v>15.999999841424108</v>
      </c>
      <c r="E43" s="75" t="s">
        <v>54</v>
      </c>
      <c r="F43" s="75" t="s">
        <v>38</v>
      </c>
      <c r="G43" s="75">
        <f>'Input Information'!$B$7*'Input Information'!$E$33</f>
        <v>0</v>
      </c>
      <c r="H43" s="75" t="s">
        <v>7</v>
      </c>
      <c r="I43" s="76">
        <f t="shared" si="2"/>
        <v>0</v>
      </c>
      <c r="J43" s="75" t="s">
        <v>7</v>
      </c>
      <c r="M43" s="83"/>
      <c r="N43" s="96"/>
    </row>
    <row r="44" spans="1:14" ht="12.75" customHeight="1">
      <c r="A44" s="87" t="s">
        <v>233</v>
      </c>
      <c r="B44" s="75" t="s">
        <v>4</v>
      </c>
      <c r="C44" s="75" t="s">
        <v>22</v>
      </c>
      <c r="D44" s="126">
        <v>2.249999977700265</v>
      </c>
      <c r="E44" s="75" t="s">
        <v>54</v>
      </c>
      <c r="F44" s="75" t="s">
        <v>38</v>
      </c>
      <c r="G44" s="75">
        <f>'Input Information'!$B$7*'Input Information'!$E$33</f>
        <v>0</v>
      </c>
      <c r="H44" s="75" t="s">
        <v>7</v>
      </c>
      <c r="I44" s="76">
        <f t="shared" si="2"/>
        <v>0</v>
      </c>
      <c r="J44" s="75" t="s">
        <v>7</v>
      </c>
      <c r="M44" s="83"/>
      <c r="N44" s="83"/>
    </row>
    <row r="45" spans="1:10" ht="12.75" customHeight="1">
      <c r="A45" s="87" t="s">
        <v>234</v>
      </c>
      <c r="B45" s="75" t="s">
        <v>4</v>
      </c>
      <c r="C45" s="75" t="s">
        <v>22</v>
      </c>
      <c r="D45" s="126">
        <v>0.13499999866201592</v>
      </c>
      <c r="E45" s="75" t="s">
        <v>54</v>
      </c>
      <c r="F45" s="75" t="s">
        <v>38</v>
      </c>
      <c r="G45" s="75">
        <f>'Input Information'!$B$7*'Input Information'!$E$33</f>
        <v>0</v>
      </c>
      <c r="H45" s="75" t="s">
        <v>7</v>
      </c>
      <c r="I45" s="76">
        <f t="shared" si="2"/>
        <v>0</v>
      </c>
      <c r="J45" s="75" t="s">
        <v>7</v>
      </c>
    </row>
    <row r="46" spans="3:10" ht="12.75" customHeight="1">
      <c r="C46" s="28"/>
      <c r="D46" s="93"/>
      <c r="E46" s="28"/>
      <c r="F46" s="28"/>
      <c r="G46" s="28"/>
      <c r="H46" s="28"/>
      <c r="I46" s="94"/>
      <c r="J46" s="28"/>
    </row>
    <row r="48" ht="12.75" customHeight="1">
      <c r="A48" s="92" t="s">
        <v>255</v>
      </c>
    </row>
    <row r="49" spans="1:10" ht="12.75" customHeight="1">
      <c r="A49" s="84" t="s">
        <v>1</v>
      </c>
      <c r="B49" s="85" t="s">
        <v>235</v>
      </c>
      <c r="C49" s="85" t="s">
        <v>51</v>
      </c>
      <c r="D49" s="85" t="s">
        <v>32</v>
      </c>
      <c r="E49" s="85" t="s">
        <v>52</v>
      </c>
      <c r="F49" s="85" t="s">
        <v>30</v>
      </c>
      <c r="G49" s="85" t="s">
        <v>49</v>
      </c>
      <c r="H49" s="85" t="s">
        <v>181</v>
      </c>
      <c r="I49" s="84" t="s">
        <v>34</v>
      </c>
      <c r="J49" s="85" t="s">
        <v>3</v>
      </c>
    </row>
    <row r="50" spans="1:10" ht="12.75" customHeight="1">
      <c r="A50" s="87" t="s">
        <v>5</v>
      </c>
      <c r="B50" s="75" t="s">
        <v>6</v>
      </c>
      <c r="C50" s="75" t="s">
        <v>22</v>
      </c>
      <c r="D50" s="126">
        <v>0.06499999935578545</v>
      </c>
      <c r="E50" s="75" t="s">
        <v>54</v>
      </c>
      <c r="F50" s="75" t="s">
        <v>90</v>
      </c>
      <c r="G50" s="75">
        <f>'Input Information'!$B$7*'Input Information'!$E$35</f>
        <v>0</v>
      </c>
      <c r="H50" s="75" t="s">
        <v>7</v>
      </c>
      <c r="I50" s="76">
        <f aca="true" t="shared" si="3" ref="I50:I56">D50*G50*0.001</f>
        <v>0</v>
      </c>
      <c r="J50" s="75" t="s">
        <v>7</v>
      </c>
    </row>
    <row r="51" spans="1:14" ht="12.75" customHeight="1">
      <c r="A51" s="87" t="s">
        <v>8</v>
      </c>
      <c r="B51" s="88" t="s">
        <v>9</v>
      </c>
      <c r="C51" s="75" t="s">
        <v>22</v>
      </c>
      <c r="D51" s="126">
        <v>0.0016999999831513114</v>
      </c>
      <c r="E51" s="75" t="s">
        <v>54</v>
      </c>
      <c r="F51" s="75" t="s">
        <v>29</v>
      </c>
      <c r="G51" s="75">
        <f>'Input Information'!$B$7*'Input Information'!$E$35</f>
        <v>0</v>
      </c>
      <c r="H51" s="75" t="s">
        <v>7</v>
      </c>
      <c r="I51" s="76">
        <f t="shared" si="3"/>
        <v>0</v>
      </c>
      <c r="J51" s="75" t="s">
        <v>7</v>
      </c>
      <c r="M51" s="95"/>
      <c r="N51" s="83"/>
    </row>
    <row r="52" spans="1:14" ht="12.75" customHeight="1">
      <c r="A52" s="87" t="s">
        <v>35</v>
      </c>
      <c r="B52" s="75" t="s">
        <v>10</v>
      </c>
      <c r="C52" s="75" t="s">
        <v>22</v>
      </c>
      <c r="D52" s="126">
        <v>0.012999999871157087</v>
      </c>
      <c r="E52" s="75" t="s">
        <v>54</v>
      </c>
      <c r="F52" s="75" t="s">
        <v>29</v>
      </c>
      <c r="G52" s="75">
        <f>'Input Information'!$B$7*'Input Information'!$E$35</f>
        <v>0</v>
      </c>
      <c r="H52" s="75" t="s">
        <v>7</v>
      </c>
      <c r="I52" s="76">
        <f t="shared" si="3"/>
        <v>0</v>
      </c>
      <c r="J52" s="75" t="s">
        <v>7</v>
      </c>
      <c r="M52" s="83"/>
      <c r="N52" s="96"/>
    </row>
    <row r="53" spans="1:14" ht="12.75" customHeight="1">
      <c r="A53" s="87" t="s">
        <v>11</v>
      </c>
      <c r="B53" s="75" t="s">
        <v>4</v>
      </c>
      <c r="C53" s="75" t="s">
        <v>22</v>
      </c>
      <c r="D53" s="126">
        <v>0.01599999984142411</v>
      </c>
      <c r="E53" s="75" t="s">
        <v>54</v>
      </c>
      <c r="F53" s="75" t="s">
        <v>86</v>
      </c>
      <c r="G53" s="75">
        <f>'Input Information'!$B$7*'Input Information'!$E$35</f>
        <v>0</v>
      </c>
      <c r="H53" s="75" t="s">
        <v>7</v>
      </c>
      <c r="I53" s="76">
        <f t="shared" si="3"/>
        <v>0</v>
      </c>
      <c r="J53" s="75" t="s">
        <v>7</v>
      </c>
      <c r="M53" s="83"/>
      <c r="N53" s="96"/>
    </row>
    <row r="54" spans="1:14" ht="12.75" customHeight="1">
      <c r="A54" s="87" t="s">
        <v>12</v>
      </c>
      <c r="B54" s="75" t="s">
        <v>4</v>
      </c>
      <c r="C54" s="75" t="s">
        <v>22</v>
      </c>
      <c r="D54" s="126">
        <v>13.999999861246094</v>
      </c>
      <c r="E54" s="75" t="s">
        <v>54</v>
      </c>
      <c r="F54" s="75" t="s">
        <v>29</v>
      </c>
      <c r="G54" s="75">
        <f>'Input Information'!$B$7*'Input Information'!$E$35</f>
        <v>0</v>
      </c>
      <c r="H54" s="75" t="s">
        <v>7</v>
      </c>
      <c r="I54" s="76">
        <f t="shared" si="3"/>
        <v>0</v>
      </c>
      <c r="J54" s="75" t="s">
        <v>7</v>
      </c>
      <c r="M54" s="83"/>
      <c r="N54" s="96"/>
    </row>
    <row r="55" spans="1:14" ht="12.75" customHeight="1">
      <c r="A55" s="87" t="s">
        <v>233</v>
      </c>
      <c r="B55" s="75" t="s">
        <v>4</v>
      </c>
      <c r="C55" s="75" t="s">
        <v>22</v>
      </c>
      <c r="D55" s="126">
        <v>3.1999999682848217</v>
      </c>
      <c r="E55" s="75" t="s">
        <v>54</v>
      </c>
      <c r="F55" s="75" t="s">
        <v>29</v>
      </c>
      <c r="G55" s="75">
        <f>'Input Information'!$B$7*'Input Information'!$E$35</f>
        <v>0</v>
      </c>
      <c r="H55" s="75" t="s">
        <v>7</v>
      </c>
      <c r="I55" s="76">
        <f t="shared" si="3"/>
        <v>0</v>
      </c>
      <c r="J55" s="75" t="s">
        <v>7</v>
      </c>
      <c r="M55" s="83"/>
      <c r="N55" s="83"/>
    </row>
    <row r="56" spans="1:14" ht="12.75" customHeight="1">
      <c r="A56" s="87" t="s">
        <v>234</v>
      </c>
      <c r="B56" s="75" t="s">
        <v>4</v>
      </c>
      <c r="C56" s="75" t="s">
        <v>22</v>
      </c>
      <c r="D56" s="126">
        <v>0.7499999925667551</v>
      </c>
      <c r="E56" s="75" t="s">
        <v>54</v>
      </c>
      <c r="F56" s="75" t="s">
        <v>38</v>
      </c>
      <c r="G56" s="75">
        <f>'Input Information'!$B$7*'Input Information'!$E$35</f>
        <v>0</v>
      </c>
      <c r="H56" s="75" t="s">
        <v>7</v>
      </c>
      <c r="I56" s="76">
        <f t="shared" si="3"/>
        <v>0</v>
      </c>
      <c r="J56" s="75" t="s">
        <v>7</v>
      </c>
      <c r="M56" s="83"/>
      <c r="N56" s="83"/>
    </row>
    <row r="57" spans="3:10" ht="12.75" customHeight="1">
      <c r="C57" s="28"/>
      <c r="D57" s="93"/>
      <c r="E57" s="28"/>
      <c r="F57" s="28"/>
      <c r="G57" s="28"/>
      <c r="H57" s="28"/>
      <c r="I57" s="94"/>
      <c r="J57" s="28"/>
    </row>
    <row r="59" ht="12.75" customHeight="1">
      <c r="A59" s="92" t="s">
        <v>256</v>
      </c>
    </row>
    <row r="60" spans="1:10" ht="12.75" customHeight="1">
      <c r="A60" s="84" t="s">
        <v>1</v>
      </c>
      <c r="B60" s="85" t="s">
        <v>235</v>
      </c>
      <c r="C60" s="85" t="s">
        <v>51</v>
      </c>
      <c r="D60" s="85" t="s">
        <v>32</v>
      </c>
      <c r="E60" s="85" t="s">
        <v>52</v>
      </c>
      <c r="F60" s="85" t="s">
        <v>30</v>
      </c>
      <c r="G60" s="85" t="s">
        <v>49</v>
      </c>
      <c r="H60" s="85" t="s">
        <v>181</v>
      </c>
      <c r="I60" s="84" t="s">
        <v>34</v>
      </c>
      <c r="J60" s="85" t="s">
        <v>3</v>
      </c>
    </row>
    <row r="61" spans="1:14" ht="12.75" customHeight="1">
      <c r="A61" s="87" t="s">
        <v>5</v>
      </c>
      <c r="B61" s="75" t="s">
        <v>6</v>
      </c>
      <c r="C61" s="75" t="s">
        <v>22</v>
      </c>
      <c r="D61" s="126">
        <v>0.06499999935578545</v>
      </c>
      <c r="E61" s="75" t="s">
        <v>54</v>
      </c>
      <c r="F61" s="75" t="s">
        <v>90</v>
      </c>
      <c r="G61" s="75">
        <f>'Input Information'!$B$7*'Input Information'!$E$36</f>
        <v>0</v>
      </c>
      <c r="H61" s="75" t="s">
        <v>7</v>
      </c>
      <c r="I61" s="76">
        <f aca="true" t="shared" si="4" ref="I61:I67">D61*G61*0.001</f>
        <v>0</v>
      </c>
      <c r="J61" s="75" t="s">
        <v>7</v>
      </c>
      <c r="M61" s="83"/>
      <c r="N61" s="83"/>
    </row>
    <row r="62" spans="1:14" ht="12.75" customHeight="1">
      <c r="A62" s="87" t="s">
        <v>8</v>
      </c>
      <c r="B62" s="88" t="s">
        <v>9</v>
      </c>
      <c r="C62" s="75" t="s">
        <v>22</v>
      </c>
      <c r="D62" s="126">
        <v>0.005499999945489537</v>
      </c>
      <c r="E62" s="75" t="s">
        <v>54</v>
      </c>
      <c r="F62" s="75" t="s">
        <v>38</v>
      </c>
      <c r="G62" s="75">
        <f>'Input Information'!$B$7*'Input Information'!$E$36</f>
        <v>0</v>
      </c>
      <c r="H62" s="75" t="s">
        <v>7</v>
      </c>
      <c r="I62" s="76">
        <f t="shared" si="4"/>
        <v>0</v>
      </c>
      <c r="J62" s="75" t="s">
        <v>7</v>
      </c>
      <c r="M62" s="95"/>
      <c r="N62" s="83"/>
    </row>
    <row r="63" spans="1:14" ht="12.75" customHeight="1">
      <c r="A63" s="87" t="s">
        <v>35</v>
      </c>
      <c r="B63" s="75" t="s">
        <v>10</v>
      </c>
      <c r="C63" s="75" t="s">
        <v>22</v>
      </c>
      <c r="D63" s="126">
        <v>0.027499999727447686</v>
      </c>
      <c r="E63" s="75" t="s">
        <v>54</v>
      </c>
      <c r="F63" s="75" t="s">
        <v>86</v>
      </c>
      <c r="G63" s="75">
        <f>'Input Information'!$B$7*'Input Information'!$E$36</f>
        <v>0</v>
      </c>
      <c r="H63" s="75" t="s">
        <v>7</v>
      </c>
      <c r="I63" s="76">
        <f t="shared" si="4"/>
        <v>0</v>
      </c>
      <c r="J63" s="75" t="s">
        <v>7</v>
      </c>
      <c r="M63" s="83"/>
      <c r="N63" s="96"/>
    </row>
    <row r="64" spans="1:14" ht="12.75" customHeight="1">
      <c r="A64" s="87" t="s">
        <v>11</v>
      </c>
      <c r="B64" s="75" t="s">
        <v>4</v>
      </c>
      <c r="C64" s="75" t="s">
        <v>22</v>
      </c>
      <c r="D64" s="126">
        <v>0.01599999984142411</v>
      </c>
      <c r="E64" s="75" t="s">
        <v>54</v>
      </c>
      <c r="F64" s="75" t="s">
        <v>86</v>
      </c>
      <c r="G64" s="75">
        <f>'Input Information'!$B$7*'Input Information'!$E$36</f>
        <v>0</v>
      </c>
      <c r="H64" s="75" t="s">
        <v>7</v>
      </c>
      <c r="I64" s="76">
        <f t="shared" si="4"/>
        <v>0</v>
      </c>
      <c r="J64" s="75" t="s">
        <v>7</v>
      </c>
      <c r="M64" s="83"/>
      <c r="N64" s="96"/>
    </row>
    <row r="65" spans="1:14" ht="12.75" customHeight="1">
      <c r="A65" s="87" t="s">
        <v>12</v>
      </c>
      <c r="B65" s="75" t="s">
        <v>4</v>
      </c>
      <c r="C65" s="75" t="s">
        <v>22</v>
      </c>
      <c r="D65" s="126">
        <v>13.999999861246094</v>
      </c>
      <c r="E65" s="75" t="s">
        <v>54</v>
      </c>
      <c r="F65" s="75" t="s">
        <v>29</v>
      </c>
      <c r="G65" s="75">
        <f>'Input Information'!$B$7*'Input Information'!$E$36</f>
        <v>0</v>
      </c>
      <c r="H65" s="75" t="s">
        <v>7</v>
      </c>
      <c r="I65" s="76">
        <f t="shared" si="4"/>
        <v>0</v>
      </c>
      <c r="J65" s="75" t="s">
        <v>7</v>
      </c>
      <c r="M65" s="83"/>
      <c r="N65" s="96"/>
    </row>
    <row r="66" spans="1:14" ht="12.75" customHeight="1">
      <c r="A66" s="87" t="s">
        <v>233</v>
      </c>
      <c r="B66" s="75" t="s">
        <v>4</v>
      </c>
      <c r="C66" s="75" t="s">
        <v>22</v>
      </c>
      <c r="D66" s="126">
        <v>3.1999999682848217</v>
      </c>
      <c r="E66" s="75" t="s">
        <v>54</v>
      </c>
      <c r="F66" s="75" t="s">
        <v>29</v>
      </c>
      <c r="G66" s="75">
        <f>'Input Information'!$B$7*'Input Information'!$E$36</f>
        <v>0</v>
      </c>
      <c r="H66" s="75" t="s">
        <v>7</v>
      </c>
      <c r="I66" s="76">
        <f t="shared" si="4"/>
        <v>0</v>
      </c>
      <c r="J66" s="75" t="s">
        <v>7</v>
      </c>
      <c r="M66" s="83"/>
      <c r="N66" s="83"/>
    </row>
    <row r="67" spans="1:10" ht="12.75" customHeight="1">
      <c r="A67" s="87" t="s">
        <v>234</v>
      </c>
      <c r="B67" s="75" t="s">
        <v>4</v>
      </c>
      <c r="C67" s="75" t="s">
        <v>22</v>
      </c>
      <c r="D67" s="126">
        <v>0.7499999925667551</v>
      </c>
      <c r="E67" s="75" t="s">
        <v>54</v>
      </c>
      <c r="F67" s="75" t="s">
        <v>38</v>
      </c>
      <c r="G67" s="75">
        <f>'Input Information'!$B$7*'Input Information'!$E$36</f>
        <v>0</v>
      </c>
      <c r="H67" s="75" t="s">
        <v>7</v>
      </c>
      <c r="I67" s="76">
        <f t="shared" si="4"/>
        <v>0</v>
      </c>
      <c r="J67" s="75" t="s">
        <v>7</v>
      </c>
    </row>
    <row r="68" spans="3:10" ht="12.75" customHeight="1">
      <c r="C68" s="28"/>
      <c r="D68" s="93"/>
      <c r="E68" s="28"/>
      <c r="F68" s="28"/>
      <c r="G68" s="28"/>
      <c r="H68" s="28"/>
      <c r="I68" s="94"/>
      <c r="J68" s="28"/>
    </row>
    <row r="70" ht="12.75" customHeight="1">
      <c r="A70" s="92" t="s">
        <v>257</v>
      </c>
    </row>
    <row r="71" spans="1:10" ht="12.75" customHeight="1">
      <c r="A71" s="84" t="s">
        <v>1</v>
      </c>
      <c r="B71" s="85" t="s">
        <v>235</v>
      </c>
      <c r="C71" s="85" t="s">
        <v>51</v>
      </c>
      <c r="D71" s="85" t="s">
        <v>32</v>
      </c>
      <c r="E71" s="85" t="s">
        <v>52</v>
      </c>
      <c r="F71" s="85" t="s">
        <v>30</v>
      </c>
      <c r="G71" s="85" t="s">
        <v>49</v>
      </c>
      <c r="H71" s="85" t="s">
        <v>181</v>
      </c>
      <c r="I71" s="84" t="s">
        <v>34</v>
      </c>
      <c r="J71" s="85" t="s">
        <v>3</v>
      </c>
    </row>
    <row r="72" spans="1:10" ht="12.75" customHeight="1">
      <c r="A72" s="87" t="s">
        <v>5</v>
      </c>
      <c r="B72" s="75" t="s">
        <v>6</v>
      </c>
      <c r="C72" s="75" t="s">
        <v>22</v>
      </c>
      <c r="D72" s="126">
        <v>0.06499999935578545</v>
      </c>
      <c r="E72" s="75" t="s">
        <v>54</v>
      </c>
      <c r="F72" s="75" t="s">
        <v>90</v>
      </c>
      <c r="G72" s="75">
        <f>'Input Information'!$B$7*'Input Information'!$E$37</f>
        <v>0</v>
      </c>
      <c r="H72" s="75" t="s">
        <v>7</v>
      </c>
      <c r="I72" s="76">
        <f aca="true" t="shared" si="5" ref="I72:I78">D72*G72*0.001</f>
        <v>0</v>
      </c>
      <c r="J72" s="75" t="s">
        <v>7</v>
      </c>
    </row>
    <row r="73" spans="1:10" ht="12.75" customHeight="1">
      <c r="A73" s="87" t="s">
        <v>8</v>
      </c>
      <c r="B73" s="88" t="s">
        <v>9</v>
      </c>
      <c r="C73" s="75" t="s">
        <v>22</v>
      </c>
      <c r="D73" s="126">
        <v>0.028999999712581197</v>
      </c>
      <c r="E73" s="75" t="s">
        <v>54</v>
      </c>
      <c r="F73" s="75" t="s">
        <v>90</v>
      </c>
      <c r="G73" s="75">
        <f>'Input Information'!$B$7*'Input Information'!$E$37</f>
        <v>0</v>
      </c>
      <c r="H73" s="75" t="s">
        <v>7</v>
      </c>
      <c r="I73" s="76">
        <f t="shared" si="5"/>
        <v>0</v>
      </c>
      <c r="J73" s="75" t="s">
        <v>7</v>
      </c>
    </row>
    <row r="74" spans="1:10" ht="12.75" customHeight="1">
      <c r="A74" s="87" t="s">
        <v>35</v>
      </c>
      <c r="B74" s="75" t="s">
        <v>10</v>
      </c>
      <c r="C74" s="75" t="s">
        <v>22</v>
      </c>
      <c r="D74" s="126">
        <v>0.027499999727447686</v>
      </c>
      <c r="E74" s="75" t="s">
        <v>54</v>
      </c>
      <c r="F74" s="75" t="s">
        <v>86</v>
      </c>
      <c r="G74" s="75">
        <f>'Input Information'!$B$7*'Input Information'!$E$37</f>
        <v>0</v>
      </c>
      <c r="H74" s="75" t="s">
        <v>7</v>
      </c>
      <c r="I74" s="76">
        <f t="shared" si="5"/>
        <v>0</v>
      </c>
      <c r="J74" s="75" t="s">
        <v>7</v>
      </c>
    </row>
    <row r="75" spans="1:10" ht="12.75" customHeight="1">
      <c r="A75" s="87" t="s">
        <v>11</v>
      </c>
      <c r="B75" s="75" t="s">
        <v>4</v>
      </c>
      <c r="C75" s="75" t="s">
        <v>22</v>
      </c>
      <c r="D75" s="126">
        <v>0.01599999984142411</v>
      </c>
      <c r="E75" s="75" t="s">
        <v>54</v>
      </c>
      <c r="F75" s="75" t="s">
        <v>38</v>
      </c>
      <c r="G75" s="75">
        <f>'Input Information'!$B$7*'Input Information'!$E$37</f>
        <v>0</v>
      </c>
      <c r="H75" s="75" t="s">
        <v>7</v>
      </c>
      <c r="I75" s="76">
        <f t="shared" si="5"/>
        <v>0</v>
      </c>
      <c r="J75" s="75" t="s">
        <v>7</v>
      </c>
    </row>
    <row r="76" spans="1:10" ht="12.75" customHeight="1">
      <c r="A76" s="87" t="s">
        <v>12</v>
      </c>
      <c r="B76" s="75" t="s">
        <v>4</v>
      </c>
      <c r="C76" s="75" t="s">
        <v>22</v>
      </c>
      <c r="D76" s="126">
        <v>13.999999861246094</v>
      </c>
      <c r="E76" s="75" t="s">
        <v>54</v>
      </c>
      <c r="F76" s="75" t="s">
        <v>29</v>
      </c>
      <c r="G76" s="75">
        <f>'Input Information'!$B$7*'Input Information'!$E$37</f>
        <v>0</v>
      </c>
      <c r="H76" s="75" t="s">
        <v>7</v>
      </c>
      <c r="I76" s="76">
        <f t="shared" si="5"/>
        <v>0</v>
      </c>
      <c r="J76" s="75" t="s">
        <v>7</v>
      </c>
    </row>
    <row r="77" spans="1:10" ht="12.75" customHeight="1">
      <c r="A77" s="87" t="s">
        <v>233</v>
      </c>
      <c r="B77" s="75" t="s">
        <v>4</v>
      </c>
      <c r="C77" s="75" t="s">
        <v>22</v>
      </c>
      <c r="D77" s="126">
        <v>3.1999999682848217</v>
      </c>
      <c r="E77" s="75" t="s">
        <v>54</v>
      </c>
      <c r="F77" s="75" t="s">
        <v>29</v>
      </c>
      <c r="G77" s="75">
        <f>'Input Information'!$B$7*'Input Information'!$E$37</f>
        <v>0</v>
      </c>
      <c r="H77" s="75" t="s">
        <v>7</v>
      </c>
      <c r="I77" s="76">
        <f t="shared" si="5"/>
        <v>0</v>
      </c>
      <c r="J77" s="75" t="s">
        <v>7</v>
      </c>
    </row>
    <row r="78" spans="1:10" ht="12.75" customHeight="1">
      <c r="A78" s="87" t="s">
        <v>234</v>
      </c>
      <c r="B78" s="75" t="s">
        <v>4</v>
      </c>
      <c r="C78" s="75" t="s">
        <v>22</v>
      </c>
      <c r="D78" s="126">
        <v>0.7499999925667551</v>
      </c>
      <c r="E78" s="75" t="s">
        <v>54</v>
      </c>
      <c r="F78" s="75" t="s">
        <v>38</v>
      </c>
      <c r="G78" s="75">
        <f>'Input Information'!$B$7*'Input Information'!$E$37</f>
        <v>0</v>
      </c>
      <c r="H78" s="75" t="s">
        <v>7</v>
      </c>
      <c r="I78" s="76">
        <f t="shared" si="5"/>
        <v>0</v>
      </c>
      <c r="J78" s="75" t="s">
        <v>7</v>
      </c>
    </row>
    <row r="79" spans="3:10" ht="12.75" customHeight="1">
      <c r="C79" s="28"/>
      <c r="D79" s="93"/>
      <c r="E79" s="28"/>
      <c r="F79" s="28"/>
      <c r="G79" s="28"/>
      <c r="H79" s="28"/>
      <c r="I79" s="94"/>
      <c r="J79" s="28"/>
    </row>
    <row r="81" ht="12.75" customHeight="1">
      <c r="A81" s="97" t="s">
        <v>89</v>
      </c>
    </row>
    <row r="83" spans="1:2" s="100" customFormat="1" ht="12.75" customHeight="1">
      <c r="A83" s="98" t="s">
        <v>132</v>
      </c>
      <c r="B83" s="99"/>
    </row>
    <row r="84" spans="1:10" ht="12.75" customHeight="1">
      <c r="A84" s="84" t="s">
        <v>1</v>
      </c>
      <c r="B84" s="85" t="s">
        <v>235</v>
      </c>
      <c r="C84" s="85" t="s">
        <v>51</v>
      </c>
      <c r="D84" s="85" t="s">
        <v>32</v>
      </c>
      <c r="E84" s="85" t="s">
        <v>52</v>
      </c>
      <c r="F84" s="85" t="s">
        <v>30</v>
      </c>
      <c r="G84" s="85" t="s">
        <v>49</v>
      </c>
      <c r="H84" s="85" t="s">
        <v>181</v>
      </c>
      <c r="I84" s="84" t="s">
        <v>34</v>
      </c>
      <c r="J84" s="85" t="s">
        <v>3</v>
      </c>
    </row>
    <row r="85" spans="1:10" ht="12.75" customHeight="1">
      <c r="A85" s="87" t="s">
        <v>5</v>
      </c>
      <c r="B85" s="75" t="s">
        <v>6</v>
      </c>
      <c r="C85" s="75" t="s">
        <v>22</v>
      </c>
      <c r="D85" s="127">
        <v>1345.550932118722</v>
      </c>
      <c r="E85" s="75" t="s">
        <v>151</v>
      </c>
      <c r="F85" s="75" t="s">
        <v>90</v>
      </c>
      <c r="G85" s="101">
        <f>'Input Information'!$B$8*'Input Information'!$E$39/1000000</f>
        <v>0</v>
      </c>
      <c r="H85" s="101" t="s">
        <v>182</v>
      </c>
      <c r="I85" s="76">
        <f aca="true" t="shared" si="6" ref="I85:I91">D85*G85/1000</f>
        <v>0</v>
      </c>
      <c r="J85" s="75" t="s">
        <v>7</v>
      </c>
    </row>
    <row r="86" spans="1:10" ht="12.75" customHeight="1">
      <c r="A86" s="87" t="s">
        <v>8</v>
      </c>
      <c r="B86" s="88" t="s">
        <v>9</v>
      </c>
      <c r="C86" s="75" t="s">
        <v>22</v>
      </c>
      <c r="D86" s="127">
        <v>9.611078086562298</v>
      </c>
      <c r="E86" s="75" t="s">
        <v>151</v>
      </c>
      <c r="F86" s="75" t="s">
        <v>85</v>
      </c>
      <c r="G86" s="101">
        <f>'Input Information'!$B$8*'Input Information'!$E$39/1000000</f>
        <v>0</v>
      </c>
      <c r="H86" s="101" t="s">
        <v>182</v>
      </c>
      <c r="I86" s="76">
        <f t="shared" si="6"/>
        <v>0</v>
      </c>
      <c r="J86" s="75" t="s">
        <v>7</v>
      </c>
    </row>
    <row r="87" spans="1:10" ht="12.75" customHeight="1">
      <c r="A87" s="87" t="s">
        <v>35</v>
      </c>
      <c r="B87" s="75" t="s">
        <v>10</v>
      </c>
      <c r="C87" s="75" t="s">
        <v>22</v>
      </c>
      <c r="D87" s="127">
        <v>1601.8463477603832</v>
      </c>
      <c r="E87" s="75" t="s">
        <v>151</v>
      </c>
      <c r="F87" s="75" t="s">
        <v>85</v>
      </c>
      <c r="G87" s="101">
        <f>'Input Information'!$B$8*'Input Information'!$E$39/1000000</f>
        <v>0</v>
      </c>
      <c r="H87" s="101" t="s">
        <v>182</v>
      </c>
      <c r="I87" s="76">
        <f t="shared" si="6"/>
        <v>0</v>
      </c>
      <c r="J87" s="75" t="s">
        <v>7</v>
      </c>
    </row>
    <row r="88" spans="1:10" ht="12.75" customHeight="1">
      <c r="A88" s="87" t="s">
        <v>11</v>
      </c>
      <c r="B88" s="75" t="s">
        <v>4</v>
      </c>
      <c r="C88" s="75" t="s">
        <v>22</v>
      </c>
      <c r="D88" s="127">
        <v>88.10154912682107</v>
      </c>
      <c r="E88" s="75" t="s">
        <v>151</v>
      </c>
      <c r="F88" s="75" t="s">
        <v>86</v>
      </c>
      <c r="G88" s="101">
        <f>'Input Information'!$B$8*'Input Information'!$E$39/1000000</f>
        <v>0</v>
      </c>
      <c r="H88" s="101" t="s">
        <v>182</v>
      </c>
      <c r="I88" s="76">
        <f t="shared" si="6"/>
        <v>0</v>
      </c>
      <c r="J88" s="75" t="s">
        <v>7</v>
      </c>
    </row>
    <row r="89" spans="1:10" ht="12.75" customHeight="1">
      <c r="A89" s="87" t="s">
        <v>12</v>
      </c>
      <c r="B89" s="75" t="s">
        <v>4</v>
      </c>
      <c r="C89" s="75" t="s">
        <v>22</v>
      </c>
      <c r="D89" s="127">
        <v>30.435080607447276</v>
      </c>
      <c r="E89" s="75" t="s">
        <v>151</v>
      </c>
      <c r="F89" s="75" t="s">
        <v>90</v>
      </c>
      <c r="G89" s="101">
        <f>'Input Information'!$B$8*'Input Information'!$E$39/1000000</f>
        <v>0</v>
      </c>
      <c r="H89" s="101" t="s">
        <v>182</v>
      </c>
      <c r="I89" s="76">
        <f t="shared" si="6"/>
        <v>0</v>
      </c>
      <c r="J89" s="75" t="s">
        <v>7</v>
      </c>
    </row>
    <row r="90" spans="1:10" ht="12.75" customHeight="1">
      <c r="A90" s="87" t="s">
        <v>233</v>
      </c>
      <c r="B90" s="75" t="s">
        <v>4</v>
      </c>
      <c r="C90" s="75" t="s">
        <v>22</v>
      </c>
      <c r="D90" s="127">
        <v>30.435080607447276</v>
      </c>
      <c r="E90" s="75" t="s">
        <v>151</v>
      </c>
      <c r="F90" s="75" t="s">
        <v>90</v>
      </c>
      <c r="G90" s="101">
        <f>'Input Information'!$B$8*'Input Information'!$E$39/1000000</f>
        <v>0</v>
      </c>
      <c r="H90" s="101" t="s">
        <v>182</v>
      </c>
      <c r="I90" s="76">
        <f t="shared" si="6"/>
        <v>0</v>
      </c>
      <c r="J90" s="75" t="s">
        <v>7</v>
      </c>
    </row>
    <row r="91" spans="1:10" ht="12.75" customHeight="1">
      <c r="A91" s="87" t="s">
        <v>234</v>
      </c>
      <c r="B91" s="75" t="s">
        <v>4</v>
      </c>
      <c r="C91" s="75" t="s">
        <v>22</v>
      </c>
      <c r="D91" s="127">
        <v>30.435080607447276</v>
      </c>
      <c r="E91" s="75" t="s">
        <v>151</v>
      </c>
      <c r="F91" s="75" t="s">
        <v>90</v>
      </c>
      <c r="G91" s="101">
        <f>'Input Information'!$B$8*'Input Information'!$E$39/1000000</f>
        <v>0</v>
      </c>
      <c r="H91" s="101" t="s">
        <v>182</v>
      </c>
      <c r="I91" s="76">
        <f t="shared" si="6"/>
        <v>0</v>
      </c>
      <c r="J91" s="75" t="s">
        <v>7</v>
      </c>
    </row>
    <row r="92" spans="3:10" ht="12.75" customHeight="1">
      <c r="C92" s="28"/>
      <c r="D92" s="93"/>
      <c r="E92" s="28"/>
      <c r="F92" s="28"/>
      <c r="G92" s="28"/>
      <c r="H92" s="28"/>
      <c r="I92" s="94"/>
      <c r="J92" s="28"/>
    </row>
    <row r="94" ht="12.75" customHeight="1">
      <c r="A94" s="92" t="s">
        <v>139</v>
      </c>
    </row>
    <row r="95" spans="1:10" ht="12.75" customHeight="1">
      <c r="A95" s="84" t="s">
        <v>1</v>
      </c>
      <c r="B95" s="85" t="s">
        <v>235</v>
      </c>
      <c r="C95" s="85" t="s">
        <v>51</v>
      </c>
      <c r="D95" s="85" t="s">
        <v>32</v>
      </c>
      <c r="E95" s="85" t="s">
        <v>52</v>
      </c>
      <c r="F95" s="85" t="s">
        <v>30</v>
      </c>
      <c r="G95" s="85" t="s">
        <v>49</v>
      </c>
      <c r="H95" s="85" t="s">
        <v>181</v>
      </c>
      <c r="I95" s="84" t="s">
        <v>34</v>
      </c>
      <c r="J95" s="85" t="s">
        <v>3</v>
      </c>
    </row>
    <row r="96" spans="1:10" ht="12.75" customHeight="1">
      <c r="A96" s="87" t="s">
        <v>5</v>
      </c>
      <c r="B96" s="75" t="s">
        <v>6</v>
      </c>
      <c r="C96" s="75" t="s">
        <v>22</v>
      </c>
      <c r="D96" s="126">
        <v>0.599132250572048</v>
      </c>
      <c r="E96" s="75" t="s">
        <v>150</v>
      </c>
      <c r="F96" s="75" t="s">
        <v>86</v>
      </c>
      <c r="G96" s="75">
        <f>'Input Information'!$B$9*'Input Information'!$E$40/1000</f>
        <v>0</v>
      </c>
      <c r="H96" s="75" t="s">
        <v>183</v>
      </c>
      <c r="I96" s="76">
        <f aca="true" t="shared" si="7" ref="I96:I101">D96*G96/1000</f>
        <v>0</v>
      </c>
      <c r="J96" s="75" t="s">
        <v>7</v>
      </c>
    </row>
    <row r="97" spans="1:10" ht="12.75" customHeight="1">
      <c r="A97" s="87" t="s">
        <v>8</v>
      </c>
      <c r="B97" s="88" t="s">
        <v>9</v>
      </c>
      <c r="C97" s="75" t="s">
        <v>22</v>
      </c>
      <c r="D97" s="126">
        <f>17.6144881668182*'Input Information'!$B$12</f>
        <v>4.50930897070546</v>
      </c>
      <c r="E97" s="75" t="s">
        <v>150</v>
      </c>
      <c r="F97" s="75" t="s">
        <v>86</v>
      </c>
      <c r="G97" s="75">
        <f>'Input Information'!$B$9*'Input Information'!$E$40/1000</f>
        <v>0</v>
      </c>
      <c r="H97" s="75" t="s">
        <v>183</v>
      </c>
      <c r="I97" s="76">
        <f t="shared" si="7"/>
        <v>0</v>
      </c>
      <c r="J97" s="75" t="s">
        <v>7</v>
      </c>
    </row>
    <row r="98" spans="1:10" ht="12.75" customHeight="1">
      <c r="A98" s="87" t="s">
        <v>35</v>
      </c>
      <c r="B98" s="75" t="s">
        <v>10</v>
      </c>
      <c r="C98" s="75" t="s">
        <v>22</v>
      </c>
      <c r="D98" s="126">
        <v>2.2767025521737825</v>
      </c>
      <c r="E98" s="75" t="s">
        <v>150</v>
      </c>
      <c r="F98" s="75" t="s">
        <v>86</v>
      </c>
      <c r="G98" s="75">
        <f>'Input Information'!$B$9*'Input Information'!$E$40/1000</f>
        <v>0</v>
      </c>
      <c r="H98" s="75" t="s">
        <v>183</v>
      </c>
      <c r="I98" s="76">
        <f t="shared" si="7"/>
        <v>0</v>
      </c>
      <c r="J98" s="75" t="s">
        <v>7</v>
      </c>
    </row>
    <row r="99" spans="1:14" ht="12.75" customHeight="1">
      <c r="A99" s="87" t="s">
        <v>12</v>
      </c>
      <c r="B99" s="75" t="s">
        <v>4</v>
      </c>
      <c r="C99" s="75" t="s">
        <v>22</v>
      </c>
      <c r="D99" s="126">
        <f>7.66889280732221*'Input Information'!$B$14</f>
        <v>2.783808089057962</v>
      </c>
      <c r="E99" s="75" t="s">
        <v>150</v>
      </c>
      <c r="F99" s="75" t="s">
        <v>86</v>
      </c>
      <c r="G99" s="75">
        <f>'Input Information'!$B$9*'Input Information'!$E$40/1000</f>
        <v>0</v>
      </c>
      <c r="H99" s="75" t="s">
        <v>183</v>
      </c>
      <c r="I99" s="76">
        <f t="shared" si="7"/>
        <v>0</v>
      </c>
      <c r="J99" s="75" t="s">
        <v>7</v>
      </c>
      <c r="M99" s="83"/>
      <c r="N99" s="96"/>
    </row>
    <row r="100" spans="1:14" ht="12.75" customHeight="1">
      <c r="A100" s="87" t="s">
        <v>233</v>
      </c>
      <c r="B100" s="75" t="s">
        <v>4</v>
      </c>
      <c r="C100" s="75" t="s">
        <v>22</v>
      </c>
      <c r="D100" s="126">
        <f>6.11114895583489*'Input Information'!$B$14</f>
        <v>2.2183470709680653</v>
      </c>
      <c r="E100" s="75" t="s">
        <v>150</v>
      </c>
      <c r="F100" s="75" t="s">
        <v>86</v>
      </c>
      <c r="G100" s="75">
        <f>'Input Information'!$B$9*'Input Information'!$E$40/1000</f>
        <v>0</v>
      </c>
      <c r="H100" s="75" t="s">
        <v>183</v>
      </c>
      <c r="I100" s="76">
        <f t="shared" si="7"/>
        <v>0</v>
      </c>
      <c r="J100" s="75" t="s">
        <v>7</v>
      </c>
      <c r="M100" s="83"/>
      <c r="N100" s="96"/>
    </row>
    <row r="101" spans="1:14" ht="12.75" customHeight="1">
      <c r="A101" s="87" t="s">
        <v>234</v>
      </c>
      <c r="B101" s="75" t="s">
        <v>4</v>
      </c>
      <c r="C101" s="75" t="s">
        <v>22</v>
      </c>
      <c r="D101" s="126">
        <f>3.451001763295*'Input Information'!$B$14</f>
        <v>1.252713640076085</v>
      </c>
      <c r="E101" s="75" t="s">
        <v>150</v>
      </c>
      <c r="F101" s="75" t="s">
        <v>38</v>
      </c>
      <c r="G101" s="75">
        <f>'Input Information'!$B$9*'Input Information'!$E$40/1000</f>
        <v>0</v>
      </c>
      <c r="H101" s="75" t="s">
        <v>183</v>
      </c>
      <c r="I101" s="76">
        <f t="shared" si="7"/>
        <v>0</v>
      </c>
      <c r="J101" s="75" t="s">
        <v>7</v>
      </c>
      <c r="M101" s="83"/>
      <c r="N101" s="96"/>
    </row>
    <row r="102" spans="3:10" ht="12.75" customHeight="1">
      <c r="C102" s="28"/>
      <c r="D102" s="93"/>
      <c r="E102" s="28"/>
      <c r="F102" s="28"/>
      <c r="G102" s="28"/>
      <c r="H102" s="28"/>
      <c r="I102" s="94"/>
      <c r="J102" s="28"/>
    </row>
    <row r="104" ht="12.75" customHeight="1">
      <c r="A104" s="102" t="s">
        <v>221</v>
      </c>
    </row>
    <row r="105" ht="12.75" customHeight="1">
      <c r="A105" s="102"/>
    </row>
    <row r="106" ht="12.75" customHeight="1">
      <c r="A106" s="92" t="s">
        <v>98</v>
      </c>
    </row>
    <row r="107" spans="1:10" ht="12.75" customHeight="1">
      <c r="A107" s="84" t="s">
        <v>1</v>
      </c>
      <c r="B107" s="85" t="s">
        <v>235</v>
      </c>
      <c r="C107" s="85" t="s">
        <v>51</v>
      </c>
      <c r="D107" s="85" t="s">
        <v>32</v>
      </c>
      <c r="E107" s="85" t="s">
        <v>52</v>
      </c>
      <c r="F107" s="85" t="s">
        <v>30</v>
      </c>
      <c r="G107" s="85" t="s">
        <v>49</v>
      </c>
      <c r="H107" s="85" t="s">
        <v>181</v>
      </c>
      <c r="I107" s="84" t="s">
        <v>34</v>
      </c>
      <c r="J107" s="85" t="s">
        <v>3</v>
      </c>
    </row>
    <row r="108" spans="1:14" ht="12.75" customHeight="1">
      <c r="A108" s="103" t="s">
        <v>124</v>
      </c>
      <c r="B108" s="75" t="s">
        <v>4</v>
      </c>
      <c r="C108" s="73" t="s">
        <v>22</v>
      </c>
      <c r="D108" s="79">
        <f>0.5*F126</f>
        <v>0.0006746268574588093</v>
      </c>
      <c r="E108" s="75" t="s">
        <v>54</v>
      </c>
      <c r="F108" s="75" t="s">
        <v>38</v>
      </c>
      <c r="G108" s="75">
        <f>'Input Information'!$B$7</f>
        <v>0</v>
      </c>
      <c r="H108" s="75" t="s">
        <v>7</v>
      </c>
      <c r="I108" s="76">
        <f>D108*G108*0.001</f>
        <v>0</v>
      </c>
      <c r="J108" s="75" t="s">
        <v>7</v>
      </c>
      <c r="M108" s="83"/>
      <c r="N108" s="96"/>
    </row>
    <row r="109" spans="1:14" ht="12.75" customHeight="1">
      <c r="A109" s="87" t="s">
        <v>11</v>
      </c>
      <c r="B109" s="101"/>
      <c r="C109" s="104">
        <v>94</v>
      </c>
      <c r="D109" s="79">
        <f>0.5*$C109/100*$F$125</f>
        <v>0.0019547252744433743</v>
      </c>
      <c r="E109" s="75" t="s">
        <v>54</v>
      </c>
      <c r="F109" s="75" t="s">
        <v>38</v>
      </c>
      <c r="G109" s="75">
        <f>'Input Information'!$B$7</f>
        <v>0</v>
      </c>
      <c r="H109" s="75" t="s">
        <v>7</v>
      </c>
      <c r="I109" s="76">
        <f>D109*G109*0.001</f>
        <v>0</v>
      </c>
      <c r="J109" s="75" t="s">
        <v>7</v>
      </c>
      <c r="M109" s="83"/>
      <c r="N109" s="83"/>
    </row>
    <row r="110" spans="2:6" ht="12.75" customHeight="1">
      <c r="B110" s="105"/>
      <c r="E110" s="94"/>
      <c r="F110" s="28"/>
    </row>
    <row r="111" spans="1:6" ht="12.75" customHeight="1">
      <c r="A111" s="29"/>
      <c r="C111" s="37"/>
      <c r="D111" s="106"/>
      <c r="E111" s="94"/>
      <c r="F111" s="28"/>
    </row>
    <row r="112" ht="12.75" customHeight="1">
      <c r="A112" s="92" t="s">
        <v>99</v>
      </c>
    </row>
    <row r="113" spans="1:10" ht="12.75" customHeight="1">
      <c r="A113" s="84" t="s">
        <v>1</v>
      </c>
      <c r="B113" s="85" t="s">
        <v>235</v>
      </c>
      <c r="C113" s="85" t="s">
        <v>51</v>
      </c>
      <c r="D113" s="85" t="s">
        <v>32</v>
      </c>
      <c r="E113" s="85" t="s">
        <v>52</v>
      </c>
      <c r="F113" s="85" t="s">
        <v>30</v>
      </c>
      <c r="G113" s="85" t="s">
        <v>49</v>
      </c>
      <c r="H113" s="85" t="s">
        <v>181</v>
      </c>
      <c r="I113" s="84" t="s">
        <v>34</v>
      </c>
      <c r="J113" s="85" t="s">
        <v>3</v>
      </c>
    </row>
    <row r="114" spans="1:14" ht="12.75" customHeight="1">
      <c r="A114" s="103" t="s">
        <v>124</v>
      </c>
      <c r="B114" s="75" t="s">
        <v>4</v>
      </c>
      <c r="C114" s="73" t="s">
        <v>22</v>
      </c>
      <c r="D114" s="79">
        <f>0.5*F132</f>
        <v>0.0005899962481001772</v>
      </c>
      <c r="E114" s="75" t="s">
        <v>54</v>
      </c>
      <c r="F114" s="75" t="s">
        <v>38</v>
      </c>
      <c r="G114" s="75">
        <f>'Input Information'!$B$7</f>
        <v>0</v>
      </c>
      <c r="H114" s="75" t="s">
        <v>7</v>
      </c>
      <c r="I114" s="76">
        <f>D114*G114*0.001</f>
        <v>0</v>
      </c>
      <c r="J114" s="75" t="s">
        <v>7</v>
      </c>
      <c r="M114" s="83"/>
      <c r="N114" s="96"/>
    </row>
    <row r="115" spans="1:14" ht="12.75" customHeight="1">
      <c r="A115" s="87" t="s">
        <v>11</v>
      </c>
      <c r="B115" s="101"/>
      <c r="C115" s="104">
        <v>100</v>
      </c>
      <c r="D115" s="79">
        <f>0.5*$C115/100*$F$131</f>
        <v>0.006093403873821503</v>
      </c>
      <c r="E115" s="75" t="s">
        <v>54</v>
      </c>
      <c r="F115" s="75" t="s">
        <v>38</v>
      </c>
      <c r="G115" s="75">
        <f>'Input Information'!$B$7</f>
        <v>0</v>
      </c>
      <c r="H115" s="75" t="s">
        <v>7</v>
      </c>
      <c r="I115" s="76">
        <f>D115*G115*0.001</f>
        <v>0</v>
      </c>
      <c r="J115" s="75" t="s">
        <v>7</v>
      </c>
      <c r="M115" s="83"/>
      <c r="N115" s="83"/>
    </row>
    <row r="119" spans="1:10" ht="12.75" customHeight="1">
      <c r="A119" s="107" t="s">
        <v>131</v>
      </c>
      <c r="B119" s="108"/>
      <c r="C119" s="109"/>
      <c r="D119" s="110"/>
      <c r="E119" s="28"/>
      <c r="F119" s="28"/>
      <c r="G119" s="106"/>
      <c r="H119" s="106"/>
      <c r="I119" s="94"/>
      <c r="J119" s="28"/>
    </row>
    <row r="120" spans="1:6" ht="12.75" customHeight="1">
      <c r="A120" s="80" t="s">
        <v>173</v>
      </c>
      <c r="D120" s="111"/>
      <c r="F120" s="28"/>
    </row>
    <row r="121" spans="4:6" ht="12.75" customHeight="1">
      <c r="D121" s="111"/>
      <c r="F121" s="28"/>
    </row>
    <row r="122" spans="1:12" ht="12.75" customHeight="1">
      <c r="A122" s="112" t="s">
        <v>107</v>
      </c>
      <c r="D122" s="111"/>
      <c r="F122" s="28"/>
      <c r="G122" s="113"/>
      <c r="H122" s="113"/>
      <c r="I122" s="113"/>
      <c r="J122" s="113"/>
      <c r="K122" s="113"/>
      <c r="L122" s="113"/>
    </row>
    <row r="123" spans="1:12" ht="12.75" customHeight="1">
      <c r="A123" s="82"/>
      <c r="B123" s="114" t="s">
        <v>85</v>
      </c>
      <c r="C123" s="28" t="s">
        <v>90</v>
      </c>
      <c r="D123" s="115" t="s">
        <v>174</v>
      </c>
      <c r="E123" s="28" t="s">
        <v>29</v>
      </c>
      <c r="F123" s="116" t="s">
        <v>164</v>
      </c>
      <c r="G123" s="117"/>
      <c r="H123" s="117"/>
      <c r="I123" s="117"/>
      <c r="J123" s="117"/>
      <c r="K123" s="117"/>
      <c r="L123" s="118"/>
    </row>
    <row r="124" spans="1:25" ht="12.75" customHeight="1">
      <c r="A124" s="83" t="s">
        <v>133</v>
      </c>
      <c r="B124" s="114">
        <v>0</v>
      </c>
      <c r="C124" s="114">
        <v>0.00141</v>
      </c>
      <c r="D124" s="119">
        <f>ABS('Input Information'!$B$21)</f>
        <v>0.5</v>
      </c>
      <c r="E124" s="120">
        <f>'Input Information'!$B$23</f>
        <v>325.0004</v>
      </c>
      <c r="F124" s="80">
        <f aca="true" t="shared" si="8" ref="F124:F132">B124+C124*D124*EXP((0.0251)*(E124+460)-20.43)</f>
        <v>0.00034094045484477455</v>
      </c>
      <c r="G124" s="117"/>
      <c r="H124" s="117"/>
      <c r="I124" s="113"/>
      <c r="J124" s="117"/>
      <c r="K124" s="117"/>
      <c r="L124" s="117"/>
      <c r="N124" s="100"/>
      <c r="O124" s="100"/>
      <c r="P124" s="100"/>
      <c r="Q124" s="100"/>
      <c r="R124" s="100"/>
      <c r="S124" s="100"/>
      <c r="T124" s="100"/>
      <c r="U124" s="100"/>
      <c r="V124" s="100"/>
      <c r="W124" s="100"/>
      <c r="X124" s="100"/>
      <c r="Y124" s="100"/>
    </row>
    <row r="125" spans="1:25" ht="12.75" customHeight="1">
      <c r="A125" s="113" t="s">
        <v>134</v>
      </c>
      <c r="B125" s="114">
        <v>0</v>
      </c>
      <c r="C125" s="114">
        <v>0.0172</v>
      </c>
      <c r="D125" s="119">
        <f>ABS('Input Information'!$B$21)</f>
        <v>0.5</v>
      </c>
      <c r="E125" s="120">
        <f>'Input Information'!$B$23</f>
        <v>325.0004</v>
      </c>
      <c r="F125" s="80">
        <f t="shared" si="8"/>
        <v>0.0041589899456242006</v>
      </c>
      <c r="G125" s="117"/>
      <c r="H125" s="117"/>
      <c r="I125" s="113"/>
      <c r="J125" s="117"/>
      <c r="K125" s="117"/>
      <c r="L125" s="117"/>
      <c r="N125" s="100"/>
      <c r="O125" s="100"/>
      <c r="P125" s="100"/>
      <c r="Q125" s="100"/>
      <c r="R125" s="100"/>
      <c r="S125" s="100"/>
      <c r="T125" s="100"/>
      <c r="U125" s="100"/>
      <c r="V125" s="100"/>
      <c r="W125" s="100"/>
      <c r="X125" s="100"/>
      <c r="Y125" s="100"/>
    </row>
    <row r="126" spans="1:25" ht="12.75" customHeight="1">
      <c r="A126" s="113" t="s">
        <v>135</v>
      </c>
      <c r="B126" s="117">
        <v>0</v>
      </c>
      <c r="C126" s="114">
        <v>0.00558</v>
      </c>
      <c r="D126" s="119">
        <f>ABS('Input Information'!$B$21)</f>
        <v>0.5</v>
      </c>
      <c r="E126" s="120">
        <f>'Input Information'!$B$23</f>
        <v>325.0004</v>
      </c>
      <c r="F126" s="80">
        <f t="shared" si="8"/>
        <v>0.0013492537149176185</v>
      </c>
      <c r="G126" s="117"/>
      <c r="H126" s="117"/>
      <c r="I126" s="113"/>
      <c r="J126" s="117"/>
      <c r="K126" s="117"/>
      <c r="L126" s="117"/>
      <c r="M126" s="117"/>
      <c r="N126" s="100"/>
      <c r="O126" s="100"/>
      <c r="P126" s="100"/>
      <c r="Q126" s="100"/>
      <c r="R126" s="100"/>
      <c r="S126" s="100"/>
      <c r="T126" s="100"/>
      <c r="U126" s="100"/>
      <c r="V126" s="100"/>
      <c r="W126" s="100"/>
      <c r="X126" s="100"/>
      <c r="Y126" s="100"/>
    </row>
    <row r="127" spans="1:25" ht="12.75" customHeight="1">
      <c r="A127" s="83"/>
      <c r="B127" s="114"/>
      <c r="C127" s="83"/>
      <c r="D127" s="119"/>
      <c r="E127" s="83"/>
      <c r="G127" s="113"/>
      <c r="H127" s="113"/>
      <c r="I127" s="113"/>
      <c r="J127" s="113"/>
      <c r="K127" s="113"/>
      <c r="L127" s="117"/>
      <c r="N127" s="100"/>
      <c r="O127" s="100"/>
      <c r="P127" s="100"/>
      <c r="Q127" s="100"/>
      <c r="R127" s="100"/>
      <c r="S127" s="100"/>
      <c r="T127" s="100"/>
      <c r="U127" s="100"/>
      <c r="V127" s="100"/>
      <c r="W127" s="100"/>
      <c r="X127" s="100"/>
      <c r="Y127" s="100"/>
    </row>
    <row r="128" spans="1:25" ht="12.75" customHeight="1">
      <c r="A128" s="92" t="s">
        <v>108</v>
      </c>
      <c r="B128" s="114"/>
      <c r="C128" s="83"/>
      <c r="D128" s="119"/>
      <c r="E128" s="83"/>
      <c r="G128" s="113"/>
      <c r="H128" s="113"/>
      <c r="I128" s="113"/>
      <c r="J128" s="113"/>
      <c r="K128" s="113"/>
      <c r="L128" s="117"/>
      <c r="N128" s="100"/>
      <c r="O128" s="100"/>
      <c r="P128" s="100"/>
      <c r="Q128" s="100"/>
      <c r="R128" s="100"/>
      <c r="S128" s="100"/>
      <c r="T128" s="100"/>
      <c r="U128" s="100"/>
      <c r="V128" s="100"/>
      <c r="W128" s="100"/>
      <c r="X128" s="100"/>
      <c r="Y128" s="100"/>
    </row>
    <row r="129" spans="1:25" ht="12.75" customHeight="1">
      <c r="A129" s="121"/>
      <c r="B129" s="114" t="s">
        <v>85</v>
      </c>
      <c r="C129" s="28" t="s">
        <v>90</v>
      </c>
      <c r="D129" s="115" t="s">
        <v>174</v>
      </c>
      <c r="E129" s="28" t="s">
        <v>29</v>
      </c>
      <c r="F129" s="116" t="s">
        <v>164</v>
      </c>
      <c r="I129" s="113"/>
      <c r="J129" s="113"/>
      <c r="K129" s="113"/>
      <c r="L129" s="118"/>
      <c r="N129" s="100"/>
      <c r="O129" s="100"/>
      <c r="P129" s="100"/>
      <c r="Q129" s="100"/>
      <c r="R129" s="100"/>
      <c r="S129" s="100"/>
      <c r="T129" s="100"/>
      <c r="U129" s="100"/>
      <c r="V129" s="100"/>
      <c r="W129" s="100"/>
      <c r="X129" s="100"/>
      <c r="Y129" s="100"/>
    </row>
    <row r="130" spans="1:25" ht="12.75" customHeight="1">
      <c r="A130" s="83" t="s">
        <v>136</v>
      </c>
      <c r="B130" s="114">
        <v>0</v>
      </c>
      <c r="C130" s="114">
        <v>0.00105</v>
      </c>
      <c r="D130" s="119">
        <f>ABS('Input Information'!$B$21)</f>
        <v>0.5</v>
      </c>
      <c r="E130" s="120">
        <f>'Input Information'!$B$23</f>
        <v>325.0004</v>
      </c>
      <c r="F130" s="80">
        <f t="shared" si="8"/>
        <v>0.00025389182807589595</v>
      </c>
      <c r="G130" s="117"/>
      <c r="H130" s="117"/>
      <c r="I130" s="113"/>
      <c r="J130" s="117"/>
      <c r="K130" s="117"/>
      <c r="L130" s="117"/>
      <c r="N130" s="100"/>
      <c r="O130" s="100"/>
      <c r="P130" s="100"/>
      <c r="Q130" s="100"/>
      <c r="R130" s="100"/>
      <c r="S130" s="100"/>
      <c r="T130" s="100"/>
      <c r="U130" s="100"/>
      <c r="V130" s="100"/>
      <c r="W130" s="100"/>
      <c r="X130" s="100"/>
      <c r="Y130" s="100"/>
    </row>
    <row r="131" spans="1:25" ht="12.75" customHeight="1">
      <c r="A131" s="113" t="s">
        <v>137</v>
      </c>
      <c r="B131" s="114">
        <v>0</v>
      </c>
      <c r="C131" s="114">
        <v>0.0504</v>
      </c>
      <c r="D131" s="119">
        <f>ABS('Input Information'!$B$21)</f>
        <v>0.5</v>
      </c>
      <c r="E131" s="120">
        <f>'Input Information'!$B$23</f>
        <v>325.0004</v>
      </c>
      <c r="F131" s="80">
        <f t="shared" si="8"/>
        <v>0.012186807747643006</v>
      </c>
      <c r="G131" s="117"/>
      <c r="H131" s="117"/>
      <c r="I131" s="113"/>
      <c r="J131" s="117"/>
      <c r="K131" s="117"/>
      <c r="L131" s="117"/>
      <c r="N131" s="100"/>
      <c r="O131" s="100"/>
      <c r="P131" s="100"/>
      <c r="Q131" s="100"/>
      <c r="R131" s="100"/>
      <c r="S131" s="100"/>
      <c r="T131" s="100"/>
      <c r="U131" s="100"/>
      <c r="V131" s="100"/>
      <c r="W131" s="100"/>
      <c r="X131" s="100"/>
      <c r="Y131" s="100"/>
    </row>
    <row r="132" spans="1:12" ht="12.75" customHeight="1">
      <c r="A132" s="113" t="s">
        <v>138</v>
      </c>
      <c r="B132" s="117">
        <v>0</v>
      </c>
      <c r="C132" s="114">
        <v>0.00488</v>
      </c>
      <c r="D132" s="119">
        <f>ABS('Input Information'!$B$21)</f>
        <v>0.5</v>
      </c>
      <c r="E132" s="120">
        <f>'Input Information'!$B$23</f>
        <v>325.0004</v>
      </c>
      <c r="F132" s="80">
        <f t="shared" si="8"/>
        <v>0.0011799924962003544</v>
      </c>
      <c r="G132" s="117"/>
      <c r="H132" s="117"/>
      <c r="I132" s="113"/>
      <c r="J132" s="117"/>
      <c r="K132" s="117"/>
      <c r="L132" s="117"/>
    </row>
    <row r="133" spans="1:12" ht="12.75" customHeight="1">
      <c r="A133" s="122"/>
      <c r="D133" s="111"/>
      <c r="F133" s="28"/>
      <c r="G133" s="113"/>
      <c r="H133" s="113"/>
      <c r="I133" s="113"/>
      <c r="J133" s="113"/>
      <c r="K133" s="113"/>
      <c r="L133" s="113"/>
    </row>
    <row r="134" spans="1:12" ht="12.75" customHeight="1">
      <c r="A134" s="122"/>
      <c r="D134" s="111"/>
      <c r="F134" s="28"/>
      <c r="G134" s="113"/>
      <c r="H134" s="113"/>
      <c r="I134" s="113"/>
      <c r="J134" s="113"/>
      <c r="K134" s="113"/>
      <c r="L134" s="113"/>
    </row>
    <row r="135" spans="1:6" ht="12.75" customHeight="1">
      <c r="A135" s="123" t="s">
        <v>236</v>
      </c>
      <c r="D135" s="111"/>
      <c r="F135" s="28"/>
    </row>
    <row r="136" s="125" customFormat="1" ht="12.75" customHeight="1">
      <c r="A136" s="124" t="s">
        <v>237</v>
      </c>
    </row>
    <row r="137" spans="1:6" ht="12.75" customHeight="1">
      <c r="A137" s="123" t="s">
        <v>53</v>
      </c>
      <c r="D137" s="111"/>
      <c r="F137" s="28"/>
    </row>
    <row r="138" spans="1:6" ht="12.75" customHeight="1">
      <c r="A138" s="123"/>
      <c r="D138" s="111"/>
      <c r="F138" s="28"/>
    </row>
    <row r="139" spans="1:6" ht="12.75" customHeight="1">
      <c r="A139" s="80" t="s">
        <v>27</v>
      </c>
      <c r="D139" s="111"/>
      <c r="F139" s="28"/>
    </row>
    <row r="140" spans="1:6" ht="12.75" customHeight="1">
      <c r="A140" s="123"/>
      <c r="D140" s="111"/>
      <c r="F140" s="28"/>
    </row>
    <row r="141" spans="4:6" ht="12.75" customHeight="1">
      <c r="D141" s="111"/>
      <c r="F141" s="28"/>
    </row>
    <row r="142" ht="12.75" customHeight="1">
      <c r="B142" s="29"/>
    </row>
    <row r="143" ht="12.75" customHeight="1">
      <c r="B143" s="29"/>
    </row>
    <row r="144" ht="12.75" customHeight="1">
      <c r="B144" s="29"/>
    </row>
    <row r="145" ht="12.75" customHeight="1">
      <c r="B145" s="29"/>
    </row>
  </sheetData>
  <sheetProtection password="CA53" sheet="1" objects="1" scenarios="1"/>
  <printOptions/>
  <pageMargins left="0.75" right="0.75" top="1" bottom="1" header="0.5" footer="0.5"/>
  <pageSetup fitToHeight="5"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C1" sqref="C1"/>
    </sheetView>
  </sheetViews>
  <sheetFormatPr defaultColWidth="9.140625" defaultRowHeight="12.75" customHeight="1"/>
  <cols>
    <col min="1" max="1" width="19.421875" style="80" customWidth="1"/>
    <col min="2" max="2" width="12.8515625" style="80" bestFit="1" customWidth="1"/>
    <col min="3" max="3" width="22.140625" style="80" bestFit="1" customWidth="1"/>
    <col min="4" max="4" width="16.00390625" style="80" bestFit="1" customWidth="1"/>
    <col min="5" max="5" width="12.7109375" style="80" bestFit="1" customWidth="1"/>
    <col min="6" max="6" width="9.7109375" style="80" bestFit="1" customWidth="1"/>
    <col min="7" max="7" width="26.7109375" style="80" bestFit="1" customWidth="1"/>
    <col min="8" max="8" width="17.57421875" style="80" bestFit="1" customWidth="1"/>
    <col min="9" max="9" width="13.57421875" style="80" bestFit="1" customWidth="1"/>
    <col min="10" max="10" width="6.57421875" style="80" bestFit="1" customWidth="1"/>
    <col min="11" max="11" width="10.00390625" style="80" bestFit="1" customWidth="1"/>
    <col min="12" max="15" width="9.140625" style="80" customWidth="1"/>
    <col min="16" max="16" width="11.57421875" style="80" customWidth="1"/>
    <col min="17" max="16384" width="9.140625" style="80" customWidth="1"/>
  </cols>
  <sheetData>
    <row r="1" spans="3:4" ht="12.75" customHeight="1">
      <c r="C1" s="81" t="s">
        <v>15</v>
      </c>
      <c r="D1" s="176"/>
    </row>
    <row r="3" ht="12.75" customHeight="1">
      <c r="A3" s="97" t="s">
        <v>100</v>
      </c>
    </row>
    <row r="4" spans="1:5" ht="12.75" customHeight="1">
      <c r="A4" s="84" t="s">
        <v>1</v>
      </c>
      <c r="B4" s="84" t="s">
        <v>2</v>
      </c>
      <c r="C4" s="84" t="s">
        <v>101</v>
      </c>
      <c r="D4" s="114"/>
      <c r="E4" s="114"/>
    </row>
    <row r="5" spans="1:4" ht="12.75" customHeight="1">
      <c r="A5" s="103" t="s">
        <v>92</v>
      </c>
      <c r="B5" s="71" t="s">
        <v>93</v>
      </c>
      <c r="C5" s="76">
        <f>I29+I39+I49+I65+I75</f>
        <v>0</v>
      </c>
      <c r="D5" s="114"/>
    </row>
    <row r="6" spans="1:4" ht="12.75" customHeight="1">
      <c r="A6" s="103" t="s">
        <v>26</v>
      </c>
      <c r="B6" s="101" t="s">
        <v>21</v>
      </c>
      <c r="C6" s="76">
        <f>I16+I25+I35+I45+I66+I76+I56</f>
        <v>0</v>
      </c>
      <c r="D6" s="114"/>
    </row>
    <row r="7" spans="1:4" ht="12.75" customHeight="1">
      <c r="A7" s="103" t="s">
        <v>39</v>
      </c>
      <c r="B7" s="101" t="s">
        <v>40</v>
      </c>
      <c r="C7" s="76">
        <f>I17+I36+I46+I57+I26+I67+I77</f>
        <v>0</v>
      </c>
      <c r="D7" s="177"/>
    </row>
    <row r="8" spans="1:4" ht="12.75" customHeight="1">
      <c r="A8" s="103" t="s">
        <v>44</v>
      </c>
      <c r="B8" s="101" t="s">
        <v>45</v>
      </c>
      <c r="C8" s="76">
        <f>I18+I37+I47+I27+I70+I80+I58</f>
        <v>0</v>
      </c>
      <c r="D8" s="114"/>
    </row>
    <row r="9" spans="1:4" ht="12.75" customHeight="1">
      <c r="A9" s="74" t="s">
        <v>94</v>
      </c>
      <c r="B9" s="75" t="s">
        <v>95</v>
      </c>
      <c r="C9" s="76">
        <f>I68+I78+I30+I40</f>
        <v>0</v>
      </c>
      <c r="D9" s="114"/>
    </row>
    <row r="10" spans="1:5" ht="12.75" customHeight="1">
      <c r="A10" s="74" t="s">
        <v>96</v>
      </c>
      <c r="B10" s="75" t="s">
        <v>97</v>
      </c>
      <c r="C10" s="76">
        <f>I69+I79</f>
        <v>0</v>
      </c>
      <c r="D10" s="114"/>
      <c r="E10" s="114"/>
    </row>
    <row r="11" spans="1:4" ht="12.75" customHeight="1">
      <c r="A11" s="74" t="s">
        <v>109</v>
      </c>
      <c r="B11" s="75" t="s">
        <v>46</v>
      </c>
      <c r="C11" s="76">
        <f>I19+I28+I38+I48+I71+I81</f>
        <v>0</v>
      </c>
      <c r="D11" s="28"/>
    </row>
    <row r="12" spans="2:10" ht="12.75" customHeight="1">
      <c r="B12" s="174" t="s">
        <v>228</v>
      </c>
      <c r="C12" s="178">
        <f>SUM(C5:C11)</f>
        <v>0</v>
      </c>
      <c r="J12" s="28"/>
    </row>
    <row r="13" spans="1:14" s="134" customFormat="1" ht="12.75" customHeight="1">
      <c r="A13" s="82"/>
      <c r="D13" s="179"/>
      <c r="E13" s="180"/>
      <c r="G13" s="99"/>
      <c r="H13" s="100"/>
      <c r="I13" s="99"/>
      <c r="J13" s="99"/>
      <c r="K13" s="46"/>
      <c r="L13" s="99"/>
      <c r="M13" s="99"/>
      <c r="N13" s="99"/>
    </row>
    <row r="14" spans="1:14" s="134" customFormat="1" ht="12.75" customHeight="1">
      <c r="A14" s="102" t="s">
        <v>76</v>
      </c>
      <c r="D14" s="179"/>
      <c r="K14" s="40"/>
      <c r="L14" s="99"/>
      <c r="M14" s="99"/>
      <c r="N14" s="99"/>
    </row>
    <row r="15" spans="1:11" s="134" customFormat="1" ht="12.75" customHeight="1">
      <c r="A15" s="86" t="s">
        <v>1</v>
      </c>
      <c r="B15" s="85" t="s">
        <v>2</v>
      </c>
      <c r="C15" s="85" t="s">
        <v>51</v>
      </c>
      <c r="D15" s="85" t="s">
        <v>32</v>
      </c>
      <c r="E15" s="85" t="s">
        <v>52</v>
      </c>
      <c r="F15" s="85" t="s">
        <v>30</v>
      </c>
      <c r="G15" s="85" t="s">
        <v>49</v>
      </c>
      <c r="H15" s="85" t="s">
        <v>181</v>
      </c>
      <c r="I15" s="85" t="s">
        <v>34</v>
      </c>
      <c r="J15" s="85" t="s">
        <v>3</v>
      </c>
      <c r="K15" s="40"/>
    </row>
    <row r="16" spans="1:12" s="99" customFormat="1" ht="12.75" customHeight="1">
      <c r="A16" s="146" t="s">
        <v>26</v>
      </c>
      <c r="B16" s="72" t="s">
        <v>21</v>
      </c>
      <c r="C16" s="70" t="s">
        <v>22</v>
      </c>
      <c r="D16" s="78">
        <v>0.00013999999861246092</v>
      </c>
      <c r="E16" s="70" t="s">
        <v>54</v>
      </c>
      <c r="F16" s="70" t="s">
        <v>29</v>
      </c>
      <c r="G16" s="70">
        <f>IF('Input Information'!$F$34&gt;0,'Input Information'!$B$7*'Input Information'!$F$34,0)</f>
        <v>0</v>
      </c>
      <c r="H16" s="75" t="s">
        <v>7</v>
      </c>
      <c r="I16" s="77">
        <f>D16*G16/1000</f>
        <v>0</v>
      </c>
      <c r="J16" s="70" t="s">
        <v>7</v>
      </c>
      <c r="K16" s="181"/>
      <c r="L16" s="182"/>
    </row>
    <row r="17" spans="1:12" s="99" customFormat="1" ht="12.75" customHeight="1">
      <c r="A17" s="146" t="s">
        <v>39</v>
      </c>
      <c r="B17" s="72" t="s">
        <v>40</v>
      </c>
      <c r="C17" s="70" t="s">
        <v>22</v>
      </c>
      <c r="D17" s="78">
        <v>0.0003699999963329325</v>
      </c>
      <c r="E17" s="70" t="s">
        <v>54</v>
      </c>
      <c r="F17" s="70" t="s">
        <v>29</v>
      </c>
      <c r="G17" s="70">
        <f>IF('Input Information'!$F$34&gt;0,'Input Information'!$B$7*'Input Information'!$F$34,0)</f>
        <v>0</v>
      </c>
      <c r="H17" s="75" t="s">
        <v>7</v>
      </c>
      <c r="I17" s="77">
        <f>D17*G17/1000</f>
        <v>0</v>
      </c>
      <c r="J17" s="70" t="s">
        <v>7</v>
      </c>
      <c r="K17" s="181"/>
      <c r="L17" s="182"/>
    </row>
    <row r="18" spans="1:12" s="99" customFormat="1" ht="12.75" customHeight="1">
      <c r="A18" s="146" t="s">
        <v>44</v>
      </c>
      <c r="B18" s="72" t="s">
        <v>45</v>
      </c>
      <c r="C18" s="70" t="s">
        <v>22</v>
      </c>
      <c r="D18" s="78">
        <v>0.000499999995044503</v>
      </c>
      <c r="E18" s="70" t="s">
        <v>54</v>
      </c>
      <c r="F18" s="70" t="s">
        <v>29</v>
      </c>
      <c r="G18" s="70">
        <f>IF('Input Information'!$F$34&gt;0,'Input Information'!$B$7*'Input Information'!$F$34,0)</f>
        <v>0</v>
      </c>
      <c r="H18" s="75" t="s">
        <v>7</v>
      </c>
      <c r="I18" s="77">
        <f>D18*G18/1000</f>
        <v>0</v>
      </c>
      <c r="J18" s="70" t="s">
        <v>7</v>
      </c>
      <c r="K18" s="181"/>
      <c r="L18" s="182"/>
    </row>
    <row r="19" spans="1:12" s="99" customFormat="1" ht="12.75" customHeight="1">
      <c r="A19" s="183" t="s">
        <v>64</v>
      </c>
      <c r="B19" s="184" t="s">
        <v>46</v>
      </c>
      <c r="C19" s="70" t="s">
        <v>22</v>
      </c>
      <c r="D19" s="78">
        <v>0.0013499999866201592</v>
      </c>
      <c r="E19" s="70" t="s">
        <v>54</v>
      </c>
      <c r="F19" s="184" t="s">
        <v>29</v>
      </c>
      <c r="G19" s="70">
        <f>IF('Input Information'!$F$34&gt;0,'Input Information'!$B$7*'Input Information'!$F$34,0)</f>
        <v>0</v>
      </c>
      <c r="H19" s="75" t="s">
        <v>7</v>
      </c>
      <c r="I19" s="77">
        <f>D19*G19/1000</f>
        <v>0</v>
      </c>
      <c r="J19" s="70" t="s">
        <v>7</v>
      </c>
      <c r="K19" s="185"/>
      <c r="L19" s="182"/>
    </row>
    <row r="20" spans="1:11" ht="12.75" customHeight="1">
      <c r="A20" s="186"/>
      <c r="B20" s="187"/>
      <c r="C20" s="43"/>
      <c r="D20" s="188"/>
      <c r="E20" s="28"/>
      <c r="F20" s="28"/>
      <c r="G20" s="106"/>
      <c r="H20" s="28"/>
      <c r="I20" s="189"/>
      <c r="J20" s="28"/>
      <c r="K20" s="190"/>
    </row>
    <row r="21" spans="1:11" s="134" customFormat="1" ht="12.75" customHeight="1">
      <c r="A21" s="191" t="s">
        <v>77</v>
      </c>
      <c r="B21" s="192"/>
      <c r="C21" s="192"/>
      <c r="D21" s="192"/>
      <c r="E21" s="192"/>
      <c r="F21" s="192"/>
      <c r="G21" s="43"/>
      <c r="H21" s="28"/>
      <c r="I21" s="189"/>
      <c r="J21" s="43"/>
      <c r="K21" s="94"/>
    </row>
    <row r="22" spans="1:11" s="134" customFormat="1" ht="12.75" customHeight="1">
      <c r="A22" s="191"/>
      <c r="B22" s="192"/>
      <c r="C22" s="192"/>
      <c r="D22" s="192"/>
      <c r="E22" s="192"/>
      <c r="F22" s="192"/>
      <c r="G22" s="42"/>
      <c r="H22" s="28"/>
      <c r="I22" s="189"/>
      <c r="J22" s="43"/>
      <c r="K22" s="94"/>
    </row>
    <row r="23" spans="1:11" s="134" customFormat="1" ht="12.75" customHeight="1">
      <c r="A23" s="193" t="s">
        <v>84</v>
      </c>
      <c r="B23" s="192"/>
      <c r="C23" s="192"/>
      <c r="D23" s="192"/>
      <c r="E23" s="192"/>
      <c r="F23" s="192"/>
      <c r="G23" s="43"/>
      <c r="H23" s="80"/>
      <c r="I23" s="189"/>
      <c r="J23" s="43"/>
      <c r="K23" s="94"/>
    </row>
    <row r="24" spans="1:11" s="134" customFormat="1" ht="12.75" customHeight="1">
      <c r="A24" s="86" t="s">
        <v>1</v>
      </c>
      <c r="B24" s="85" t="s">
        <v>2</v>
      </c>
      <c r="C24" s="85" t="s">
        <v>51</v>
      </c>
      <c r="D24" s="85" t="s">
        <v>32</v>
      </c>
      <c r="E24" s="85" t="s">
        <v>52</v>
      </c>
      <c r="F24" s="85" t="s">
        <v>30</v>
      </c>
      <c r="G24" s="85" t="s">
        <v>49</v>
      </c>
      <c r="H24" s="85" t="s">
        <v>181</v>
      </c>
      <c r="I24" s="85" t="s">
        <v>34</v>
      </c>
      <c r="J24" s="85" t="s">
        <v>3</v>
      </c>
      <c r="K24" s="40"/>
    </row>
    <row r="25" spans="1:12" s="99" customFormat="1" ht="12.75" customHeight="1">
      <c r="A25" s="146" t="s">
        <v>26</v>
      </c>
      <c r="B25" s="72" t="s">
        <v>21</v>
      </c>
      <c r="C25" s="70" t="s">
        <v>22</v>
      </c>
      <c r="D25" s="78">
        <v>0.000194999998067356</v>
      </c>
      <c r="E25" s="70" t="s">
        <v>54</v>
      </c>
      <c r="F25" s="70" t="s">
        <v>85</v>
      </c>
      <c r="G25" s="70">
        <f>'Input Information'!$B$7*'Input Information'!$E$35</f>
        <v>0</v>
      </c>
      <c r="H25" s="75" t="s">
        <v>7</v>
      </c>
      <c r="I25" s="77">
        <f aca="true" t="shared" si="0" ref="I25:I30">D25*G25/1000</f>
        <v>0</v>
      </c>
      <c r="J25" s="70" t="s">
        <v>7</v>
      </c>
      <c r="K25" s="194"/>
      <c r="L25" s="182"/>
    </row>
    <row r="26" spans="1:12" ht="12.75" customHeight="1">
      <c r="A26" s="146" t="s">
        <v>39</v>
      </c>
      <c r="B26" s="101" t="s">
        <v>40</v>
      </c>
      <c r="C26" s="70" t="s">
        <v>22</v>
      </c>
      <c r="D26" s="78">
        <v>0.0015499999846379604</v>
      </c>
      <c r="E26" s="70" t="s">
        <v>54</v>
      </c>
      <c r="F26" s="70" t="s">
        <v>85</v>
      </c>
      <c r="G26" s="70">
        <f>'Input Information'!$B$7*'Input Information'!$E$35</f>
        <v>0</v>
      </c>
      <c r="H26" s="75" t="s">
        <v>7</v>
      </c>
      <c r="I26" s="77">
        <f t="shared" si="0"/>
        <v>0</v>
      </c>
      <c r="J26" s="75" t="s">
        <v>7</v>
      </c>
      <c r="K26" s="195"/>
      <c r="L26" s="83"/>
    </row>
    <row r="27" spans="1:12" ht="12.75" customHeight="1">
      <c r="A27" s="74" t="s">
        <v>44</v>
      </c>
      <c r="B27" s="75" t="s">
        <v>45</v>
      </c>
      <c r="C27" s="70" t="s">
        <v>22</v>
      </c>
      <c r="D27" s="78">
        <v>7.49999992566755E-05</v>
      </c>
      <c r="E27" s="70" t="s">
        <v>54</v>
      </c>
      <c r="F27" s="75" t="s">
        <v>29</v>
      </c>
      <c r="G27" s="70">
        <f>'Input Information'!$B$7*'Input Information'!$E$35</f>
        <v>0</v>
      </c>
      <c r="H27" s="75" t="s">
        <v>7</v>
      </c>
      <c r="I27" s="77">
        <f t="shared" si="0"/>
        <v>0</v>
      </c>
      <c r="J27" s="75" t="s">
        <v>7</v>
      </c>
      <c r="K27" s="196"/>
      <c r="L27" s="83"/>
    </row>
    <row r="28" spans="1:12" s="99" customFormat="1" ht="12.75" customHeight="1">
      <c r="A28" s="183" t="s">
        <v>64</v>
      </c>
      <c r="B28" s="184" t="s">
        <v>46</v>
      </c>
      <c r="C28" s="70" t="s">
        <v>22</v>
      </c>
      <c r="D28" s="78">
        <v>9.999999900890069E-05</v>
      </c>
      <c r="E28" s="70" t="s">
        <v>54</v>
      </c>
      <c r="F28" s="184" t="s">
        <v>29</v>
      </c>
      <c r="G28" s="70">
        <f>'Input Information'!$B$7*'Input Information'!$E$35</f>
        <v>0</v>
      </c>
      <c r="H28" s="75" t="s">
        <v>7</v>
      </c>
      <c r="I28" s="77">
        <f t="shared" si="0"/>
        <v>0</v>
      </c>
      <c r="J28" s="70" t="s">
        <v>7</v>
      </c>
      <c r="K28" s="197"/>
      <c r="L28" s="182"/>
    </row>
    <row r="29" spans="1:12" s="99" customFormat="1" ht="12.75" customHeight="1">
      <c r="A29" s="183" t="s">
        <v>92</v>
      </c>
      <c r="B29" s="184" t="s">
        <v>93</v>
      </c>
      <c r="C29" s="70" t="s">
        <v>22</v>
      </c>
      <c r="D29" s="78">
        <v>0.0034999999653115236</v>
      </c>
      <c r="E29" s="70" t="s">
        <v>54</v>
      </c>
      <c r="F29" s="184" t="s">
        <v>38</v>
      </c>
      <c r="G29" s="70">
        <f>'Input Information'!$B$7*'Input Information'!$E$35</f>
        <v>0</v>
      </c>
      <c r="H29" s="75" t="s">
        <v>7</v>
      </c>
      <c r="I29" s="77">
        <f t="shared" si="0"/>
        <v>0</v>
      </c>
      <c r="J29" s="70" t="s">
        <v>7</v>
      </c>
      <c r="K29" s="185"/>
      <c r="L29" s="182"/>
    </row>
    <row r="30" spans="1:12" s="99" customFormat="1" ht="12.75" customHeight="1">
      <c r="A30" s="146" t="s">
        <v>166</v>
      </c>
      <c r="B30" s="72" t="s">
        <v>95</v>
      </c>
      <c r="C30" s="70" t="s">
        <v>22</v>
      </c>
      <c r="D30" s="78">
        <v>0.00046</v>
      </c>
      <c r="E30" s="70" t="s">
        <v>54</v>
      </c>
      <c r="F30" s="70" t="s">
        <v>38</v>
      </c>
      <c r="G30" s="184">
        <f>'Input Information'!$B$7*'Input Information'!$E$35</f>
        <v>0</v>
      </c>
      <c r="H30" s="75" t="s">
        <v>7</v>
      </c>
      <c r="I30" s="77">
        <f t="shared" si="0"/>
        <v>0</v>
      </c>
      <c r="J30" s="70" t="s">
        <v>7</v>
      </c>
      <c r="K30" s="198"/>
      <c r="L30" s="182"/>
    </row>
    <row r="31" spans="1:8" ht="12.75" customHeight="1">
      <c r="A31" s="186"/>
      <c r="B31" s="187"/>
      <c r="H31" s="28"/>
    </row>
    <row r="32" spans="1:8" ht="12.75" customHeight="1">
      <c r="A32" s="186"/>
      <c r="B32" s="187"/>
      <c r="G32" s="42"/>
      <c r="H32" s="28"/>
    </row>
    <row r="33" spans="1:8" s="134" customFormat="1" ht="12.75" customHeight="1">
      <c r="A33" s="193" t="s">
        <v>184</v>
      </c>
      <c r="H33" s="28"/>
    </row>
    <row r="34" spans="1:12" s="134" customFormat="1" ht="12.75" customHeight="1">
      <c r="A34" s="86" t="s">
        <v>1</v>
      </c>
      <c r="B34" s="85" t="s">
        <v>2</v>
      </c>
      <c r="C34" s="85" t="s">
        <v>51</v>
      </c>
      <c r="D34" s="85" t="s">
        <v>32</v>
      </c>
      <c r="E34" s="85" t="s">
        <v>52</v>
      </c>
      <c r="F34" s="85" t="s">
        <v>30</v>
      </c>
      <c r="G34" s="85" t="s">
        <v>49</v>
      </c>
      <c r="H34" s="85" t="s">
        <v>181</v>
      </c>
      <c r="I34" s="85" t="s">
        <v>34</v>
      </c>
      <c r="J34" s="85" t="s">
        <v>3</v>
      </c>
      <c r="K34" s="46"/>
      <c r="L34" s="99"/>
    </row>
    <row r="35" spans="1:12" s="99" customFormat="1" ht="12.75" customHeight="1">
      <c r="A35" s="146" t="s">
        <v>26</v>
      </c>
      <c r="B35" s="72" t="s">
        <v>21</v>
      </c>
      <c r="C35" s="70" t="s">
        <v>22</v>
      </c>
      <c r="D35" s="78">
        <v>0.0001949999980673563</v>
      </c>
      <c r="E35" s="70" t="s">
        <v>54</v>
      </c>
      <c r="F35" s="70" t="s">
        <v>85</v>
      </c>
      <c r="G35" s="70">
        <f>'Input Information'!$B$7*'Input Information'!$E$36</f>
        <v>0</v>
      </c>
      <c r="H35" s="75" t="s">
        <v>7</v>
      </c>
      <c r="I35" s="77">
        <f aca="true" t="shared" si="1" ref="I35:I40">D35*G35/1000</f>
        <v>0</v>
      </c>
      <c r="J35" s="70" t="s">
        <v>7</v>
      </c>
      <c r="K35" s="46"/>
      <c r="L35" s="199"/>
    </row>
    <row r="36" spans="1:12" s="99" customFormat="1" ht="12.75" customHeight="1">
      <c r="A36" s="146" t="s">
        <v>39</v>
      </c>
      <c r="B36" s="72" t="s">
        <v>40</v>
      </c>
      <c r="C36" s="70" t="s">
        <v>22</v>
      </c>
      <c r="D36" s="78">
        <v>0.0015499999846379604</v>
      </c>
      <c r="E36" s="70" t="s">
        <v>54</v>
      </c>
      <c r="F36" s="70" t="s">
        <v>85</v>
      </c>
      <c r="G36" s="70">
        <f>'Input Information'!$B$7*'Input Information'!$E$36</f>
        <v>0</v>
      </c>
      <c r="H36" s="75" t="s">
        <v>7</v>
      </c>
      <c r="I36" s="77">
        <f t="shared" si="1"/>
        <v>0</v>
      </c>
      <c r="J36" s="70" t="s">
        <v>7</v>
      </c>
      <c r="K36" s="185"/>
      <c r="L36" s="182"/>
    </row>
    <row r="37" spans="1:12" s="99" customFormat="1" ht="12.75" customHeight="1">
      <c r="A37" s="146" t="s">
        <v>44</v>
      </c>
      <c r="B37" s="72" t="s">
        <v>45</v>
      </c>
      <c r="C37" s="70" t="s">
        <v>22</v>
      </c>
      <c r="D37" s="78">
        <v>0.0014499999856290597</v>
      </c>
      <c r="E37" s="70" t="s">
        <v>54</v>
      </c>
      <c r="F37" s="70" t="s">
        <v>38</v>
      </c>
      <c r="G37" s="70">
        <f>'Input Information'!$B$7*'Input Information'!$E$36</f>
        <v>0</v>
      </c>
      <c r="H37" s="75" t="s">
        <v>7</v>
      </c>
      <c r="I37" s="77">
        <f t="shared" si="1"/>
        <v>0</v>
      </c>
      <c r="J37" s="70" t="s">
        <v>7</v>
      </c>
      <c r="K37" s="185"/>
      <c r="L37" s="182"/>
    </row>
    <row r="38" spans="1:12" s="99" customFormat="1" ht="12.75" customHeight="1">
      <c r="A38" s="183" t="s">
        <v>64</v>
      </c>
      <c r="B38" s="184" t="s">
        <v>46</v>
      </c>
      <c r="C38" s="70" t="s">
        <v>22</v>
      </c>
      <c r="D38" s="78">
        <v>9.999999900890069E-05</v>
      </c>
      <c r="E38" s="70" t="s">
        <v>54</v>
      </c>
      <c r="F38" s="184" t="s">
        <v>29</v>
      </c>
      <c r="G38" s="70">
        <f>'Input Information'!$B$7*'Input Information'!$E$36</f>
        <v>0</v>
      </c>
      <c r="H38" s="75" t="s">
        <v>7</v>
      </c>
      <c r="I38" s="77">
        <f t="shared" si="1"/>
        <v>0</v>
      </c>
      <c r="J38" s="70" t="s">
        <v>7</v>
      </c>
      <c r="K38" s="185"/>
      <c r="L38" s="182"/>
    </row>
    <row r="39" spans="1:12" s="99" customFormat="1" ht="12.75" customHeight="1">
      <c r="A39" s="183" t="s">
        <v>92</v>
      </c>
      <c r="B39" s="184" t="s">
        <v>93</v>
      </c>
      <c r="C39" s="70" t="s">
        <v>22</v>
      </c>
      <c r="D39" s="78">
        <v>0.0034999999653115236</v>
      </c>
      <c r="E39" s="70" t="s">
        <v>54</v>
      </c>
      <c r="F39" s="184" t="s">
        <v>38</v>
      </c>
      <c r="G39" s="70">
        <f>'Input Information'!$B$7*'Input Information'!$E$36</f>
        <v>0</v>
      </c>
      <c r="H39" s="75" t="s">
        <v>7</v>
      </c>
      <c r="I39" s="77">
        <f t="shared" si="1"/>
        <v>0</v>
      </c>
      <c r="J39" s="70" t="s">
        <v>7</v>
      </c>
      <c r="K39" s="185"/>
      <c r="L39" s="182"/>
    </row>
    <row r="40" spans="1:12" s="99" customFormat="1" ht="12.75" customHeight="1">
      <c r="A40" s="146" t="s">
        <v>166</v>
      </c>
      <c r="B40" s="72" t="s">
        <v>95</v>
      </c>
      <c r="C40" s="70" t="s">
        <v>22</v>
      </c>
      <c r="D40" s="78">
        <v>0.00046</v>
      </c>
      <c r="E40" s="70" t="s">
        <v>54</v>
      </c>
      <c r="F40" s="70" t="s">
        <v>38</v>
      </c>
      <c r="G40" s="184">
        <f>'Input Information'!$B$7*'Input Information'!$E$35</f>
        <v>0</v>
      </c>
      <c r="H40" s="75" t="s">
        <v>7</v>
      </c>
      <c r="I40" s="77">
        <f t="shared" si="1"/>
        <v>0</v>
      </c>
      <c r="J40" s="70" t="s">
        <v>7</v>
      </c>
      <c r="K40" s="185"/>
      <c r="L40" s="182"/>
    </row>
    <row r="41" spans="1:12" s="99" customFormat="1" ht="12.75" customHeight="1">
      <c r="A41" s="149"/>
      <c r="B41" s="200"/>
      <c r="C41" s="43"/>
      <c r="D41" s="188"/>
      <c r="E41" s="46"/>
      <c r="F41" s="46"/>
      <c r="G41" s="187"/>
      <c r="H41" s="28"/>
      <c r="I41" s="189"/>
      <c r="J41" s="43"/>
      <c r="K41" s="194"/>
      <c r="L41" s="182"/>
    </row>
    <row r="42" spans="1:12" ht="12.75" customHeight="1">
      <c r="A42" s="186"/>
      <c r="B42" s="187"/>
      <c r="C42" s="43"/>
      <c r="D42" s="188"/>
      <c r="E42" s="28"/>
      <c r="F42" s="28"/>
      <c r="G42" s="42"/>
      <c r="I42" s="189"/>
      <c r="J42" s="28"/>
      <c r="K42" s="194"/>
      <c r="L42" s="182"/>
    </row>
    <row r="43" spans="1:12" s="134" customFormat="1" ht="12.75" customHeight="1">
      <c r="A43" s="193" t="s">
        <v>185</v>
      </c>
      <c r="H43" s="80"/>
      <c r="K43" s="201"/>
      <c r="L43" s="99"/>
    </row>
    <row r="44" spans="1:12" s="134" customFormat="1" ht="12.75" customHeight="1">
      <c r="A44" s="86" t="s">
        <v>1</v>
      </c>
      <c r="B44" s="85" t="s">
        <v>2</v>
      </c>
      <c r="C44" s="85" t="s">
        <v>51</v>
      </c>
      <c r="D44" s="85" t="s">
        <v>32</v>
      </c>
      <c r="E44" s="85" t="s">
        <v>52</v>
      </c>
      <c r="F44" s="85" t="s">
        <v>30</v>
      </c>
      <c r="G44" s="85" t="s">
        <v>49</v>
      </c>
      <c r="H44" s="85" t="s">
        <v>181</v>
      </c>
      <c r="I44" s="85" t="s">
        <v>34</v>
      </c>
      <c r="J44" s="85" t="s">
        <v>3</v>
      </c>
      <c r="K44" s="46"/>
      <c r="L44" s="99"/>
    </row>
    <row r="45" spans="1:11" s="99" customFormat="1" ht="12.75" customHeight="1">
      <c r="A45" s="146" t="s">
        <v>26</v>
      </c>
      <c r="B45" s="72" t="s">
        <v>21</v>
      </c>
      <c r="C45" s="70" t="s">
        <v>22</v>
      </c>
      <c r="D45" s="78">
        <v>0.0001949999980673563</v>
      </c>
      <c r="E45" s="70" t="s">
        <v>54</v>
      </c>
      <c r="F45" s="70" t="s">
        <v>85</v>
      </c>
      <c r="G45" s="70">
        <f>'Input Information'!$B$7*'Input Information'!$E$37</f>
        <v>0</v>
      </c>
      <c r="H45" s="75" t="s">
        <v>7</v>
      </c>
      <c r="I45" s="77">
        <f>D45*G45/1000</f>
        <v>0</v>
      </c>
      <c r="J45" s="70" t="s">
        <v>7</v>
      </c>
      <c r="K45" s="46"/>
    </row>
    <row r="46" spans="1:12" s="99" customFormat="1" ht="12.75" customHeight="1">
      <c r="A46" s="146" t="s">
        <v>39</v>
      </c>
      <c r="B46" s="72" t="s">
        <v>40</v>
      </c>
      <c r="C46" s="70" t="s">
        <v>22</v>
      </c>
      <c r="D46" s="78">
        <v>0.0015499999846379604</v>
      </c>
      <c r="E46" s="70" t="s">
        <v>54</v>
      </c>
      <c r="F46" s="70" t="s">
        <v>85</v>
      </c>
      <c r="G46" s="70">
        <f>'Input Information'!$B$7*'Input Information'!$E$37</f>
        <v>0</v>
      </c>
      <c r="H46" s="75" t="s">
        <v>7</v>
      </c>
      <c r="I46" s="77">
        <f>D46*G46/1000</f>
        <v>0</v>
      </c>
      <c r="J46" s="70" t="s">
        <v>7</v>
      </c>
      <c r="K46" s="185"/>
      <c r="L46" s="182"/>
    </row>
    <row r="47" spans="1:12" s="99" customFormat="1" ht="12.75" customHeight="1">
      <c r="A47" s="146" t="s">
        <v>44</v>
      </c>
      <c r="B47" s="72" t="s">
        <v>45</v>
      </c>
      <c r="C47" s="70" t="s">
        <v>22</v>
      </c>
      <c r="D47" s="78">
        <v>0.0014499999856290597</v>
      </c>
      <c r="E47" s="70" t="s">
        <v>54</v>
      </c>
      <c r="F47" s="70" t="s">
        <v>38</v>
      </c>
      <c r="G47" s="70">
        <f>'Input Information'!$B$7*'Input Information'!$E$37</f>
        <v>0</v>
      </c>
      <c r="H47" s="75" t="s">
        <v>7</v>
      </c>
      <c r="I47" s="77">
        <f>D47*G47/1000</f>
        <v>0</v>
      </c>
      <c r="J47" s="70" t="s">
        <v>7</v>
      </c>
      <c r="K47" s="185"/>
      <c r="L47" s="182"/>
    </row>
    <row r="48" spans="1:12" s="99" customFormat="1" ht="12.75" customHeight="1">
      <c r="A48" s="183" t="s">
        <v>64</v>
      </c>
      <c r="B48" s="184" t="s">
        <v>46</v>
      </c>
      <c r="C48" s="70" t="s">
        <v>22</v>
      </c>
      <c r="D48" s="78">
        <v>9.999999900890069E-05</v>
      </c>
      <c r="E48" s="70" t="s">
        <v>54</v>
      </c>
      <c r="F48" s="184" t="s">
        <v>29</v>
      </c>
      <c r="G48" s="70">
        <f>'Input Information'!$B$7*'Input Information'!$E$37</f>
        <v>0</v>
      </c>
      <c r="H48" s="75" t="s">
        <v>7</v>
      </c>
      <c r="I48" s="77">
        <f>D48*G48/1000</f>
        <v>0</v>
      </c>
      <c r="J48" s="70" t="s">
        <v>7</v>
      </c>
      <c r="K48" s="185"/>
      <c r="L48" s="182"/>
    </row>
    <row r="49" spans="1:12" s="99" customFormat="1" ht="12.75" customHeight="1">
      <c r="A49" s="183" t="s">
        <v>92</v>
      </c>
      <c r="B49" s="184" t="s">
        <v>93</v>
      </c>
      <c r="C49" s="70" t="s">
        <v>22</v>
      </c>
      <c r="D49" s="78">
        <v>0.0034999999653115236</v>
      </c>
      <c r="E49" s="70" t="s">
        <v>54</v>
      </c>
      <c r="F49" s="184" t="s">
        <v>38</v>
      </c>
      <c r="G49" s="70">
        <f>'Input Information'!$B$7*'Input Information'!$E$37</f>
        <v>0</v>
      </c>
      <c r="H49" s="75" t="s">
        <v>7</v>
      </c>
      <c r="I49" s="77">
        <f>D49*G49/1000</f>
        <v>0</v>
      </c>
      <c r="J49" s="70" t="s">
        <v>7</v>
      </c>
      <c r="K49" s="185"/>
      <c r="L49" s="182"/>
    </row>
    <row r="50" spans="1:11" ht="12.75" customHeight="1">
      <c r="A50" s="186"/>
      <c r="B50" s="187"/>
      <c r="C50" s="43"/>
      <c r="D50" s="188"/>
      <c r="E50" s="28"/>
      <c r="F50" s="28"/>
      <c r="G50" s="106"/>
      <c r="I50" s="189"/>
      <c r="J50" s="28"/>
      <c r="K50" s="190"/>
    </row>
    <row r="51" spans="1:11" ht="12.75" customHeight="1">
      <c r="A51" s="202"/>
      <c r="B51" s="187"/>
      <c r="C51" s="43"/>
      <c r="D51" s="188"/>
      <c r="E51" s="28"/>
      <c r="F51" s="28"/>
      <c r="G51" s="106"/>
      <c r="I51" s="189"/>
      <c r="J51" s="28"/>
      <c r="K51" s="190"/>
    </row>
    <row r="52" ht="12.75" customHeight="1">
      <c r="A52" s="102" t="s">
        <v>89</v>
      </c>
    </row>
    <row r="53" ht="12.75" customHeight="1">
      <c r="A53" s="134"/>
    </row>
    <row r="54" ht="12.75" customHeight="1">
      <c r="A54" s="98" t="s">
        <v>177</v>
      </c>
    </row>
    <row r="55" spans="1:10" ht="12.75" customHeight="1">
      <c r="A55" s="84" t="s">
        <v>1</v>
      </c>
      <c r="B55" s="84" t="s">
        <v>2</v>
      </c>
      <c r="C55" s="85" t="s">
        <v>51</v>
      </c>
      <c r="D55" s="85" t="s">
        <v>32</v>
      </c>
      <c r="E55" s="85" t="s">
        <v>52</v>
      </c>
      <c r="F55" s="85" t="s">
        <v>30</v>
      </c>
      <c r="G55" s="85" t="s">
        <v>49</v>
      </c>
      <c r="H55" s="85" t="s">
        <v>181</v>
      </c>
      <c r="I55" s="84" t="s">
        <v>34</v>
      </c>
      <c r="J55" s="85" t="s">
        <v>3</v>
      </c>
    </row>
    <row r="56" spans="1:11" s="149" customFormat="1" ht="12.75" customHeight="1">
      <c r="A56" s="146" t="s">
        <v>26</v>
      </c>
      <c r="B56" s="72" t="s">
        <v>21</v>
      </c>
      <c r="C56" s="70" t="s">
        <v>22</v>
      </c>
      <c r="D56" s="78">
        <v>0.03363877330296804</v>
      </c>
      <c r="E56" s="70" t="s">
        <v>151</v>
      </c>
      <c r="F56" s="70" t="s">
        <v>90</v>
      </c>
      <c r="G56" s="70">
        <f>'Input Information'!$B$8*'Input Information'!$E$39</f>
        <v>0</v>
      </c>
      <c r="H56" s="203" t="s">
        <v>182</v>
      </c>
      <c r="I56" s="77">
        <f>D56*G56/1000</f>
        <v>0</v>
      </c>
      <c r="J56" s="70" t="s">
        <v>7</v>
      </c>
      <c r="K56" s="189"/>
    </row>
    <row r="57" spans="1:12" s="149" customFormat="1" ht="12.75" customHeight="1">
      <c r="A57" s="146" t="s">
        <v>39</v>
      </c>
      <c r="B57" s="72" t="s">
        <v>40</v>
      </c>
      <c r="C57" s="70" t="s">
        <v>22</v>
      </c>
      <c r="D57" s="78">
        <v>1.2013847608202872</v>
      </c>
      <c r="E57" s="70" t="s">
        <v>151</v>
      </c>
      <c r="F57" s="70" t="s">
        <v>90</v>
      </c>
      <c r="G57" s="70">
        <f>'Input Information'!$B$8*'Input Information'!$E$39</f>
        <v>0</v>
      </c>
      <c r="H57" s="203" t="s">
        <v>182</v>
      </c>
      <c r="I57" s="77">
        <f>D57*G57/1000</f>
        <v>0</v>
      </c>
      <c r="J57" s="70" t="s">
        <v>7</v>
      </c>
      <c r="K57" s="189"/>
      <c r="L57" s="188"/>
    </row>
    <row r="58" spans="1:12" s="149" customFormat="1" ht="12.75" customHeight="1">
      <c r="A58" s="146" t="s">
        <v>44</v>
      </c>
      <c r="B58" s="72" t="s">
        <v>45</v>
      </c>
      <c r="C58" s="70" t="s">
        <v>22</v>
      </c>
      <c r="D58" s="78">
        <v>0.05446277582385302</v>
      </c>
      <c r="E58" s="70" t="s">
        <v>151</v>
      </c>
      <c r="F58" s="70" t="s">
        <v>86</v>
      </c>
      <c r="G58" s="70">
        <f>'Input Information'!$B$8*'Input Information'!$E$39</f>
        <v>0</v>
      </c>
      <c r="H58" s="203" t="s">
        <v>182</v>
      </c>
      <c r="I58" s="77">
        <f>D58*G58/1000</f>
        <v>0</v>
      </c>
      <c r="J58" s="70" t="s">
        <v>7</v>
      </c>
      <c r="K58" s="189"/>
      <c r="L58" s="188"/>
    </row>
    <row r="59" spans="1:11" s="134" customFormat="1" ht="12.75" customHeight="1">
      <c r="A59" s="202"/>
      <c r="H59" s="28"/>
      <c r="K59" s="40"/>
    </row>
    <row r="61" spans="1:3" ht="12.75" customHeight="1">
      <c r="A61" s="102" t="s">
        <v>221</v>
      </c>
      <c r="B61" s="29"/>
      <c r="C61" s="30"/>
    </row>
    <row r="62" spans="1:3" ht="12.75" customHeight="1">
      <c r="A62" s="102"/>
      <c r="B62" s="29"/>
      <c r="C62" s="30"/>
    </row>
    <row r="63" ht="12.75" customHeight="1">
      <c r="A63" s="92" t="s">
        <v>98</v>
      </c>
    </row>
    <row r="64" spans="1:10" ht="12.75" customHeight="1">
      <c r="A64" s="84" t="s">
        <v>1</v>
      </c>
      <c r="B64" s="84" t="s">
        <v>2</v>
      </c>
      <c r="C64" s="85" t="s">
        <v>51</v>
      </c>
      <c r="D64" s="85" t="s">
        <v>32</v>
      </c>
      <c r="E64" s="85" t="s">
        <v>52</v>
      </c>
      <c r="F64" s="85" t="s">
        <v>30</v>
      </c>
      <c r="G64" s="85" t="s">
        <v>49</v>
      </c>
      <c r="H64" s="85" t="s">
        <v>181</v>
      </c>
      <c r="I64" s="84" t="s">
        <v>34</v>
      </c>
      <c r="J64" s="85" t="s">
        <v>3</v>
      </c>
    </row>
    <row r="65" spans="1:10" ht="12.75" customHeight="1">
      <c r="A65" s="103" t="s">
        <v>92</v>
      </c>
      <c r="B65" s="71" t="s">
        <v>93</v>
      </c>
      <c r="C65" s="71">
        <v>0.71</v>
      </c>
      <c r="D65" s="79">
        <f>0.5*C65/100*'Part 4 Releases'!$F$125</f>
        <v>1.4764414306965911E-05</v>
      </c>
      <c r="E65" s="75" t="s">
        <v>54</v>
      </c>
      <c r="F65" s="75" t="s">
        <v>86</v>
      </c>
      <c r="G65" s="104">
        <f>'Input Information'!$B$7</f>
        <v>0</v>
      </c>
      <c r="H65" s="75" t="s">
        <v>7</v>
      </c>
      <c r="I65" s="76">
        <f>D65*G65/1000</f>
        <v>0</v>
      </c>
      <c r="J65" s="75" t="s">
        <v>7</v>
      </c>
    </row>
    <row r="66" spans="1:10" ht="12.75" customHeight="1">
      <c r="A66" s="103" t="s">
        <v>26</v>
      </c>
      <c r="B66" s="101" t="s">
        <v>21</v>
      </c>
      <c r="C66" s="71">
        <v>0.052</v>
      </c>
      <c r="D66" s="79">
        <f>0.5*C66/100*'Part 4 Releases'!$F$125</f>
        <v>1.0813373858622922E-06</v>
      </c>
      <c r="E66" s="75" t="s">
        <v>54</v>
      </c>
      <c r="F66" s="75" t="s">
        <v>86</v>
      </c>
      <c r="G66" s="104">
        <f>'Input Information'!$B$7</f>
        <v>0</v>
      </c>
      <c r="H66" s="75" t="s">
        <v>7</v>
      </c>
      <c r="I66" s="76">
        <f aca="true" t="shared" si="2" ref="I66:I71">D66*G66/1000</f>
        <v>0</v>
      </c>
      <c r="J66" s="75" t="s">
        <v>7</v>
      </c>
    </row>
    <row r="67" spans="1:10" ht="12.75" customHeight="1">
      <c r="A67" s="146" t="s">
        <v>39</v>
      </c>
      <c r="B67" s="101" t="s">
        <v>40</v>
      </c>
      <c r="C67" s="71">
        <v>0.088</v>
      </c>
      <c r="D67" s="79">
        <f>0.5*C67/100*'Part 4 Releases'!$F$125</f>
        <v>1.829955576074648E-06</v>
      </c>
      <c r="E67" s="75" t="s">
        <v>54</v>
      </c>
      <c r="F67" s="75" t="s">
        <v>86</v>
      </c>
      <c r="G67" s="104">
        <f>'Input Information'!$B$7</f>
        <v>0</v>
      </c>
      <c r="H67" s="75" t="s">
        <v>7</v>
      </c>
      <c r="I67" s="76">
        <f t="shared" si="2"/>
        <v>0</v>
      </c>
      <c r="J67" s="75" t="s">
        <v>7</v>
      </c>
    </row>
    <row r="68" spans="1:10" ht="12.75" customHeight="1">
      <c r="A68" s="74" t="s">
        <v>94</v>
      </c>
      <c r="B68" s="75" t="s">
        <v>95</v>
      </c>
      <c r="C68" s="71">
        <v>0.15</v>
      </c>
      <c r="D68" s="79">
        <f>0.5*C68/100*'Part 4 Releases'!$F$125</f>
        <v>3.1192424592181505E-06</v>
      </c>
      <c r="E68" s="75" t="s">
        <v>54</v>
      </c>
      <c r="F68" s="75" t="s">
        <v>86</v>
      </c>
      <c r="G68" s="104">
        <f>'Input Information'!$B$7</f>
        <v>0</v>
      </c>
      <c r="H68" s="75" t="s">
        <v>7</v>
      </c>
      <c r="I68" s="76">
        <f t="shared" si="2"/>
        <v>0</v>
      </c>
      <c r="J68" s="75" t="s">
        <v>7</v>
      </c>
    </row>
    <row r="69" spans="1:10" ht="12.75" customHeight="1">
      <c r="A69" s="74" t="s">
        <v>96</v>
      </c>
      <c r="B69" s="75" t="s">
        <v>97</v>
      </c>
      <c r="C69" s="71">
        <v>0.0073</v>
      </c>
      <c r="D69" s="79">
        <f>0.5*C69/100*'Part 4 Releases'!$F$125</f>
        <v>1.518031330152833E-07</v>
      </c>
      <c r="E69" s="75" t="s">
        <v>54</v>
      </c>
      <c r="F69" s="75" t="s">
        <v>86</v>
      </c>
      <c r="G69" s="104">
        <f>'Input Information'!$B$7</f>
        <v>0</v>
      </c>
      <c r="H69" s="75" t="s">
        <v>7</v>
      </c>
      <c r="I69" s="76">
        <f t="shared" si="2"/>
        <v>0</v>
      </c>
      <c r="J69" s="75" t="s">
        <v>7</v>
      </c>
    </row>
    <row r="70" spans="1:10" ht="12.75" customHeight="1">
      <c r="A70" s="74" t="s">
        <v>44</v>
      </c>
      <c r="B70" s="75" t="s">
        <v>45</v>
      </c>
      <c r="C70" s="71">
        <v>0.21</v>
      </c>
      <c r="D70" s="79">
        <f>0.5*C70/100*'Part 4 Releases'!$F$125</f>
        <v>4.366939442905411E-06</v>
      </c>
      <c r="E70" s="75" t="s">
        <v>54</v>
      </c>
      <c r="F70" s="75" t="s">
        <v>86</v>
      </c>
      <c r="G70" s="104">
        <f>'Input Information'!$B$7</f>
        <v>0</v>
      </c>
      <c r="H70" s="75" t="s">
        <v>7</v>
      </c>
      <c r="I70" s="76">
        <f t="shared" si="2"/>
        <v>0</v>
      </c>
      <c r="J70" s="75" t="s">
        <v>7</v>
      </c>
    </row>
    <row r="71" spans="1:10" ht="12.75" customHeight="1">
      <c r="A71" s="74" t="s">
        <v>109</v>
      </c>
      <c r="B71" s="75" t="s">
        <v>46</v>
      </c>
      <c r="C71" s="71">
        <v>0.49</v>
      </c>
      <c r="D71" s="79">
        <f>0.5*C71/100*'Part 4 Releases'!$F$125</f>
        <v>1.0189525366779291E-05</v>
      </c>
      <c r="E71" s="75" t="s">
        <v>54</v>
      </c>
      <c r="F71" s="75" t="s">
        <v>86</v>
      </c>
      <c r="G71" s="104">
        <f>'Input Information'!$B$7</f>
        <v>0</v>
      </c>
      <c r="H71" s="75" t="s">
        <v>7</v>
      </c>
      <c r="I71" s="76">
        <f t="shared" si="2"/>
        <v>0</v>
      </c>
      <c r="J71" s="75" t="s">
        <v>7</v>
      </c>
    </row>
    <row r="72" spans="3:7" ht="12.75" customHeight="1">
      <c r="C72" s="134"/>
      <c r="G72" s="204"/>
    </row>
    <row r="73" spans="1:7" ht="12.75" customHeight="1">
      <c r="A73" s="92" t="s">
        <v>99</v>
      </c>
      <c r="C73" s="134"/>
      <c r="G73" s="204"/>
    </row>
    <row r="74" spans="1:10" ht="12.75" customHeight="1">
      <c r="A74" s="84" t="s">
        <v>1</v>
      </c>
      <c r="B74" s="84" t="s">
        <v>2</v>
      </c>
      <c r="C74" s="85" t="s">
        <v>51</v>
      </c>
      <c r="D74" s="85" t="s">
        <v>32</v>
      </c>
      <c r="E74" s="85" t="s">
        <v>52</v>
      </c>
      <c r="F74" s="85" t="s">
        <v>30</v>
      </c>
      <c r="G74" s="205" t="s">
        <v>49</v>
      </c>
      <c r="H74" s="85" t="s">
        <v>181</v>
      </c>
      <c r="I74" s="84" t="s">
        <v>34</v>
      </c>
      <c r="J74" s="85" t="s">
        <v>3</v>
      </c>
    </row>
    <row r="75" spans="1:10" ht="12.75" customHeight="1">
      <c r="A75" s="103" t="s">
        <v>92</v>
      </c>
      <c r="B75" s="71" t="s">
        <v>93</v>
      </c>
      <c r="C75" s="71">
        <v>1.1</v>
      </c>
      <c r="D75" s="79">
        <f>0.5*C75/100*'Part 4 Releases'!$F$131</f>
        <v>6.702744261203653E-05</v>
      </c>
      <c r="E75" s="75" t="s">
        <v>54</v>
      </c>
      <c r="F75" s="75" t="s">
        <v>86</v>
      </c>
      <c r="G75" s="104">
        <f>'Input Information'!$B$7</f>
        <v>0</v>
      </c>
      <c r="H75" s="75" t="s">
        <v>7</v>
      </c>
      <c r="I75" s="76">
        <f>D75*G75/1000</f>
        <v>0</v>
      </c>
      <c r="J75" s="75" t="s">
        <v>7</v>
      </c>
    </row>
    <row r="76" spans="1:10" ht="12.75" customHeight="1">
      <c r="A76" s="103" t="s">
        <v>26</v>
      </c>
      <c r="B76" s="101" t="s">
        <v>21</v>
      </c>
      <c r="C76" s="68">
        <v>0.032</v>
      </c>
      <c r="D76" s="79">
        <f>0.5*C76/100*'Part 4 Releases'!$F$131</f>
        <v>1.949889239622881E-06</v>
      </c>
      <c r="E76" s="75" t="s">
        <v>54</v>
      </c>
      <c r="F76" s="75" t="s">
        <v>86</v>
      </c>
      <c r="G76" s="104">
        <f>'Input Information'!$B$7</f>
        <v>0</v>
      </c>
      <c r="H76" s="75" t="s">
        <v>7</v>
      </c>
      <c r="I76" s="76">
        <f aca="true" t="shared" si="3" ref="I76:I81">D76*G76/1000</f>
        <v>0</v>
      </c>
      <c r="J76" s="75" t="s">
        <v>7</v>
      </c>
    </row>
    <row r="77" spans="1:10" ht="12.75" customHeight="1">
      <c r="A77" s="146" t="s">
        <v>39</v>
      </c>
      <c r="B77" s="101" t="s">
        <v>40</v>
      </c>
      <c r="C77" s="70">
        <v>0.69</v>
      </c>
      <c r="D77" s="79">
        <f>0.5*C77/100*'Part 4 Releases'!$F$131</f>
        <v>4.204448672936837E-05</v>
      </c>
      <c r="E77" s="75" t="s">
        <v>54</v>
      </c>
      <c r="F77" s="75" t="s">
        <v>86</v>
      </c>
      <c r="G77" s="104">
        <f>'Input Information'!$B$7</f>
        <v>0</v>
      </c>
      <c r="H77" s="75" t="s">
        <v>7</v>
      </c>
      <c r="I77" s="76">
        <f t="shared" si="3"/>
        <v>0</v>
      </c>
      <c r="J77" s="75" t="s">
        <v>7</v>
      </c>
    </row>
    <row r="78" spans="1:10" ht="12.75" customHeight="1">
      <c r="A78" s="74" t="s">
        <v>94</v>
      </c>
      <c r="B78" s="75" t="s">
        <v>95</v>
      </c>
      <c r="C78" s="68">
        <v>0.1</v>
      </c>
      <c r="D78" s="79">
        <f>0.5*C78/100*'Part 4 Releases'!$F$131</f>
        <v>6.093403873821503E-06</v>
      </c>
      <c r="E78" s="75" t="s">
        <v>54</v>
      </c>
      <c r="F78" s="75" t="s">
        <v>86</v>
      </c>
      <c r="G78" s="104">
        <f>'Input Information'!$B$7</f>
        <v>0</v>
      </c>
      <c r="H78" s="75" t="s">
        <v>7</v>
      </c>
      <c r="I78" s="76">
        <f t="shared" si="3"/>
        <v>0</v>
      </c>
      <c r="J78" s="75" t="s">
        <v>7</v>
      </c>
    </row>
    <row r="79" spans="1:10" ht="12.75" customHeight="1">
      <c r="A79" s="74" t="s">
        <v>96</v>
      </c>
      <c r="B79" s="75" t="s">
        <v>97</v>
      </c>
      <c r="C79" s="68">
        <v>0.0054</v>
      </c>
      <c r="D79" s="79">
        <f>0.5*C79/100*'Part 4 Releases'!$F$131</f>
        <v>3.2904380918636116E-07</v>
      </c>
      <c r="E79" s="75" t="s">
        <v>54</v>
      </c>
      <c r="F79" s="75" t="s">
        <v>86</v>
      </c>
      <c r="G79" s="104">
        <f>'Input Information'!$B$7</f>
        <v>0</v>
      </c>
      <c r="H79" s="75" t="s">
        <v>7</v>
      </c>
      <c r="I79" s="76">
        <f t="shared" si="3"/>
        <v>0</v>
      </c>
      <c r="J79" s="75" t="s">
        <v>7</v>
      </c>
    </row>
    <row r="80" spans="1:10" ht="12.75" customHeight="1">
      <c r="A80" s="74" t="s">
        <v>44</v>
      </c>
      <c r="B80" s="75" t="s">
        <v>45</v>
      </c>
      <c r="C80" s="68">
        <v>0.062</v>
      </c>
      <c r="D80" s="79">
        <f>0.5*C80/100*'Part 4 Releases'!$F$131</f>
        <v>3.777910401769332E-06</v>
      </c>
      <c r="E80" s="75" t="s">
        <v>54</v>
      </c>
      <c r="F80" s="75" t="s">
        <v>86</v>
      </c>
      <c r="G80" s="104">
        <f>'Input Information'!$B$7</f>
        <v>0</v>
      </c>
      <c r="H80" s="75" t="s">
        <v>7</v>
      </c>
      <c r="I80" s="76">
        <f t="shared" si="3"/>
        <v>0</v>
      </c>
      <c r="J80" s="75" t="s">
        <v>7</v>
      </c>
    </row>
    <row r="81" spans="1:10" ht="12.75" customHeight="1">
      <c r="A81" s="74" t="s">
        <v>109</v>
      </c>
      <c r="B81" s="75" t="s">
        <v>46</v>
      </c>
      <c r="C81" s="68">
        <v>0.257</v>
      </c>
      <c r="D81" s="79">
        <f>0.5*C81/100*'Part 4 Releases'!$F$131</f>
        <v>1.5660047955721265E-05</v>
      </c>
      <c r="E81" s="75" t="s">
        <v>54</v>
      </c>
      <c r="F81" s="75" t="s">
        <v>86</v>
      </c>
      <c r="G81" s="104">
        <f>'Input Information'!$B$7</f>
        <v>0</v>
      </c>
      <c r="H81" s="75" t="s">
        <v>7</v>
      </c>
      <c r="I81" s="76">
        <f t="shared" si="3"/>
        <v>0</v>
      </c>
      <c r="J81" s="75" t="s">
        <v>7</v>
      </c>
    </row>
    <row r="83" spans="1:9" ht="12.75" customHeight="1">
      <c r="A83" s="29"/>
      <c r="B83" s="29"/>
      <c r="C83" s="30"/>
      <c r="I83" s="206"/>
    </row>
    <row r="84" spans="1:9" ht="12.75" customHeight="1">
      <c r="A84" s="123" t="s">
        <v>50</v>
      </c>
      <c r="I84" s="206"/>
    </row>
    <row r="85" spans="1:9" s="100" customFormat="1" ht="12.75" customHeight="1">
      <c r="A85" s="124" t="s">
        <v>179</v>
      </c>
      <c r="B85" s="207"/>
      <c r="C85" s="207"/>
      <c r="D85" s="207"/>
      <c r="E85" s="207"/>
      <c r="F85" s="207"/>
      <c r="G85" s="207"/>
      <c r="I85" s="208"/>
    </row>
    <row r="86" spans="1:9" ht="12.75" customHeight="1">
      <c r="A86" s="123" t="s">
        <v>53</v>
      </c>
      <c r="H86" s="106"/>
      <c r="I86" s="206"/>
    </row>
    <row r="87" spans="1:9" ht="12.75" customHeight="1">
      <c r="A87" s="123"/>
      <c r="I87" s="206"/>
    </row>
    <row r="88" spans="1:9" ht="12.75" customHeight="1">
      <c r="A88" s="80" t="s">
        <v>27</v>
      </c>
      <c r="I88" s="206"/>
    </row>
    <row r="89" spans="1:8" ht="12.75" customHeight="1">
      <c r="A89" s="123"/>
      <c r="H89" s="113"/>
    </row>
    <row r="90" ht="12.75" customHeight="1">
      <c r="H90" s="117"/>
    </row>
    <row r="91" ht="12.75" customHeight="1">
      <c r="H91" s="117"/>
    </row>
    <row r="92" ht="12.75" customHeight="1">
      <c r="H92" s="117"/>
    </row>
    <row r="93" ht="12.75" customHeight="1">
      <c r="H93" s="117"/>
    </row>
    <row r="94" spans="1:3" ht="12.75" customHeight="1">
      <c r="A94" s="83"/>
      <c r="B94" s="83"/>
      <c r="C94" s="83"/>
    </row>
    <row r="95" spans="1:3" ht="12.75" customHeight="1">
      <c r="A95" s="83"/>
      <c r="B95" s="83"/>
      <c r="C95" s="83"/>
    </row>
    <row r="96" spans="1:3" ht="12.75" customHeight="1">
      <c r="A96" s="83"/>
      <c r="B96" s="83"/>
      <c r="C96" s="83"/>
    </row>
    <row r="97" spans="1:3" ht="12.75" customHeight="1">
      <c r="A97" s="83"/>
      <c r="B97" s="83"/>
      <c r="C97" s="83"/>
    </row>
    <row r="98" spans="1:3" ht="12.75" customHeight="1">
      <c r="A98" s="83"/>
      <c r="B98" s="83"/>
      <c r="C98" s="83"/>
    </row>
    <row r="99" spans="1:3" ht="12.75" customHeight="1">
      <c r="A99" s="83"/>
      <c r="B99" s="83"/>
      <c r="C99" s="83"/>
    </row>
  </sheetData>
  <sheetProtection password="CA53" sheet="1" objects="1" scenarios="1"/>
  <printOptions/>
  <pageMargins left="0.75" right="0.75" top="1" bottom="1" header="0.5" footer="0.5"/>
  <pageSetup fitToHeight="4"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Pollock</dc:creator>
  <cp:keywords/>
  <dc:description/>
  <cp:lastModifiedBy>cwilson</cp:lastModifiedBy>
  <cp:lastPrinted>2005-06-20T16:39:30Z</cp:lastPrinted>
  <dcterms:created xsi:type="dcterms:W3CDTF">2003-10-06T20:49:16Z</dcterms:created>
  <dcterms:modified xsi:type="dcterms:W3CDTF">2011-04-01T15:28:19Z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