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80" windowWidth="12405" windowHeight="6300" tabRatio="711" activeTab="0"/>
  </bookViews>
  <sheets>
    <sheet name="Instructions " sheetId="1" r:id="rId1"/>
    <sheet name="Input Information" sheetId="2" r:id="rId2"/>
    <sheet name="Part 1 Releases" sheetId="3" r:id="rId3"/>
    <sheet name="Part 2 and 3 Releases" sheetId="4" r:id="rId4"/>
    <sheet name="Part 4 Releases" sheetId="5" r:id="rId5"/>
    <sheet name="Part 5 Releases" sheetId="6" r:id="rId6"/>
  </sheets>
  <definedNames/>
  <calcPr fullCalcOnLoad="1"/>
</workbook>
</file>

<file path=xl/sharedStrings.xml><?xml version="1.0" encoding="utf-8"?>
<sst xmlns="http://schemas.openxmlformats.org/spreadsheetml/2006/main" count="188" uniqueCount="99">
  <si>
    <t>Purpose</t>
  </si>
  <si>
    <t>How to Use the Estimation Tool</t>
  </si>
  <si>
    <t xml:space="preserve">Since the NPRI reporting thresholds are for the facility as a whole, the releases calculated in this spreadsheet must be added to the NPRI releases from other sources and activities at the facility.  </t>
  </si>
  <si>
    <t>Applicable Chapter in the US EPA's AP-42 Document</t>
  </si>
  <si>
    <t>Sources of Information</t>
  </si>
  <si>
    <t>Additional Information</t>
  </si>
  <si>
    <t>Input Data</t>
  </si>
  <si>
    <t>Painting Related</t>
  </si>
  <si>
    <t>Substance</t>
  </si>
  <si>
    <t>% VOC</t>
  </si>
  <si>
    <t>Weight Used (t)</t>
  </si>
  <si>
    <t>Sawdust Related Releases</t>
  </si>
  <si>
    <t>Part 1 Substance Releases</t>
  </si>
  <si>
    <t>Substance Name</t>
  </si>
  <si>
    <t>CAS Number</t>
  </si>
  <si>
    <t>Emission Factor</t>
  </si>
  <si>
    <t>Activity Rate from input tab</t>
  </si>
  <si>
    <t>Part 2 - 3 Substance Releases</t>
  </si>
  <si>
    <t>EF** Units</t>
  </si>
  <si>
    <t xml:space="preserve">Total Release </t>
  </si>
  <si>
    <t>Total Release to 3 decimals</t>
  </si>
  <si>
    <t>Units</t>
  </si>
  <si>
    <t>*</t>
  </si>
  <si>
    <t>* no single CAS Number applies to this substance</t>
  </si>
  <si>
    <t>** EF = Emission Factor</t>
  </si>
  <si>
    <t>Part 4 Criteria Air Contaminants (CAC) Releases</t>
  </si>
  <si>
    <t>EF** units</t>
  </si>
  <si>
    <t>EF Rating</t>
  </si>
  <si>
    <t>Total Release</t>
  </si>
  <si>
    <t>Carbon Monoxide (CO)</t>
  </si>
  <si>
    <t>630-08-0</t>
  </si>
  <si>
    <t>tonnes</t>
  </si>
  <si>
    <t>Sulphur Dioxide (SO2)</t>
  </si>
  <si>
    <t>7446-09-5</t>
  </si>
  <si>
    <t>11104-93-1</t>
  </si>
  <si>
    <t>Particulate Matter less than or equal to 2.5 microns (PM2.5)</t>
  </si>
  <si>
    <t>Part 5 Selected Volatile Organic Compounds Releases</t>
  </si>
  <si>
    <t>Percent of total VOCs</t>
  </si>
  <si>
    <t>Total VOCs from Part 4</t>
  </si>
  <si>
    <t xml:space="preserve">             Use MSDS' to determine what individual VOC species are released from various wood finishing processes.</t>
  </si>
  <si>
    <t>Level 1 - External Combustion Boilers</t>
  </si>
  <si>
    <t>Controlled Emissions = Uncontrolled emission x ((100 - control efficiency)/100))</t>
  </si>
  <si>
    <t xml:space="preserve">Wood Working </t>
  </si>
  <si>
    <t xml:space="preserve">                          No emission factors are available for Part 2 and 3 substance releases from wood working processes.</t>
  </si>
  <si>
    <t>Information from product MSDS'</t>
  </si>
  <si>
    <t>Removal Efficiency of Dust Collectors</t>
  </si>
  <si>
    <t xml:space="preserve">Weight of Sawdust Removed from Facility </t>
  </si>
  <si>
    <t>Natural Gas Consumption</t>
  </si>
  <si>
    <t>Amount of Natural Gas burned</t>
  </si>
  <si>
    <t>GJ</t>
  </si>
  <si>
    <t>Combustion Sources</t>
  </si>
  <si>
    <t>Oxides of Nitrogen, expressed as NO2 (NOx)</t>
  </si>
  <si>
    <t>Volatile Organic Compounds (VOCs)</t>
  </si>
  <si>
    <t>Painting Releases</t>
  </si>
  <si>
    <t>N/A</t>
  </si>
  <si>
    <t>Total Particulate Matter (TPM)</t>
  </si>
  <si>
    <t>Sawdust (dust collector releases)</t>
  </si>
  <si>
    <t>Particulate Matter less than or equal to 10 microns (PM10)</t>
  </si>
  <si>
    <t>Release Summary Chart</t>
  </si>
  <si>
    <t>percent</t>
  </si>
  <si>
    <t>B</t>
  </si>
  <si>
    <t>A</t>
  </si>
  <si>
    <t>C</t>
  </si>
  <si>
    <t>MSDS product information</t>
  </si>
  <si>
    <t>Amount of sawdust removed from dust collection system</t>
  </si>
  <si>
    <t>SCC Code - 10200603</t>
  </si>
  <si>
    <t>Level 2 - Industrial</t>
  </si>
  <si>
    <t>Level 3 - Natural Gas</t>
  </si>
  <si>
    <t>Level 4 - &lt; 10 million Btu/h</t>
  </si>
  <si>
    <t>This spreadsheet was designed to assist with estimating the releases of NPRI substances from wood working processes.  The substances of concern in this activity are Criteria Air Contaminants and Speciated Volatile Organic Compounds.</t>
  </si>
  <si>
    <t xml:space="preserve">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and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also referred to as "speciated VOCs".  </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</si>
  <si>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</si>
  <si>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Applicable Source Classification Code used for Emission Factor determination in the US EPA's WebFIRE database </t>
  </si>
  <si>
    <t>The emission factors come from the US EPA's WebFIRE (version December 2005) Database</t>
  </si>
  <si>
    <t xml:space="preserve">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</si>
  <si>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 xml:space="preserve">The emission factors used in this spreadsheet are based on uncontrolled emissions. If you are using an emission control device you will have to adjust the emissions calculated by this spreadsheet according to the following formula: </t>
  </si>
  <si>
    <t>"Substance 1"</t>
  </si>
  <si>
    <t>"Substance 2"</t>
  </si>
  <si>
    <t>"Substance 3"</t>
  </si>
  <si>
    <t>"Substance 4"</t>
  </si>
  <si>
    <t>"Substance 5"</t>
  </si>
  <si>
    <t>"Substance 6"</t>
  </si>
  <si>
    <r>
      <t>million m</t>
    </r>
    <r>
      <rPr>
        <vertAlign val="superscript"/>
        <sz val="10"/>
        <rFont val="Arial"/>
        <family val="2"/>
      </rPr>
      <t>3</t>
    </r>
  </si>
  <si>
    <r>
      <t>Enter either the amount of natural gas burned in GJ or million m</t>
    </r>
    <r>
      <rPr>
        <vertAlign val="superscript"/>
        <sz val="10"/>
        <color indexed="8"/>
        <rFont val="Arial"/>
        <family val="2"/>
      </rPr>
      <t>3</t>
    </r>
    <r>
      <rPr>
        <sz val="10"/>
        <color indexed="8"/>
        <rFont val="Arial"/>
        <family val="0"/>
      </rPr>
      <t>. If you only have access to GJ the amount in million m</t>
    </r>
    <r>
      <rPr>
        <vertAlign val="superscript"/>
        <sz val="10"/>
        <color indexed="8"/>
        <rFont val="Arial"/>
        <family val="2"/>
      </rPr>
      <t>3</t>
    </r>
    <r>
      <rPr>
        <sz val="10"/>
        <color indexed="8"/>
        <rFont val="Arial"/>
        <family val="0"/>
      </rPr>
      <t xml:space="preserve"> will be calculated for you and automatically entered into cell B22.</t>
    </r>
  </si>
  <si>
    <t>Activity Rate from Input Tab</t>
  </si>
  <si>
    <t>Total Release to 3 Decimals</t>
  </si>
  <si>
    <t>Ammonia</t>
  </si>
  <si>
    <r>
      <t>kg/million m</t>
    </r>
    <r>
      <rPr>
        <vertAlign val="superscript"/>
        <sz val="10"/>
        <rFont val="Arial"/>
        <family val="2"/>
      </rPr>
      <t>3</t>
    </r>
  </si>
  <si>
    <r>
      <t>kg/million de m</t>
    </r>
    <r>
      <rPr>
        <vertAlign val="superscript"/>
        <sz val="10"/>
        <rFont val="Arial"/>
        <family val="2"/>
      </rPr>
      <t>3</t>
    </r>
  </si>
  <si>
    <t>All applicable yellow cells must be filled before the spreadsheet will perform the calculations.</t>
  </si>
  <si>
    <t>Volume used (liters)</t>
  </si>
  <si>
    <t>Density (kg/liter)</t>
  </si>
  <si>
    <t>AP-42 Chapter 1.4 - External Combustion: Natural Gas Combustion</t>
  </si>
  <si>
    <r>
      <t>Sulphur Dioxide (SO</t>
    </r>
    <r>
      <rPr>
        <vertAlign val="subscript"/>
        <sz val="10"/>
        <rFont val="Arial"/>
        <family val="2"/>
      </rPr>
      <t>2</t>
    </r>
    <r>
      <rPr>
        <sz val="10"/>
        <rFont val="Arial"/>
        <family val="0"/>
      </rPr>
      <t>)</t>
    </r>
  </si>
  <si>
    <r>
      <t>Oxide</t>
    </r>
    <r>
      <rPr>
        <sz val="10"/>
        <rFont val="Arial"/>
        <family val="2"/>
      </rPr>
      <t>s of N</t>
    </r>
    <r>
      <rPr>
        <sz val="10"/>
        <rFont val="Arial"/>
        <family val="0"/>
      </rPr>
      <t>itrogen, expressed as NO</t>
    </r>
    <r>
      <rPr>
        <vertAlign val="subscript"/>
        <sz val="10"/>
        <rFont val="Arial"/>
        <family val="2"/>
      </rPr>
      <t>2</t>
    </r>
    <r>
      <rPr>
        <sz val="10"/>
        <rFont val="Arial"/>
        <family val="0"/>
      </rPr>
      <t xml:space="preserve"> (NO</t>
    </r>
    <r>
      <rPr>
        <vertAlign val="subscript"/>
        <sz val="10"/>
        <rFont val="Arial"/>
        <family val="2"/>
      </rPr>
      <t>x</t>
    </r>
    <r>
      <rPr>
        <sz val="10"/>
        <rFont val="Arial"/>
        <family val="0"/>
      </rPr>
      <t>)</t>
    </r>
  </si>
  <si>
    <r>
      <t>Particulate Matter less than or equal to 10 microns (PM</t>
    </r>
    <r>
      <rPr>
        <vertAlign val="subscript"/>
        <sz val="10"/>
        <rFont val="Arial"/>
        <family val="2"/>
      </rPr>
      <t>10</t>
    </r>
    <r>
      <rPr>
        <sz val="10"/>
        <rFont val="Arial"/>
        <family val="0"/>
      </rPr>
      <t>)</t>
    </r>
  </si>
  <si>
    <r>
      <t>Particulate Matter less than or equal to 2.5 microns (PM</t>
    </r>
    <r>
      <rPr>
        <vertAlign val="subscript"/>
        <sz val="10"/>
        <rFont val="Arial"/>
        <family val="2"/>
      </rPr>
      <t>2.5</t>
    </r>
    <r>
      <rPr>
        <sz val="10"/>
        <rFont val="Arial"/>
        <family val="2"/>
      </rPr>
      <t>)</t>
    </r>
  </si>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</sst>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s>
  <fonts count="14">
    <font>
      <sz val="10"/>
      <name val="Arial"/>
      <family val="0"/>
    </font>
    <font>
      <b/>
      <sz val="10"/>
      <name val="Arial"/>
      <family val="0"/>
    </font>
    <font>
      <i/>
      <sz val="10"/>
      <name val="Arial"/>
      <family val="0"/>
    </font>
    <font>
      <b/>
      <i/>
      <sz val="10"/>
      <name val="Arial"/>
      <family val="0"/>
    </font>
    <font>
      <b/>
      <sz val="14"/>
      <name val="Arial"/>
      <family val="2"/>
    </font>
    <font>
      <sz val="10"/>
      <color indexed="17"/>
      <name val="Arial"/>
      <family val="2"/>
    </font>
    <font>
      <b/>
      <u val="single"/>
      <sz val="10"/>
      <name val="Arial"/>
      <family val="2"/>
    </font>
    <font>
      <b/>
      <sz val="10"/>
      <color indexed="10"/>
      <name val="Arial"/>
      <family val="2"/>
    </font>
    <font>
      <sz val="10"/>
      <color indexed="8"/>
      <name val="Arial"/>
      <family val="2"/>
    </font>
    <font>
      <sz val="8"/>
      <name val="Arial"/>
      <family val="0"/>
    </font>
    <font>
      <b/>
      <u val="single"/>
      <sz val="14"/>
      <name val="Arial"/>
      <family val="2"/>
    </font>
    <font>
      <vertAlign val="superscript"/>
      <sz val="10"/>
      <color indexed="8"/>
      <name val="Arial"/>
      <family val="2"/>
    </font>
    <font>
      <vertAlign val="superscript"/>
      <sz val="10"/>
      <name val="Arial"/>
      <family val="2"/>
    </font>
    <font>
      <vertAlign val="subscript"/>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17">
    <border>
      <left/>
      <right/>
      <top/>
      <bottom/>
      <diagonal/>
    </border>
    <border>
      <left style="medium"/>
      <right style="thin"/>
      <top style="medium"/>
      <bottom style="medium"/>
    </border>
    <border>
      <left style="thin"/>
      <right style="thin"/>
      <top style="medium"/>
      <bottom style="medium"/>
    </border>
    <border>
      <left>
        <color indexed="63"/>
      </left>
      <right>
        <color indexed="63"/>
      </right>
      <top>
        <color indexed="63"/>
      </top>
      <bottom style="medium"/>
    </border>
    <border>
      <left style="thin"/>
      <right>
        <color indexed="63"/>
      </right>
      <top style="medium"/>
      <bottom style="medium"/>
    </border>
    <border>
      <left style="thin"/>
      <right style="medium"/>
      <top style="medium"/>
      <bottom style="mediu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color indexed="22"/>
      </left>
      <right style="thin">
        <color indexed="22"/>
      </right>
      <top>
        <color indexed="63"/>
      </top>
      <bottom style="thin">
        <color indexed="22"/>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100">
    <xf numFmtId="0" fontId="0" fillId="0" borderId="0" xfId="0" applyAlignment="1">
      <alignment/>
    </xf>
    <xf numFmtId="0" fontId="0" fillId="0" borderId="0" xfId="0" applyAlignment="1">
      <alignment horizontal="left"/>
    </xf>
    <xf numFmtId="0" fontId="4" fillId="0" borderId="0" xfId="0" applyFont="1" applyAlignment="1">
      <alignment horizontal="left"/>
    </xf>
    <xf numFmtId="0" fontId="5" fillId="0" borderId="0" xfId="0" applyFont="1" applyAlignment="1">
      <alignment/>
    </xf>
    <xf numFmtId="49" fontId="0" fillId="0" borderId="0" xfId="0" applyNumberFormat="1" applyAlignment="1">
      <alignment horizontal="left" wrapText="1"/>
    </xf>
    <xf numFmtId="0" fontId="6"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180" fontId="0" fillId="0" borderId="0" xfId="0" applyNumberFormat="1" applyAlignment="1">
      <alignment/>
    </xf>
    <xf numFmtId="0" fontId="0" fillId="0" borderId="3" xfId="0" applyBorder="1" applyAlignment="1">
      <alignment/>
    </xf>
    <xf numFmtId="0" fontId="1" fillId="0" borderId="4" xfId="0" applyFont="1" applyBorder="1" applyAlignment="1">
      <alignment/>
    </xf>
    <xf numFmtId="180" fontId="1" fillId="0" borderId="2" xfId="0" applyNumberFormat="1" applyFont="1" applyBorder="1" applyAlignment="1">
      <alignment/>
    </xf>
    <xf numFmtId="0" fontId="1" fillId="0" borderId="5" xfId="0" applyFont="1" applyFill="1" applyBorder="1" applyAlignment="1">
      <alignment/>
    </xf>
    <xf numFmtId="49" fontId="10" fillId="0" borderId="0" xfId="0" applyNumberFormat="1" applyFont="1" applyBorder="1" applyAlignment="1">
      <alignment horizontal="center" wrapText="1"/>
    </xf>
    <xf numFmtId="0" fontId="1" fillId="0" borderId="0" xfId="0" applyFont="1" applyAlignment="1">
      <alignment horizontal="left" indent="5"/>
    </xf>
    <xf numFmtId="0" fontId="8" fillId="2" borderId="6" xfId="0" applyFont="1" applyFill="1" applyBorder="1" applyAlignment="1" applyProtection="1">
      <alignment horizontal="center"/>
      <protection locked="0"/>
    </xf>
    <xf numFmtId="10" fontId="0" fillId="2" borderId="6" xfId="0" applyNumberFormat="1"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6" fillId="0" borderId="0" xfId="0" applyFont="1" applyAlignment="1">
      <alignment horizontal="right"/>
    </xf>
    <xf numFmtId="0" fontId="0" fillId="0" borderId="0" xfId="0" applyAlignment="1" applyProtection="1">
      <alignment/>
      <protection/>
    </xf>
    <xf numFmtId="0" fontId="6" fillId="0" borderId="0" xfId="0" applyFont="1" applyAlignment="1" applyProtection="1">
      <alignment horizontal="right"/>
      <protection/>
    </xf>
    <xf numFmtId="180" fontId="0" fillId="0" borderId="0" xfId="0" applyNumberFormat="1" applyAlignment="1" applyProtection="1">
      <alignment/>
      <protection/>
    </xf>
    <xf numFmtId="0" fontId="1" fillId="0" borderId="0" xfId="0" applyFont="1" applyAlignment="1" applyProtection="1">
      <alignment/>
      <protection/>
    </xf>
    <xf numFmtId="0" fontId="6" fillId="0" borderId="0" xfId="0" applyFont="1" applyAlignment="1" applyProtection="1">
      <alignment/>
      <protection/>
    </xf>
    <xf numFmtId="0" fontId="1" fillId="3" borderId="6" xfId="0" applyFont="1" applyFill="1" applyBorder="1" applyAlignment="1" applyProtection="1">
      <alignment/>
      <protection/>
    </xf>
    <xf numFmtId="0" fontId="0" fillId="0" borderId="6" xfId="0" applyBorder="1" applyAlignment="1" applyProtection="1">
      <alignment/>
      <protection/>
    </xf>
    <xf numFmtId="180" fontId="7" fillId="0" borderId="6" xfId="0" applyNumberFormat="1" applyFont="1" applyBorder="1" applyAlignment="1" applyProtection="1">
      <alignment horizontal="center"/>
      <protection/>
    </xf>
    <xf numFmtId="0" fontId="0" fillId="0" borderId="6" xfId="0" applyFont="1" applyBorder="1" applyAlignment="1" applyProtection="1">
      <alignment/>
      <protection/>
    </xf>
    <xf numFmtId="0" fontId="0" fillId="0" borderId="0" xfId="0" applyBorder="1" applyAlignment="1" applyProtection="1">
      <alignment/>
      <protection/>
    </xf>
    <xf numFmtId="0" fontId="0" fillId="0" borderId="7" xfId="0" applyFont="1" applyBorder="1" applyAlignment="1" applyProtection="1">
      <alignment/>
      <protection/>
    </xf>
    <xf numFmtId="180" fontId="7" fillId="0" borderId="8" xfId="0" applyNumberFormat="1" applyFont="1" applyBorder="1" applyAlignment="1" applyProtection="1">
      <alignment/>
      <protection/>
    </xf>
    <xf numFmtId="0" fontId="0" fillId="0" borderId="9" xfId="0" applyBorder="1" applyAlignment="1" applyProtection="1">
      <alignment/>
      <protection/>
    </xf>
    <xf numFmtId="0" fontId="1" fillId="3" borderId="6" xfId="0" applyFont="1" applyFill="1" applyBorder="1" applyAlignment="1" applyProtection="1">
      <alignment horizontal="center"/>
      <protection/>
    </xf>
    <xf numFmtId="0" fontId="1" fillId="3" borderId="6" xfId="0" applyFont="1" applyFill="1" applyBorder="1" applyAlignment="1" applyProtection="1">
      <alignment horizontal="center"/>
      <protection/>
    </xf>
    <xf numFmtId="180" fontId="1" fillId="3" borderId="6" xfId="0" applyNumberFormat="1" applyFont="1" applyFill="1" applyBorder="1" applyAlignment="1" applyProtection="1">
      <alignment horizontal="center"/>
      <protection/>
    </xf>
    <xf numFmtId="0" fontId="1" fillId="0" borderId="6" xfId="0" applyFont="1" applyBorder="1" applyAlignment="1" applyProtection="1">
      <alignment/>
      <protection/>
    </xf>
    <xf numFmtId="0" fontId="0" fillId="0" borderId="6" xfId="0" applyBorder="1" applyAlignment="1" applyProtection="1">
      <alignment horizontal="center"/>
      <protection/>
    </xf>
    <xf numFmtId="0" fontId="1" fillId="3" borderId="10" xfId="0" applyFont="1" applyFill="1" applyBorder="1" applyAlignment="1" applyProtection="1">
      <alignment horizontal="center"/>
      <protection/>
    </xf>
    <xf numFmtId="0" fontId="1" fillId="3" borderId="11" xfId="0" applyFont="1" applyFill="1" applyBorder="1" applyAlignment="1" applyProtection="1">
      <alignment horizontal="center"/>
      <protection/>
    </xf>
    <xf numFmtId="0" fontId="1" fillId="3" borderId="11" xfId="0" applyFont="1" applyFill="1" applyBorder="1" applyAlignment="1" applyProtection="1">
      <alignment horizontal="center"/>
      <protection/>
    </xf>
    <xf numFmtId="0" fontId="0" fillId="3" borderId="11" xfId="0" applyFont="1" applyFill="1" applyBorder="1" applyAlignment="1" applyProtection="1">
      <alignment horizontal="center"/>
      <protection/>
    </xf>
    <xf numFmtId="180" fontId="7" fillId="3" borderId="11" xfId="0" applyNumberFormat="1" applyFont="1" applyFill="1" applyBorder="1" applyAlignment="1" applyProtection="1">
      <alignment horizontal="center"/>
      <protection/>
    </xf>
    <xf numFmtId="0" fontId="0" fillId="3" borderId="12" xfId="0" applyFont="1" applyFill="1" applyBorder="1" applyAlignment="1" applyProtection="1">
      <alignment horizontal="center"/>
      <protection/>
    </xf>
    <xf numFmtId="0" fontId="0" fillId="0" borderId="6" xfId="0" applyFont="1" applyBorder="1" applyAlignment="1" applyProtection="1">
      <alignment horizontal="left" indent="1"/>
      <protection/>
    </xf>
    <xf numFmtId="0" fontId="1" fillId="0" borderId="6" xfId="0" applyFont="1" applyBorder="1" applyAlignment="1" applyProtection="1">
      <alignment horizontal="center"/>
      <protection/>
    </xf>
    <xf numFmtId="0" fontId="0" fillId="0" borderId="6" xfId="0" applyFont="1" applyBorder="1" applyAlignment="1" applyProtection="1">
      <alignment horizontal="center"/>
      <protection/>
    </xf>
    <xf numFmtId="0" fontId="7" fillId="0" borderId="6" xfId="0" applyFont="1" applyBorder="1" applyAlignment="1" applyProtection="1">
      <alignment horizontal="center"/>
      <protection/>
    </xf>
    <xf numFmtId="49" fontId="0" fillId="0" borderId="6" xfId="0" applyNumberFormat="1" applyBorder="1" applyAlignment="1" applyProtection="1">
      <alignment horizontal="center"/>
      <protection/>
    </xf>
    <xf numFmtId="0" fontId="0" fillId="0" borderId="6"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180" fontId="7" fillId="0" borderId="0" xfId="0" applyNumberFormat="1" applyFont="1" applyAlignment="1" applyProtection="1">
      <alignment/>
      <protection/>
    </xf>
    <xf numFmtId="0" fontId="1" fillId="0" borderId="6" xfId="0" applyFont="1" applyBorder="1" applyAlignment="1" applyProtection="1">
      <alignment wrapText="1"/>
      <protection/>
    </xf>
    <xf numFmtId="0" fontId="8" fillId="0" borderId="6" xfId="0" applyFont="1" applyBorder="1" applyAlignment="1" applyProtection="1">
      <alignment horizontal="center"/>
      <protection/>
    </xf>
    <xf numFmtId="180"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0" fontId="6" fillId="0" borderId="0" xfId="0" applyFont="1" applyAlignment="1" applyProtection="1">
      <alignment horizontal="center"/>
      <protection/>
    </xf>
    <xf numFmtId="0" fontId="5" fillId="0" borderId="3" xfId="0" applyFont="1" applyBorder="1" applyAlignment="1" applyProtection="1">
      <alignment horizontal="centerContinuous"/>
      <protection/>
    </xf>
    <xf numFmtId="0" fontId="0" fillId="0" borderId="3" xfId="0" applyBorder="1" applyAlignment="1" applyProtection="1">
      <alignment/>
      <protection/>
    </xf>
    <xf numFmtId="0" fontId="1" fillId="0" borderId="1" xfId="0" applyFont="1" applyBorder="1" applyAlignment="1" applyProtection="1">
      <alignment/>
      <protection/>
    </xf>
    <xf numFmtId="0" fontId="1" fillId="0" borderId="2" xfId="0" applyFont="1" applyBorder="1" applyAlignment="1" applyProtection="1">
      <alignment horizontal="right"/>
      <protection/>
    </xf>
    <xf numFmtId="0" fontId="1" fillId="0" borderId="2" xfId="0" applyFont="1" applyBorder="1" applyAlignment="1" applyProtection="1">
      <alignment horizontal="center"/>
      <protection/>
    </xf>
    <xf numFmtId="180" fontId="1" fillId="0" borderId="4" xfId="0" applyNumberFormat="1" applyFont="1" applyBorder="1" applyAlignment="1" applyProtection="1">
      <alignment horizontal="right"/>
      <protection/>
    </xf>
    <xf numFmtId="0" fontId="1" fillId="0" borderId="13" xfId="0" applyFont="1" applyFill="1" applyBorder="1" applyAlignment="1" applyProtection="1">
      <alignment/>
      <protection/>
    </xf>
    <xf numFmtId="0" fontId="0" fillId="0" borderId="0" xfId="0" applyFont="1" applyBorder="1" applyAlignment="1" applyProtection="1">
      <alignment/>
      <protection/>
    </xf>
    <xf numFmtId="0" fontId="0" fillId="0" borderId="0" xfId="0" applyAlignment="1" applyProtection="1">
      <alignment horizontal="left"/>
      <protection/>
    </xf>
    <xf numFmtId="0" fontId="1" fillId="0" borderId="0" xfId="0" applyFont="1" applyAlignment="1" applyProtection="1">
      <alignment horizontal="left"/>
      <protection/>
    </xf>
    <xf numFmtId="0" fontId="5" fillId="0" borderId="0" xfId="0" applyFont="1" applyAlignment="1" applyProtection="1">
      <alignment/>
      <protection/>
    </xf>
    <xf numFmtId="0" fontId="0" fillId="0" borderId="11" xfId="0" applyFont="1" applyFill="1" applyBorder="1" applyAlignment="1" applyProtection="1">
      <alignment horizontal="center"/>
      <protection/>
    </xf>
    <xf numFmtId="180" fontId="7" fillId="0" borderId="11"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Font="1" applyFill="1" applyBorder="1" applyAlignment="1" applyProtection="1">
      <alignment horizontal="center"/>
      <protection/>
    </xf>
    <xf numFmtId="180" fontId="7" fillId="0" borderId="0" xfId="0" applyNumberFormat="1" applyFont="1" applyFill="1" applyBorder="1" applyAlignment="1" applyProtection="1">
      <alignment horizontal="center"/>
      <protection/>
    </xf>
    <xf numFmtId="0" fontId="7" fillId="0" borderId="0" xfId="0" applyFont="1" applyAlignment="1" applyProtection="1">
      <alignment horizontal="centerContinuous"/>
      <protection/>
    </xf>
    <xf numFmtId="0" fontId="8" fillId="0" borderId="0" xfId="19" applyFont="1" applyFill="1" applyBorder="1" applyAlignment="1" applyProtection="1">
      <alignment/>
      <protection/>
    </xf>
    <xf numFmtId="0" fontId="1" fillId="3" borderId="6" xfId="0" applyFont="1" applyFill="1" applyBorder="1" applyAlignment="1" applyProtection="1">
      <alignment horizontal="left"/>
      <protection/>
    </xf>
    <xf numFmtId="0" fontId="1" fillId="0" borderId="0" xfId="0" applyFont="1" applyBorder="1" applyAlignment="1" applyProtection="1">
      <alignment/>
      <protection/>
    </xf>
    <xf numFmtId="0" fontId="0" fillId="0" borderId="6" xfId="0" applyFill="1" applyBorder="1" applyAlignment="1" applyProtection="1">
      <alignment/>
      <protection/>
    </xf>
    <xf numFmtId="0" fontId="0" fillId="0" borderId="14" xfId="0" applyBorder="1" applyAlignment="1" applyProtection="1">
      <alignment/>
      <protection/>
    </xf>
    <xf numFmtId="0" fontId="1" fillId="0" borderId="0" xfId="0" applyFont="1" applyAlignment="1" applyProtection="1">
      <alignment/>
      <protection/>
    </xf>
    <xf numFmtId="0" fontId="0" fillId="0" borderId="6" xfId="0" applyFont="1" applyBorder="1" applyAlignment="1" applyProtection="1">
      <alignment wrapText="1"/>
      <protection/>
    </xf>
    <xf numFmtId="0" fontId="0" fillId="0" borderId="6" xfId="0" applyBorder="1" applyAlignment="1" applyProtection="1">
      <alignment vertical="center"/>
      <protection/>
    </xf>
    <xf numFmtId="0" fontId="0" fillId="0" borderId="6" xfId="0" applyNumberFormat="1" applyBorder="1" applyAlignment="1" applyProtection="1">
      <alignment vertical="center"/>
      <protection/>
    </xf>
    <xf numFmtId="0" fontId="0" fillId="4" borderId="14" xfId="0" applyFill="1" applyBorder="1" applyAlignment="1" applyProtection="1">
      <alignment/>
      <protection/>
    </xf>
    <xf numFmtId="0" fontId="0" fillId="0" borderId="0" xfId="0" applyNumberFormat="1" applyAlignment="1" applyProtection="1">
      <alignment/>
      <protection/>
    </xf>
    <xf numFmtId="0" fontId="0" fillId="0" borderId="6" xfId="0" applyFill="1" applyBorder="1" applyAlignment="1" applyProtection="1">
      <alignment/>
      <protection locked="0"/>
    </xf>
    <xf numFmtId="11" fontId="0" fillId="0" borderId="10" xfId="0" applyNumberFormat="1" applyFont="1" applyFill="1" applyBorder="1" applyAlignment="1" applyProtection="1">
      <alignment horizontal="center"/>
      <protection locked="0"/>
    </xf>
    <xf numFmtId="11" fontId="0" fillId="0" borderId="6" xfId="0" applyNumberFormat="1" applyBorder="1" applyAlignment="1" applyProtection="1">
      <alignment horizontal="center"/>
      <protection locked="0"/>
    </xf>
    <xf numFmtId="0" fontId="0" fillId="2" borderId="6" xfId="0" applyFill="1" applyBorder="1" applyAlignment="1" applyProtection="1">
      <alignment horizontal="center" vertical="center"/>
      <protection locked="0"/>
    </xf>
    <xf numFmtId="10" fontId="0" fillId="2" borderId="6" xfId="0" applyNumberFormat="1" applyFill="1" applyBorder="1" applyAlignment="1" applyProtection="1">
      <alignment horizontal="center" vertical="center"/>
      <protection locked="0"/>
    </xf>
    <xf numFmtId="0" fontId="1" fillId="3" borderId="15" xfId="0" applyFont="1" applyFill="1" applyBorder="1" applyAlignment="1" applyProtection="1">
      <alignment horizontal="center"/>
      <protection/>
    </xf>
    <xf numFmtId="0" fontId="1" fillId="3" borderId="16" xfId="0" applyFont="1" applyFill="1" applyBorder="1" applyAlignment="1" applyProtection="1">
      <alignment horizontal="center"/>
      <protection/>
    </xf>
    <xf numFmtId="0" fontId="8" fillId="0" borderId="0" xfId="19" applyFont="1" applyFill="1" applyBorder="1" applyAlignment="1" applyProtection="1">
      <alignment wrapText="1"/>
      <protection/>
    </xf>
    <xf numFmtId="0" fontId="0" fillId="0" borderId="0" xfId="0" applyAlignment="1" applyProtection="1">
      <alignment wrapText="1"/>
      <protection/>
    </xf>
  </cellXfs>
  <cellStyles count="7">
    <cellStyle name="Normal" xfId="0"/>
    <cellStyle name="Comma" xfId="15"/>
    <cellStyle name="Comma [0]" xfId="16"/>
    <cellStyle name="Currency" xfId="17"/>
    <cellStyle name="Currency [0]" xfId="18"/>
    <cellStyle name="Normal_Part 4 Release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2419350</xdr:colOff>
      <xdr:row>2</xdr:row>
      <xdr:rowOff>9525</xdr:rowOff>
    </xdr:to>
    <xdr:pic>
      <xdr:nvPicPr>
        <xdr:cNvPr id="1" name="Picture 1"/>
        <xdr:cNvPicPr preferRelativeResize="1">
          <a:picLocks noChangeAspect="1"/>
        </xdr:cNvPicPr>
      </xdr:nvPicPr>
      <xdr:blipFill>
        <a:blip r:embed="rId1"/>
        <a:stretch>
          <a:fillRect/>
        </a:stretch>
      </xdr:blipFill>
      <xdr:spPr>
        <a:xfrm>
          <a:off x="0" y="0"/>
          <a:ext cx="2419350" cy="466725"/>
        </a:xfrm>
        <a:prstGeom prst="rect">
          <a:avLst/>
        </a:prstGeom>
        <a:noFill/>
        <a:ln w="9525" cmpd="sng">
          <a:noFill/>
        </a:ln>
      </xdr:spPr>
    </xdr:pic>
    <xdr:clientData/>
  </xdr:twoCellAnchor>
  <xdr:twoCellAnchor editAs="oneCell">
    <xdr:from>
      <xdr:col>0</xdr:col>
      <xdr:colOff>5553075</xdr:colOff>
      <xdr:row>0</xdr:row>
      <xdr:rowOff>19050</xdr:rowOff>
    </xdr:from>
    <xdr:to>
      <xdr:col>0</xdr:col>
      <xdr:colOff>6677025</xdr:colOff>
      <xdr:row>1</xdr:row>
      <xdr:rowOff>190500</xdr:rowOff>
    </xdr:to>
    <xdr:pic>
      <xdr:nvPicPr>
        <xdr:cNvPr id="2" name="Picture 2"/>
        <xdr:cNvPicPr preferRelativeResize="1">
          <a:picLocks noChangeAspect="1"/>
        </xdr:cNvPicPr>
      </xdr:nvPicPr>
      <xdr:blipFill>
        <a:blip r:embed="rId2"/>
        <a:stretch>
          <a:fillRect/>
        </a:stretch>
      </xdr:blipFill>
      <xdr:spPr>
        <a:xfrm>
          <a:off x="5553075" y="19050"/>
          <a:ext cx="11239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tabSelected="1" workbookViewId="0" topLeftCell="A1">
      <selection activeCell="A1" sqref="A1"/>
    </sheetView>
  </sheetViews>
  <sheetFormatPr defaultColWidth="9.140625" defaultRowHeight="12.75"/>
  <cols>
    <col min="1" max="1" width="100.7109375" style="0" customWidth="1"/>
  </cols>
  <sheetData>
    <row r="1" s="1" customFormat="1" ht="18">
      <c r="C1" s="2"/>
    </row>
    <row r="2" spans="1:3" s="1" customFormat="1" ht="18">
      <c r="A2" s="2"/>
      <c r="B2" s="3"/>
      <c r="C2" s="3"/>
    </row>
    <row r="3" spans="1:3" ht="18">
      <c r="A3" s="16" t="s">
        <v>42</v>
      </c>
      <c r="B3" s="4"/>
      <c r="C3" s="4"/>
    </row>
    <row r="4" ht="4.5" customHeight="1"/>
    <row r="5" ht="12.75">
      <c r="A5" s="5" t="s">
        <v>0</v>
      </c>
    </row>
    <row r="6" ht="4.5" customHeight="1">
      <c r="A6" s="5"/>
    </row>
    <row r="7" ht="29.25" customHeight="1">
      <c r="A7" s="6" t="s">
        <v>69</v>
      </c>
    </row>
    <row r="8" ht="12.75">
      <c r="A8" s="7"/>
    </row>
    <row r="9" ht="12.75">
      <c r="A9" s="5" t="s">
        <v>1</v>
      </c>
    </row>
    <row r="10" ht="4.5" customHeight="1">
      <c r="A10" s="5"/>
    </row>
    <row r="11" ht="129" customHeight="1">
      <c r="A11" s="6" t="s">
        <v>70</v>
      </c>
    </row>
    <row r="12" ht="4.5" customHeight="1">
      <c r="A12" s="7"/>
    </row>
    <row r="13" ht="25.5">
      <c r="A13" s="7" t="s">
        <v>2</v>
      </c>
    </row>
    <row r="14" ht="4.5" customHeight="1">
      <c r="A14" s="7"/>
    </row>
    <row r="15" ht="51">
      <c r="A15" s="7" t="s">
        <v>71</v>
      </c>
    </row>
    <row r="16" ht="12.75">
      <c r="A16" s="7"/>
    </row>
    <row r="17" ht="25.5">
      <c r="A17" s="5" t="s">
        <v>72</v>
      </c>
    </row>
    <row r="18" ht="4.5" customHeight="1">
      <c r="A18" s="7"/>
    </row>
    <row r="19" ht="12.75">
      <c r="A19" s="7" t="s">
        <v>65</v>
      </c>
    </row>
    <row r="20" ht="12.75">
      <c r="A20" s="7" t="s">
        <v>40</v>
      </c>
    </row>
    <row r="21" ht="12.75">
      <c r="A21" s="7" t="s">
        <v>66</v>
      </c>
    </row>
    <row r="22" ht="12.75">
      <c r="A22" s="7" t="s">
        <v>67</v>
      </c>
    </row>
    <row r="23" ht="12.75">
      <c r="A23" s="7" t="s">
        <v>68</v>
      </c>
    </row>
    <row r="24" ht="12.75">
      <c r="A24" s="7"/>
    </row>
    <row r="25" ht="12.75">
      <c r="A25" s="5" t="s">
        <v>3</v>
      </c>
    </row>
    <row r="26" ht="4.5" customHeight="1">
      <c r="A26" s="5"/>
    </row>
    <row r="27" ht="12.75">
      <c r="A27" s="7" t="s">
        <v>92</v>
      </c>
    </row>
    <row r="28" ht="12.75">
      <c r="A28" s="7"/>
    </row>
    <row r="29" ht="12.75">
      <c r="A29" s="5" t="s">
        <v>4</v>
      </c>
    </row>
    <row r="30" ht="4.5" customHeight="1">
      <c r="A30" s="7"/>
    </row>
    <row r="31" ht="12.75">
      <c r="A31" s="7" t="s">
        <v>73</v>
      </c>
    </row>
    <row r="32" ht="12.75">
      <c r="A32" s="7" t="s">
        <v>63</v>
      </c>
    </row>
    <row r="33" ht="12.75">
      <c r="A33" s="7" t="s">
        <v>64</v>
      </c>
    </row>
    <row r="34" ht="12.75">
      <c r="A34" s="7"/>
    </row>
    <row r="35" ht="12.75">
      <c r="A35" s="5" t="s">
        <v>5</v>
      </c>
    </row>
    <row r="36" ht="4.5" customHeight="1">
      <c r="A36" s="5"/>
    </row>
    <row r="37" ht="25.5">
      <c r="A37" s="7" t="s">
        <v>98</v>
      </c>
    </row>
    <row r="38" ht="4.5" customHeight="1">
      <c r="A38" s="7"/>
    </row>
    <row r="39" ht="38.25">
      <c r="A39" s="7" t="s">
        <v>74</v>
      </c>
    </row>
    <row r="40" ht="4.5" customHeight="1"/>
    <row r="41" ht="25.5">
      <c r="A41" s="7" t="s">
        <v>75</v>
      </c>
    </row>
    <row r="42" ht="12.75">
      <c r="A42" s="17" t="s">
        <v>41</v>
      </c>
    </row>
    <row r="43" ht="4.5" customHeight="1"/>
    <row r="44" ht="38.25">
      <c r="A44" s="7" t="s">
        <v>97</v>
      </c>
    </row>
  </sheetData>
  <sheetProtection password="CA53" sheet="1" objects="1" scenarios="1"/>
  <printOptions/>
  <pageMargins left="0.75" right="0.75" top="1" bottom="1" header="0.5" footer="0.5"/>
  <pageSetup fitToHeight="1" fitToWidth="1" horizontalDpi="600" verticalDpi="600" orientation="landscape" r:id="rId2"/>
  <headerFooter alignWithMargins="0">
    <oddHeader>&amp;C&amp;A</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workbookViewId="0" topLeftCell="A1">
      <selection activeCell="B9" sqref="B9"/>
    </sheetView>
  </sheetViews>
  <sheetFormatPr defaultColWidth="9.140625" defaultRowHeight="12.75"/>
  <cols>
    <col min="1" max="1" width="26.421875" style="23" customWidth="1"/>
    <col min="2" max="2" width="19.28125" style="23" bestFit="1" customWidth="1"/>
    <col min="3" max="3" width="16.7109375" style="23" customWidth="1"/>
    <col min="4" max="4" width="17.140625" style="23" customWidth="1"/>
    <col min="5" max="5" width="16.00390625" style="23" customWidth="1"/>
    <col min="6" max="6" width="14.57421875" style="23" customWidth="1"/>
    <col min="7" max="7" width="11.57421875" style="23" customWidth="1"/>
    <col min="8" max="16384" width="9.140625" style="23" customWidth="1"/>
  </cols>
  <sheetData>
    <row r="1" ht="12.75">
      <c r="B1" s="60" t="s">
        <v>6</v>
      </c>
    </row>
    <row r="2" ht="12.75">
      <c r="B2" s="60"/>
    </row>
    <row r="3" spans="1:2" ht="12.75">
      <c r="A3" s="80" t="s">
        <v>89</v>
      </c>
      <c r="B3" s="60"/>
    </row>
    <row r="5" ht="12.75">
      <c r="B5" s="60" t="s">
        <v>7</v>
      </c>
    </row>
    <row r="6" ht="12.75">
      <c r="B6" s="60"/>
    </row>
    <row r="7" spans="3:4" ht="12.75">
      <c r="C7" s="96" t="s">
        <v>44</v>
      </c>
      <c r="D7" s="97"/>
    </row>
    <row r="8" spans="1:6" ht="12.75">
      <c r="A8" s="81" t="s">
        <v>8</v>
      </c>
      <c r="B8" s="37" t="s">
        <v>90</v>
      </c>
      <c r="C8" s="37" t="s">
        <v>9</v>
      </c>
      <c r="D8" s="37" t="s">
        <v>91</v>
      </c>
      <c r="E8" s="37" t="s">
        <v>10</v>
      </c>
      <c r="F8" s="82"/>
    </row>
    <row r="9" spans="1:6" ht="12.75">
      <c r="A9" s="91" t="s">
        <v>76</v>
      </c>
      <c r="B9" s="18"/>
      <c r="C9" s="19"/>
      <c r="D9" s="20"/>
      <c r="E9" s="40">
        <f aca="true" t="shared" si="0" ref="E9:E14">D9*B9/1000</f>
        <v>0</v>
      </c>
      <c r="F9" s="32"/>
    </row>
    <row r="10" spans="1:6" ht="12.75">
      <c r="A10" s="91" t="s">
        <v>77</v>
      </c>
      <c r="B10" s="18"/>
      <c r="C10" s="19"/>
      <c r="D10" s="20"/>
      <c r="E10" s="40">
        <f t="shared" si="0"/>
        <v>0</v>
      </c>
      <c r="F10" s="32"/>
    </row>
    <row r="11" spans="1:6" ht="12.75">
      <c r="A11" s="91" t="s">
        <v>78</v>
      </c>
      <c r="B11" s="18"/>
      <c r="C11" s="19"/>
      <c r="D11" s="20"/>
      <c r="E11" s="40">
        <f t="shared" si="0"/>
        <v>0</v>
      </c>
      <c r="F11" s="32"/>
    </row>
    <row r="12" spans="1:6" ht="12.75">
      <c r="A12" s="91" t="s">
        <v>79</v>
      </c>
      <c r="B12" s="18"/>
      <c r="C12" s="19"/>
      <c r="D12" s="20"/>
      <c r="E12" s="40">
        <f t="shared" si="0"/>
        <v>0</v>
      </c>
      <c r="F12" s="32"/>
    </row>
    <row r="13" spans="1:6" ht="12.75">
      <c r="A13" s="91" t="s">
        <v>80</v>
      </c>
      <c r="B13" s="18"/>
      <c r="C13" s="19"/>
      <c r="D13" s="20"/>
      <c r="E13" s="40">
        <f t="shared" si="0"/>
        <v>0</v>
      </c>
      <c r="F13" s="32"/>
    </row>
    <row r="14" spans="1:6" ht="12.75">
      <c r="A14" s="91" t="s">
        <v>81</v>
      </c>
      <c r="B14" s="18"/>
      <c r="C14" s="19"/>
      <c r="D14" s="20"/>
      <c r="E14" s="40">
        <f t="shared" si="0"/>
        <v>0</v>
      </c>
      <c r="F14" s="32"/>
    </row>
    <row r="15" spans="2:5" ht="12.75">
      <c r="B15" s="84"/>
      <c r="E15" s="85"/>
    </row>
    <row r="16" ht="12.75">
      <c r="B16" s="60" t="s">
        <v>47</v>
      </c>
    </row>
    <row r="17" ht="12.75">
      <c r="A17" s="27"/>
    </row>
    <row r="18" spans="1:5" ht="14.25" customHeight="1">
      <c r="A18" s="98" t="s">
        <v>83</v>
      </c>
      <c r="B18" s="99"/>
      <c r="C18" s="99"/>
      <c r="D18" s="99"/>
      <c r="E18" s="99"/>
    </row>
    <row r="19" spans="1:5" ht="15.75" customHeight="1">
      <c r="A19" s="99"/>
      <c r="B19" s="99"/>
      <c r="C19" s="99"/>
      <c r="D19" s="99"/>
      <c r="E19" s="99"/>
    </row>
    <row r="21" spans="1:3" ht="12.75">
      <c r="A21" s="83" t="s">
        <v>48</v>
      </c>
      <c r="B21" s="20"/>
      <c r="C21" s="83" t="s">
        <v>49</v>
      </c>
    </row>
    <row r="22" spans="1:3" ht="14.25">
      <c r="A22" s="83" t="s">
        <v>48</v>
      </c>
      <c r="B22" s="21">
        <f>B21/0.0386/1000000</f>
        <v>0</v>
      </c>
      <c r="C22" s="83" t="s">
        <v>82</v>
      </c>
    </row>
    <row r="24" spans="2:4" ht="12.75">
      <c r="B24" s="60" t="s">
        <v>11</v>
      </c>
      <c r="D24" s="85"/>
    </row>
    <row r="25" spans="1:4" ht="12.75">
      <c r="A25" s="27"/>
      <c r="D25" s="85"/>
    </row>
    <row r="26" spans="1:3" ht="29.25" customHeight="1">
      <c r="A26" s="86" t="s">
        <v>46</v>
      </c>
      <c r="B26" s="94"/>
      <c r="C26" s="87" t="s">
        <v>31</v>
      </c>
    </row>
    <row r="27" spans="1:3" ht="25.5">
      <c r="A27" s="86" t="s">
        <v>45</v>
      </c>
      <c r="B27" s="95"/>
      <c r="C27" s="88" t="s">
        <v>59</v>
      </c>
    </row>
    <row r="28" spans="2:3" ht="12.75">
      <c r="B28" s="89"/>
      <c r="C28" s="90"/>
    </row>
  </sheetData>
  <sheetProtection password="CA53" sheet="1" objects="1" scenarios="1"/>
  <mergeCells count="2">
    <mergeCell ref="C7:D7"/>
    <mergeCell ref="A18:E19"/>
  </mergeCells>
  <printOptions/>
  <pageMargins left="0.75" right="0.75" top="1" bottom="1" header="0.5" footer="0.5"/>
  <pageSetup fitToHeight="1" fitToWidth="1" horizontalDpi="600" verticalDpi="600" orientation="landscape"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7"/>
  <sheetViews>
    <sheetView workbookViewId="0" topLeftCell="A1">
      <selection activeCell="A1" sqref="A1"/>
    </sheetView>
  </sheetViews>
  <sheetFormatPr defaultColWidth="9.140625" defaultRowHeight="12.75"/>
  <cols>
    <col min="1" max="1" width="16.421875" style="23" bestFit="1" customWidth="1"/>
    <col min="2" max="2" width="12.57421875" style="23" customWidth="1"/>
    <col min="3" max="3" width="15.421875" style="23" customWidth="1"/>
    <col min="4" max="4" width="14.421875" style="23" bestFit="1" customWidth="1"/>
    <col min="5" max="5" width="9.7109375" style="23" bestFit="1" customWidth="1"/>
    <col min="6" max="6" width="26.140625" style="23" bestFit="1" customWidth="1"/>
    <col min="7" max="7" width="13.57421875" style="23" bestFit="1" customWidth="1"/>
    <col min="8" max="8" width="6.57421875" style="23" bestFit="1" customWidth="1"/>
    <col min="9" max="9" width="26.57421875" style="23" bestFit="1" customWidth="1"/>
    <col min="10" max="10" width="6.57421875" style="23" bestFit="1" customWidth="1"/>
    <col min="11" max="16384" width="9.140625" style="23" customWidth="1"/>
  </cols>
  <sheetData>
    <row r="1" ht="12.75">
      <c r="C1" s="60" t="s">
        <v>12</v>
      </c>
    </row>
    <row r="3" spans="1:10" ht="12.75">
      <c r="A3" s="28" t="s">
        <v>13</v>
      </c>
      <c r="B3" s="36" t="s">
        <v>14</v>
      </c>
      <c r="C3" s="36" t="s">
        <v>15</v>
      </c>
      <c r="D3" s="36" t="s">
        <v>26</v>
      </c>
      <c r="E3" s="37" t="s">
        <v>27</v>
      </c>
      <c r="F3" s="36" t="s">
        <v>84</v>
      </c>
      <c r="G3" s="36" t="s">
        <v>28</v>
      </c>
      <c r="H3" s="36" t="s">
        <v>21</v>
      </c>
      <c r="I3" s="38" t="s">
        <v>85</v>
      </c>
      <c r="J3" s="36" t="s">
        <v>21</v>
      </c>
    </row>
    <row r="4" spans="1:10" ht="14.25">
      <c r="A4" s="31" t="s">
        <v>86</v>
      </c>
      <c r="B4" s="40" t="s">
        <v>22</v>
      </c>
      <c r="C4" s="92">
        <f>3.2*16.0184633739</f>
        <v>51.25908279648001</v>
      </c>
      <c r="D4" s="40" t="s">
        <v>88</v>
      </c>
      <c r="E4" s="72" t="s">
        <v>62</v>
      </c>
      <c r="F4" s="72">
        <f>'Input Information'!B22</f>
        <v>0</v>
      </c>
      <c r="G4" s="72">
        <f>F4*C4/1000</f>
        <v>0</v>
      </c>
      <c r="H4" s="72" t="s">
        <v>31</v>
      </c>
      <c r="I4" s="73">
        <f>G4</f>
        <v>0</v>
      </c>
      <c r="J4" s="74" t="s">
        <v>31</v>
      </c>
    </row>
    <row r="5" spans="1:10" ht="12.75">
      <c r="A5" s="75"/>
      <c r="B5" s="76"/>
      <c r="C5" s="77"/>
      <c r="D5" s="77"/>
      <c r="E5" s="77"/>
      <c r="F5" s="77"/>
      <c r="G5" s="77"/>
      <c r="H5" s="77"/>
      <c r="I5" s="78"/>
      <c r="J5" s="77"/>
    </row>
    <row r="6" spans="1:6" ht="12.75">
      <c r="A6" s="58" t="s">
        <v>23</v>
      </c>
      <c r="B6" s="79"/>
      <c r="C6" s="79"/>
      <c r="D6" s="79"/>
      <c r="E6" s="79"/>
      <c r="F6" s="79"/>
    </row>
    <row r="7" ht="12.75">
      <c r="A7" s="58" t="s">
        <v>24</v>
      </c>
    </row>
  </sheetData>
  <sheetProtection password="CA53" sheet="1" objects="1" scenarios="1"/>
  <printOptions/>
  <pageMargins left="0.75" right="0.75" top="1" bottom="1" header="0.5" footer="0.5"/>
  <pageSetup fitToHeight="1" fitToWidth="1" horizontalDpi="600" verticalDpi="600" orientation="landscape" scale="83"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L16"/>
  <sheetViews>
    <sheetView workbookViewId="0" topLeftCell="A1">
      <selection activeCell="A1" sqref="A1"/>
    </sheetView>
  </sheetViews>
  <sheetFormatPr defaultColWidth="9.140625" defaultRowHeight="12.75"/>
  <cols>
    <col min="1" max="1" width="27.00390625" style="23" customWidth="1"/>
    <col min="2" max="2" width="12.57421875" style="59" customWidth="1"/>
    <col min="3" max="3" width="16.28125" style="23" customWidth="1"/>
    <col min="4" max="4" width="16.421875" style="23" customWidth="1"/>
    <col min="5" max="5" width="26.140625" style="23" customWidth="1"/>
    <col min="6" max="6" width="14.140625" style="23" customWidth="1"/>
    <col min="7" max="7" width="26.7109375" style="25" customWidth="1"/>
    <col min="8" max="16384" width="9.140625" style="23" customWidth="1"/>
  </cols>
  <sheetData>
    <row r="1" ht="12.75">
      <c r="C1" s="60" t="s">
        <v>17</v>
      </c>
    </row>
    <row r="2" spans="2:8" ht="13.5" thickBot="1">
      <c r="B2" s="61"/>
      <c r="C2" s="61"/>
      <c r="D2" s="61"/>
      <c r="E2" s="61"/>
      <c r="F2" s="61"/>
      <c r="G2" s="61"/>
      <c r="H2" s="62"/>
    </row>
    <row r="3" spans="1:142" ht="13.5" thickBot="1">
      <c r="A3" s="63" t="s">
        <v>13</v>
      </c>
      <c r="B3" s="64" t="s">
        <v>14</v>
      </c>
      <c r="C3" s="64" t="s">
        <v>15</v>
      </c>
      <c r="D3" s="65" t="s">
        <v>18</v>
      </c>
      <c r="E3" s="64" t="s">
        <v>16</v>
      </c>
      <c r="F3" s="64" t="s">
        <v>19</v>
      </c>
      <c r="G3" s="66" t="s">
        <v>20</v>
      </c>
      <c r="H3" s="67" t="s">
        <v>21</v>
      </c>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row>
    <row r="4" spans="1:142" ht="12.75">
      <c r="A4" s="58"/>
      <c r="D4" s="69"/>
      <c r="G4" s="54"/>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row>
    <row r="5" spans="1:7" ht="12.75">
      <c r="A5" s="70" t="s">
        <v>43</v>
      </c>
      <c r="G5" s="54"/>
    </row>
    <row r="6" ht="12.75">
      <c r="G6" s="54"/>
    </row>
    <row r="7" ht="12.75">
      <c r="G7" s="54"/>
    </row>
    <row r="8" ht="12.75">
      <c r="G8" s="54"/>
    </row>
    <row r="10" spans="1:5" ht="12.75">
      <c r="A10" s="58"/>
      <c r="E10" s="71"/>
    </row>
    <row r="11" spans="1:5" ht="12.75">
      <c r="A11" s="58"/>
      <c r="E11" s="71"/>
    </row>
    <row r="14" ht="12.75">
      <c r="E14" s="71"/>
    </row>
    <row r="15" ht="12.75">
      <c r="E15" s="71"/>
    </row>
    <row r="16" ht="12.75">
      <c r="E16" s="71"/>
    </row>
  </sheetData>
  <sheetProtection password="CA53" sheet="1" objects="1" scenarios="1"/>
  <printOptions/>
  <pageMargins left="0.75" right="0.75" top="1" bottom="1" header="0.5" footer="0.5"/>
  <pageSetup fitToHeight="1" fitToWidth="1" horizontalDpi="600" verticalDpi="600" orientation="landscape" scale="83"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A1" sqref="A1"/>
    </sheetView>
  </sheetViews>
  <sheetFormatPr defaultColWidth="9.140625" defaultRowHeight="12.75"/>
  <cols>
    <col min="1" max="1" width="53.8515625" style="23" customWidth="1"/>
    <col min="2" max="2" width="14.421875" style="23" customWidth="1"/>
    <col min="3" max="3" width="15.421875" style="23" customWidth="1"/>
    <col min="4" max="4" width="14.00390625" style="23" customWidth="1"/>
    <col min="5" max="5" width="9.7109375" style="23" bestFit="1" customWidth="1"/>
    <col min="6" max="6" width="26.7109375" style="23" bestFit="1" customWidth="1"/>
    <col min="7" max="7" width="13.421875" style="23" customWidth="1"/>
    <col min="8" max="8" width="6.57421875" style="25" customWidth="1"/>
    <col min="9" max="9" width="26.00390625" style="23" customWidth="1"/>
    <col min="10" max="10" width="7.00390625" style="23" bestFit="1" customWidth="1"/>
    <col min="11" max="16384" width="9.140625" style="23" customWidth="1"/>
  </cols>
  <sheetData>
    <row r="1" ht="12.75">
      <c r="D1" s="24" t="s">
        <v>25</v>
      </c>
    </row>
    <row r="2" ht="12.75">
      <c r="A2" s="26"/>
    </row>
    <row r="3" ht="12.75">
      <c r="A3" s="24" t="s">
        <v>58</v>
      </c>
    </row>
    <row r="4" ht="12.75">
      <c r="A4" s="27"/>
    </row>
    <row r="5" spans="1:3" ht="12.75">
      <c r="A5" s="28" t="s">
        <v>8</v>
      </c>
      <c r="B5" s="28" t="s">
        <v>19</v>
      </c>
      <c r="C5" s="28" t="s">
        <v>21</v>
      </c>
    </row>
    <row r="6" spans="1:3" ht="12.75">
      <c r="A6" s="29" t="s">
        <v>29</v>
      </c>
      <c r="B6" s="30">
        <f>I16</f>
        <v>0</v>
      </c>
      <c r="C6" s="29" t="s">
        <v>31</v>
      </c>
    </row>
    <row r="7" spans="1:3" ht="15.75">
      <c r="A7" s="29" t="s">
        <v>93</v>
      </c>
      <c r="B7" s="30">
        <f>I18</f>
        <v>0</v>
      </c>
      <c r="C7" s="29" t="s">
        <v>31</v>
      </c>
    </row>
    <row r="8" spans="1:3" ht="15.75">
      <c r="A8" s="29" t="s">
        <v>94</v>
      </c>
      <c r="B8" s="30">
        <f>I20</f>
        <v>0</v>
      </c>
      <c r="C8" s="29" t="s">
        <v>31</v>
      </c>
    </row>
    <row r="9" spans="1:3" ht="12.75">
      <c r="A9" s="29" t="s">
        <v>52</v>
      </c>
      <c r="B9" s="30">
        <f>SUM(I22:I23)</f>
        <v>0</v>
      </c>
      <c r="C9" s="29" t="s">
        <v>31</v>
      </c>
    </row>
    <row r="10" spans="1:3" ht="12.75">
      <c r="A10" s="29" t="s">
        <v>55</v>
      </c>
      <c r="B10" s="30" t="e">
        <f>SUM(I25:I26)</f>
        <v>#DIV/0!</v>
      </c>
      <c r="C10" s="29" t="s">
        <v>31</v>
      </c>
    </row>
    <row r="11" spans="1:3" ht="15.75">
      <c r="A11" s="29" t="s">
        <v>95</v>
      </c>
      <c r="B11" s="30" t="e">
        <f>SUM(I28:I29)</f>
        <v>#DIV/0!</v>
      </c>
      <c r="C11" s="29" t="s">
        <v>31</v>
      </c>
    </row>
    <row r="12" spans="1:9" ht="15.75">
      <c r="A12" s="31" t="s">
        <v>96</v>
      </c>
      <c r="B12" s="30">
        <f>I31</f>
        <v>0</v>
      </c>
      <c r="C12" s="29" t="s">
        <v>31</v>
      </c>
      <c r="I12" s="32"/>
    </row>
    <row r="13" spans="1:9" ht="12.75">
      <c r="A13" s="33"/>
      <c r="B13" s="34"/>
      <c r="C13" s="35"/>
      <c r="I13" s="32"/>
    </row>
    <row r="14" spans="1:10" ht="12.75">
      <c r="A14" s="28" t="s">
        <v>13</v>
      </c>
      <c r="B14" s="36" t="s">
        <v>14</v>
      </c>
      <c r="C14" s="36" t="s">
        <v>15</v>
      </c>
      <c r="D14" s="36" t="s">
        <v>26</v>
      </c>
      <c r="E14" s="37" t="s">
        <v>27</v>
      </c>
      <c r="F14" s="36" t="s">
        <v>84</v>
      </c>
      <c r="G14" s="36" t="s">
        <v>28</v>
      </c>
      <c r="H14" s="36" t="s">
        <v>21</v>
      </c>
      <c r="I14" s="38" t="s">
        <v>85</v>
      </c>
      <c r="J14" s="36" t="s">
        <v>21</v>
      </c>
    </row>
    <row r="15" spans="1:10" ht="12.75">
      <c r="A15" s="39" t="s">
        <v>29</v>
      </c>
      <c r="B15" s="40" t="s">
        <v>30</v>
      </c>
      <c r="C15" s="41"/>
      <c r="D15" s="42"/>
      <c r="E15" s="43"/>
      <c r="F15" s="44"/>
      <c r="G15" s="42"/>
      <c r="H15" s="44"/>
      <c r="I15" s="45"/>
      <c r="J15" s="46"/>
    </row>
    <row r="16" spans="1:10" ht="14.25">
      <c r="A16" s="47" t="s">
        <v>50</v>
      </c>
      <c r="B16" s="48"/>
      <c r="C16" s="93">
        <f>84*16.0184633739</f>
        <v>1345.5509234076</v>
      </c>
      <c r="D16" s="40" t="s">
        <v>87</v>
      </c>
      <c r="E16" s="49" t="s">
        <v>60</v>
      </c>
      <c r="F16" s="49">
        <f>'Input Information'!$B$22</f>
        <v>0</v>
      </c>
      <c r="G16" s="49">
        <f>F16*C16/1000</f>
        <v>0</v>
      </c>
      <c r="H16" s="49" t="s">
        <v>31</v>
      </c>
      <c r="I16" s="30">
        <f>G16</f>
        <v>0</v>
      </c>
      <c r="J16" s="50" t="s">
        <v>31</v>
      </c>
    </row>
    <row r="17" spans="1:10" ht="12.75">
      <c r="A17" s="39" t="s">
        <v>32</v>
      </c>
      <c r="B17" s="51" t="s">
        <v>33</v>
      </c>
      <c r="C17" s="41"/>
      <c r="D17" s="42"/>
      <c r="E17" s="44"/>
      <c r="F17" s="44"/>
      <c r="G17" s="42"/>
      <c r="H17" s="44"/>
      <c r="I17" s="45"/>
      <c r="J17" s="46"/>
    </row>
    <row r="18" spans="1:10" ht="14.25">
      <c r="A18" s="47" t="s">
        <v>50</v>
      </c>
      <c r="B18" s="48"/>
      <c r="C18" s="93">
        <f>0.6*16.0184633739</f>
        <v>9.611078024340001</v>
      </c>
      <c r="D18" s="40" t="s">
        <v>87</v>
      </c>
      <c r="E18" s="49" t="s">
        <v>61</v>
      </c>
      <c r="F18" s="49">
        <f>'Input Information'!$B$22</f>
        <v>0</v>
      </c>
      <c r="G18" s="49">
        <f>F18*C18/1000</f>
        <v>0</v>
      </c>
      <c r="H18" s="49" t="s">
        <v>31</v>
      </c>
      <c r="I18" s="30">
        <f>G18</f>
        <v>0</v>
      </c>
      <c r="J18" s="50" t="s">
        <v>31</v>
      </c>
    </row>
    <row r="19" spans="1:10" ht="12.75">
      <c r="A19" s="39" t="s">
        <v>51</v>
      </c>
      <c r="B19" s="40" t="s">
        <v>34</v>
      </c>
      <c r="C19" s="41"/>
      <c r="D19" s="42"/>
      <c r="E19" s="44"/>
      <c r="F19" s="44"/>
      <c r="G19" s="42"/>
      <c r="H19" s="44"/>
      <c r="I19" s="45"/>
      <c r="J19" s="46"/>
    </row>
    <row r="20" spans="1:10" ht="14.25">
      <c r="A20" s="47" t="s">
        <v>50</v>
      </c>
      <c r="B20" s="48"/>
      <c r="C20" s="93">
        <f>100*16.0184633739</f>
        <v>1601.8463373900001</v>
      </c>
      <c r="D20" s="40" t="s">
        <v>87</v>
      </c>
      <c r="E20" s="49" t="s">
        <v>61</v>
      </c>
      <c r="F20" s="49">
        <f>'Input Information'!$B$22</f>
        <v>0</v>
      </c>
      <c r="G20" s="49">
        <f>F20*C20/1000</f>
        <v>0</v>
      </c>
      <c r="H20" s="49" t="s">
        <v>31</v>
      </c>
      <c r="I20" s="30">
        <f>G20</f>
        <v>0</v>
      </c>
      <c r="J20" s="50" t="s">
        <v>31</v>
      </c>
    </row>
    <row r="21" spans="1:10" ht="12.75">
      <c r="A21" s="39" t="s">
        <v>52</v>
      </c>
      <c r="B21" s="40" t="s">
        <v>22</v>
      </c>
      <c r="C21" s="41"/>
      <c r="D21" s="42"/>
      <c r="E21" s="44"/>
      <c r="F21" s="44"/>
      <c r="G21" s="42"/>
      <c r="H21" s="44"/>
      <c r="I21" s="45"/>
      <c r="J21" s="46"/>
    </row>
    <row r="22" spans="1:10" ht="14.25">
      <c r="A22" s="47" t="s">
        <v>50</v>
      </c>
      <c r="B22" s="48"/>
      <c r="C22" s="93">
        <f>5.5*16.0184633739</f>
        <v>88.10154855645001</v>
      </c>
      <c r="D22" s="40" t="s">
        <v>87</v>
      </c>
      <c r="E22" s="49" t="s">
        <v>62</v>
      </c>
      <c r="F22" s="49">
        <f>'Input Information'!$B$22</f>
        <v>0</v>
      </c>
      <c r="G22" s="49">
        <f>F22*C22/1000</f>
        <v>0</v>
      </c>
      <c r="H22" s="49" t="s">
        <v>31</v>
      </c>
      <c r="I22" s="30">
        <f>G22</f>
        <v>0</v>
      </c>
      <c r="J22" s="50" t="s">
        <v>31</v>
      </c>
    </row>
    <row r="23" spans="1:10" ht="12.75">
      <c r="A23" s="47" t="s">
        <v>53</v>
      </c>
      <c r="B23" s="40"/>
      <c r="C23" s="40" t="s">
        <v>54</v>
      </c>
      <c r="D23" s="40" t="s">
        <v>54</v>
      </c>
      <c r="E23" s="49" t="s">
        <v>54</v>
      </c>
      <c r="F23" s="49">
        <f>SUM('Input Information'!E9:E14)</f>
        <v>0</v>
      </c>
      <c r="G23" s="49">
        <f>'Input Information'!E9*'Input Information'!C9+'Input Information'!E10*'Input Information'!C10+'Input Information'!E11*'Input Information'!C11+'Input Information'!E12*'Input Information'!C12+'Input Information'!E13*'Input Information'!C13+'Input Information'!E14*'Input Information'!C14</f>
        <v>0</v>
      </c>
      <c r="H23" s="52" t="s">
        <v>31</v>
      </c>
      <c r="I23" s="30">
        <f>G23</f>
        <v>0</v>
      </c>
      <c r="J23" s="53" t="s">
        <v>31</v>
      </c>
    </row>
    <row r="24" spans="1:10" ht="12.75">
      <c r="A24" s="39" t="s">
        <v>55</v>
      </c>
      <c r="B24" s="40" t="s">
        <v>22</v>
      </c>
      <c r="C24" s="41"/>
      <c r="D24" s="42"/>
      <c r="E24" s="44"/>
      <c r="F24" s="44"/>
      <c r="G24" s="42"/>
      <c r="H24" s="44"/>
      <c r="I24" s="45"/>
      <c r="J24" s="46"/>
    </row>
    <row r="25" spans="1:10" ht="14.25">
      <c r="A25" s="47" t="s">
        <v>50</v>
      </c>
      <c r="B25" s="40"/>
      <c r="C25" s="93">
        <f>1.9*16.0184633739</f>
        <v>30.435080410410002</v>
      </c>
      <c r="D25" s="40" t="s">
        <v>87</v>
      </c>
      <c r="E25" s="49" t="s">
        <v>60</v>
      </c>
      <c r="F25" s="49">
        <f>'Input Information'!$B$22</f>
        <v>0</v>
      </c>
      <c r="G25" s="49">
        <f>F25*C25/1000</f>
        <v>0</v>
      </c>
      <c r="H25" s="49" t="s">
        <v>31</v>
      </c>
      <c r="I25" s="30">
        <f>G25</f>
        <v>0</v>
      </c>
      <c r="J25" s="50" t="s">
        <v>31</v>
      </c>
    </row>
    <row r="26" spans="1:11" ht="12.75">
      <c r="A26" s="47" t="s">
        <v>56</v>
      </c>
      <c r="B26" s="40"/>
      <c r="C26" s="40" t="s">
        <v>54</v>
      </c>
      <c r="D26" s="40" t="s">
        <v>54</v>
      </c>
      <c r="E26" s="49" t="s">
        <v>54</v>
      </c>
      <c r="F26" s="49">
        <f>'Input Information'!B26</f>
        <v>0</v>
      </c>
      <c r="G26" s="49" t="e">
        <f>F26/'Input Information'!B27-'Part 4 Releases'!F26</f>
        <v>#DIV/0!</v>
      </c>
      <c r="H26" s="49" t="s">
        <v>31</v>
      </c>
      <c r="I26" s="30" t="e">
        <f>G26</f>
        <v>#DIV/0!</v>
      </c>
      <c r="J26" s="50" t="s">
        <v>31</v>
      </c>
      <c r="K26" s="54"/>
    </row>
    <row r="27" spans="1:10" ht="12.75" customHeight="1">
      <c r="A27" s="55" t="s">
        <v>57</v>
      </c>
      <c r="B27" s="40" t="s">
        <v>22</v>
      </c>
      <c r="C27" s="41"/>
      <c r="D27" s="42"/>
      <c r="E27" s="44"/>
      <c r="F27" s="44"/>
      <c r="G27" s="42"/>
      <c r="H27" s="44"/>
      <c r="I27" s="45"/>
      <c r="J27" s="46"/>
    </row>
    <row r="28" spans="1:11" ht="14.25">
      <c r="A28" s="47" t="s">
        <v>50</v>
      </c>
      <c r="B28" s="40"/>
      <c r="C28" s="93">
        <f>1.9*16.0184633739</f>
        <v>30.435080410410002</v>
      </c>
      <c r="D28" s="40" t="s">
        <v>87</v>
      </c>
      <c r="E28" s="49" t="s">
        <v>60</v>
      </c>
      <c r="F28" s="49">
        <f>'Input Information'!$B$22</f>
        <v>0</v>
      </c>
      <c r="G28" s="49">
        <f>F28*C28/1000</f>
        <v>0</v>
      </c>
      <c r="H28" s="49" t="s">
        <v>31</v>
      </c>
      <c r="I28" s="30">
        <f>G28</f>
        <v>0</v>
      </c>
      <c r="J28" s="50" t="s">
        <v>31</v>
      </c>
      <c r="K28" s="54"/>
    </row>
    <row r="29" spans="1:10" ht="12.75" customHeight="1">
      <c r="A29" s="47" t="s">
        <v>56</v>
      </c>
      <c r="B29" s="40"/>
      <c r="C29" s="40" t="s">
        <v>54</v>
      </c>
      <c r="D29" s="40" t="s">
        <v>54</v>
      </c>
      <c r="E29" s="49" t="s">
        <v>54</v>
      </c>
      <c r="F29" s="49">
        <f>'Input Information'!B26</f>
        <v>0</v>
      </c>
      <c r="G29" s="49" t="e">
        <f>F29/'Input Information'!B27-'Part 4 Releases'!F29</f>
        <v>#DIV/0!</v>
      </c>
      <c r="H29" s="49" t="s">
        <v>31</v>
      </c>
      <c r="I29" s="30" t="e">
        <f>G29</f>
        <v>#DIV/0!</v>
      </c>
      <c r="J29" s="50" t="s">
        <v>31</v>
      </c>
    </row>
    <row r="30" spans="1:11" ht="12.75" customHeight="1">
      <c r="A30" s="39" t="s">
        <v>35</v>
      </c>
      <c r="B30" s="40" t="s">
        <v>22</v>
      </c>
      <c r="C30" s="41"/>
      <c r="D30" s="42"/>
      <c r="E30" s="43"/>
      <c r="F30" s="44"/>
      <c r="G30" s="42"/>
      <c r="H30" s="44"/>
      <c r="I30" s="45"/>
      <c r="J30" s="46"/>
      <c r="K30" s="54"/>
    </row>
    <row r="31" spans="1:10" ht="14.25">
      <c r="A31" s="47" t="s">
        <v>50</v>
      </c>
      <c r="B31" s="40"/>
      <c r="C31" s="93">
        <f>1.9*16.0184633739</f>
        <v>30.435080410410002</v>
      </c>
      <c r="D31" s="40" t="s">
        <v>87</v>
      </c>
      <c r="E31" s="40" t="s">
        <v>60</v>
      </c>
      <c r="F31" s="49">
        <f>'Input Information'!$B$22</f>
        <v>0</v>
      </c>
      <c r="G31" s="56">
        <f>F31*C31/1000</f>
        <v>0</v>
      </c>
      <c r="H31" s="56" t="s">
        <v>31</v>
      </c>
      <c r="I31" s="30">
        <f>G31</f>
        <v>0</v>
      </c>
      <c r="J31" s="50" t="s">
        <v>31</v>
      </c>
    </row>
    <row r="32" ht="12.75">
      <c r="H32" s="57"/>
    </row>
    <row r="33" spans="1:8" ht="12.75">
      <c r="A33" s="58" t="s">
        <v>23</v>
      </c>
      <c r="H33" s="57"/>
    </row>
    <row r="34" spans="1:8" ht="12.75">
      <c r="A34" s="58" t="s">
        <v>24</v>
      </c>
      <c r="H34" s="57"/>
    </row>
    <row r="35" ht="12.75">
      <c r="H35" s="57"/>
    </row>
  </sheetData>
  <sheetProtection password="CA53" sheet="1" objects="1" scenarios="1"/>
  <printOptions/>
  <pageMargins left="0.75" right="0.75" top="1" bottom="1" header="0.5" footer="0.5"/>
  <pageSetup fitToHeight="1" fitToWidth="1" horizontalDpi="600" verticalDpi="600" orientation="landscape" scale="66"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5"/>
  <sheetViews>
    <sheetView workbookViewId="0" topLeftCell="A1">
      <selection activeCell="A1" sqref="A1"/>
    </sheetView>
  </sheetViews>
  <sheetFormatPr defaultColWidth="9.140625" defaultRowHeight="12.75"/>
  <cols>
    <col min="1" max="1" width="25.140625" style="0" customWidth="1"/>
    <col min="2" max="2" width="12.57421875" style="0" customWidth="1"/>
    <col min="3" max="3" width="20.57421875" style="0" bestFit="1" customWidth="1"/>
    <col min="4" max="4" width="26.140625" style="0" customWidth="1"/>
    <col min="5" max="5" width="16.8515625" style="0" customWidth="1"/>
    <col min="6" max="6" width="9.00390625" style="0" customWidth="1"/>
    <col min="7" max="7" width="26.8515625" style="11" customWidth="1"/>
  </cols>
  <sheetData>
    <row r="1" ht="12.75">
      <c r="D1" s="22" t="s">
        <v>36</v>
      </c>
    </row>
    <row r="2" ht="13.5" thickBot="1">
      <c r="H2" s="12"/>
    </row>
    <row r="3" spans="1:8" ht="13.5" thickBot="1">
      <c r="A3" s="9" t="s">
        <v>13</v>
      </c>
      <c r="B3" s="10" t="s">
        <v>14</v>
      </c>
      <c r="C3" s="10" t="s">
        <v>37</v>
      </c>
      <c r="D3" s="10" t="s">
        <v>38</v>
      </c>
      <c r="E3" s="10" t="s">
        <v>19</v>
      </c>
      <c r="F3" s="13" t="s">
        <v>21</v>
      </c>
      <c r="G3" s="14" t="s">
        <v>20</v>
      </c>
      <c r="H3" s="15" t="s">
        <v>21</v>
      </c>
    </row>
    <row r="5" ht="12.75">
      <c r="A5" s="8" t="s">
        <v>39</v>
      </c>
    </row>
  </sheetData>
  <sheetProtection password="CA53" sheet="1" objects="1" scenarios="1"/>
  <printOptions/>
  <pageMargins left="0.75" right="0.75" top="1" bottom="1" header="0.5" footer="0.5"/>
  <pageSetup fitToHeight="1" fitToWidth="1" horizontalDpi="600" verticalDpi="600" orientation="landscape"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Prairie &amp; Northern Region</dc:creator>
  <cp:keywords/>
  <dc:description/>
  <cp:lastModifiedBy>kerdoussF</cp:lastModifiedBy>
  <cp:lastPrinted>2007-12-12T18:24:48Z</cp:lastPrinted>
  <dcterms:created xsi:type="dcterms:W3CDTF">2004-01-06T21:15:21Z</dcterms:created>
  <dcterms:modified xsi:type="dcterms:W3CDTF">2009-02-10T19:11:51Z</dcterms:modified>
  <cp:category/>
  <cp:version/>
  <cp:contentType/>
  <cp:contentStatus/>
</cp:coreProperties>
</file>