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https://109gc-my.sharepoint.com/personal/eliane_poulin_pmprb-cepmb_gc_ca/Documents/NPDUIS/MEW_2026/OneDrive_1_2026-10-08/"/>
    </mc:Choice>
  </mc:AlternateContent>
  <xr:revisionPtr revIDLastSave="2025" documentId="8_{AA762855-B8F2-4364-BC6D-3909CF91DF93}" xr6:coauthVersionLast="47" xr6:coauthVersionMax="47" xr10:uidLastSave="{EA34980F-757B-41A8-97DF-6021E2675979}"/>
  <bookViews>
    <workbookView xWindow="-120" yWindow="-120" windowWidth="29040" windowHeight="15720" firstSheet="7" activeTab="8" xr2:uid="{00000000-000D-0000-FFFF-FFFF00000000}"/>
  </bookViews>
  <sheets>
    <sheet name="master prices" sheetId="1" state="hidden" r:id="rId1"/>
    <sheet name="master lag" sheetId="2" state="hidden" r:id="rId2"/>
    <sheet name="anaylsis" sheetId="3" state="hidden" r:id="rId3"/>
    <sheet name="appendix A1 draft" sheetId="4" state="hidden" r:id="rId4"/>
    <sheet name="appendix A1 ordered by ATC" sheetId="5" state="hidden" r:id="rId5"/>
    <sheet name="appendix A1 all columns final" sheetId="6" state="hidden" r:id="rId6"/>
    <sheet name="Sheet1" sheetId="7" state="hidden" r:id="rId7"/>
    <sheet name="Info" sheetId="9" r:id="rId8"/>
    <sheet name="Table" sheetId="8" r:id="rId9"/>
  </sheets>
  <definedNames>
    <definedName name="_xlnm._FilterDatabase" localSheetId="2" hidden="1">anaylsis!$A$1:$DZ$231</definedName>
    <definedName name="_xlnm._FilterDatabase" localSheetId="5" hidden="1">'appendix A1 all columns final'!$A$2:$R$165</definedName>
    <definedName name="_xlnm._FilterDatabase" localSheetId="3" hidden="1">'appendix A1 draft'!$A$2:$Q$178</definedName>
    <definedName name="_xlnm._FilterDatabase" localSheetId="4" hidden="1">'appendix A1 ordered by ATC'!$A$2:$P$178</definedName>
    <definedName name="_xlnm._FilterDatabase" localSheetId="6" hidden="1">Sheet1!$A$2:$M$178</definedName>
    <definedName name="_xlnm._FilterDatabase" localSheetId="8" hidden="1">Table!#REF!</definedName>
    <definedName name="_Toc948931836" localSheetId="7">Info!$A$1</definedName>
    <definedName name="master_lag">'master lag'!$A$1:$DC$177</definedName>
    <definedName name="master_prices">'master prices'!$A$1:$CY$177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8" i="8" l="1"/>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2" i="1"/>
  <c r="H3"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2"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2" i="1"/>
  <c r="T3" i="3"/>
  <c r="T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2" i="3"/>
  <c r="F265" i="8"/>
  <c r="F263" i="8"/>
  <c r="F272" i="8"/>
  <c r="F270" i="8"/>
  <c r="F261" i="8"/>
  <c r="F235" i="8"/>
  <c r="F269" i="8"/>
  <c r="F268" i="8"/>
  <c r="F267" i="8"/>
  <c r="F259" i="8"/>
  <c r="F266" i="8"/>
  <c r="F224" i="8"/>
  <c r="F223" i="8"/>
  <c r="F222" i="8"/>
  <c r="F221" i="8"/>
  <c r="F220" i="8"/>
  <c r="F219" i="8"/>
  <c r="F218" i="8"/>
  <c r="F217" i="8"/>
  <c r="F216" i="8"/>
  <c r="F215" i="8"/>
  <c r="F214" i="8"/>
  <c r="F213" i="8"/>
  <c r="F212" i="8"/>
  <c r="F211" i="8"/>
  <c r="F210" i="8"/>
  <c r="F209" i="8"/>
  <c r="F208" i="8"/>
  <c r="F207" i="8"/>
  <c r="F206" i="8"/>
  <c r="F205" i="8"/>
  <c r="F204" i="8"/>
  <c r="F203" i="8"/>
  <c r="F202" i="8"/>
  <c r="F201" i="8"/>
  <c r="F200" i="8"/>
  <c r="F199" i="8"/>
  <c r="F198" i="8"/>
  <c r="F197" i="8"/>
  <c r="F196" i="8"/>
  <c r="F195" i="8"/>
  <c r="F194" i="8"/>
  <c r="F193" i="8"/>
  <c r="F192" i="8"/>
  <c r="F191" i="8"/>
  <c r="F190" i="8"/>
  <c r="F189" i="8"/>
  <c r="F188" i="8"/>
  <c r="F187" i="8"/>
  <c r="F186" i="8"/>
  <c r="F185" i="8"/>
  <c r="F184" i="8"/>
  <c r="F183" i="8"/>
  <c r="F182" i="8"/>
  <c r="F181" i="8"/>
  <c r="F180" i="8"/>
  <c r="F179" i="8"/>
  <c r="F178" i="8"/>
  <c r="F177" i="8"/>
  <c r="F176" i="8"/>
  <c r="F175" i="8"/>
  <c r="F174" i="8"/>
  <c r="F173" i="8"/>
  <c r="F172" i="8"/>
  <c r="F171" i="8"/>
  <c r="F170" i="8"/>
  <c r="F169" i="8"/>
  <c r="G264" i="6" l="1"/>
  <c r="G262" i="6"/>
  <c r="G258" i="6"/>
  <c r="G257" i="6"/>
  <c r="G254" i="6"/>
  <c r="G250" i="6"/>
  <c r="G248" i="6"/>
  <c r="G246" i="6"/>
  <c r="G244" i="6"/>
  <c r="G243" i="6"/>
  <c r="G242" i="6"/>
  <c r="G238" i="6"/>
  <c r="G234" i="6"/>
  <c r="G229" i="6"/>
  <c r="G228" i="6"/>
  <c r="G227" i="6"/>
  <c r="G226"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172" i="6"/>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178" i="3"/>
  <c r="Q3" i="3"/>
  <c r="Q4" i="3"/>
  <c r="Q5" i="3"/>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2" i="3"/>
  <c r="AB164" i="3" l="1"/>
  <c r="AB66" i="3"/>
  <c r="AB38" i="3"/>
  <c r="AB10" i="3"/>
  <c r="AB150" i="3"/>
  <c r="AB108" i="3"/>
  <c r="AB136" i="3"/>
  <c r="AB94" i="3"/>
  <c r="AB122" i="3"/>
  <c r="AB165" i="3"/>
  <c r="AB151" i="3"/>
  <c r="AB137" i="3"/>
  <c r="AB109" i="3"/>
  <c r="AB95" i="3"/>
  <c r="AB81" i="3"/>
  <c r="AB53" i="3"/>
  <c r="AB39" i="3"/>
  <c r="AB25" i="3"/>
  <c r="AB11" i="3"/>
  <c r="AB121" i="3"/>
  <c r="AB107" i="3"/>
  <c r="AB65" i="3"/>
  <c r="AB9" i="3"/>
  <c r="AB176" i="3"/>
  <c r="AB148" i="3"/>
  <c r="AB134" i="3"/>
  <c r="AB22" i="3"/>
  <c r="AB175" i="3"/>
  <c r="AB161" i="3"/>
  <c r="AB119" i="3"/>
  <c r="AB91" i="3"/>
  <c r="AB49" i="3"/>
  <c r="AB7" i="3"/>
  <c r="AB174" i="3"/>
  <c r="AB146" i="3"/>
  <c r="AB132" i="3"/>
  <c r="AB118" i="3"/>
  <c r="AB104" i="3"/>
  <c r="AB90" i="3"/>
  <c r="AB76" i="3"/>
  <c r="AB34" i="3"/>
  <c r="AB6" i="3"/>
  <c r="AB149" i="3"/>
  <c r="AB120" i="3"/>
  <c r="AB36" i="3"/>
  <c r="AB8" i="3"/>
  <c r="AB131" i="3"/>
  <c r="AB117" i="3"/>
  <c r="AB103" i="3"/>
  <c r="AB89" i="3"/>
  <c r="AB75" i="3"/>
  <c r="AB61" i="3"/>
  <c r="AB47" i="3"/>
  <c r="AB33" i="3"/>
  <c r="AB19" i="3"/>
  <c r="AB5" i="3"/>
  <c r="AB79" i="3"/>
  <c r="AB23" i="3"/>
  <c r="AB162" i="3"/>
  <c r="AB78" i="3"/>
  <c r="AB50" i="3"/>
  <c r="AB2" i="3"/>
  <c r="AB51" i="3"/>
  <c r="AB59" i="3"/>
  <c r="AB172" i="3"/>
  <c r="AB158" i="3"/>
  <c r="AB130" i="3"/>
  <c r="AB116" i="3"/>
  <c r="AB32" i="3"/>
  <c r="AB18" i="3"/>
  <c r="AB4" i="3"/>
  <c r="AB171" i="3"/>
  <c r="AB129" i="3"/>
  <c r="AB115" i="3"/>
  <c r="AB101" i="3"/>
  <c r="AB87" i="3"/>
  <c r="AB45" i="3"/>
  <c r="AB3" i="3"/>
  <c r="AB142" i="3"/>
  <c r="AB114" i="3"/>
  <c r="AB86" i="3"/>
  <c r="AB71" i="3"/>
  <c r="AB15" i="3"/>
  <c r="AB168" i="3"/>
  <c r="AB140" i="3"/>
  <c r="AB126" i="3"/>
  <c r="AB112" i="3"/>
  <c r="AB98" i="3"/>
  <c r="AB84" i="3"/>
  <c r="AB70" i="3"/>
  <c r="AB42" i="3"/>
  <c r="AB28" i="3"/>
  <c r="AB14" i="3"/>
  <c r="AB128" i="3"/>
  <c r="AB44" i="3"/>
  <c r="AB127" i="3"/>
  <c r="AB167" i="3"/>
  <c r="AB125" i="3"/>
  <c r="AB111" i="3"/>
  <c r="AB69" i="3"/>
  <c r="AB55" i="3"/>
  <c r="AB41" i="3"/>
  <c r="AB27" i="3"/>
  <c r="AB13" i="3"/>
  <c r="AB157" i="3"/>
  <c r="AB73" i="3"/>
  <c r="AB170" i="3"/>
  <c r="AB100" i="3"/>
  <c r="AB72" i="3"/>
  <c r="AB16" i="3"/>
  <c r="AB113" i="3"/>
  <c r="AB85" i="3"/>
  <c r="AB57" i="3"/>
  <c r="AB152" i="3"/>
  <c r="AB124" i="3"/>
  <c r="AB110" i="3"/>
  <c r="AB96" i="3"/>
  <c r="AB82" i="3"/>
  <c r="AB68" i="3"/>
  <c r="AB26" i="3"/>
  <c r="H5" i="3"/>
  <c r="AC5" i="3" s="1"/>
  <c r="H6" i="3"/>
  <c r="AC6" i="3" s="1"/>
  <c r="H7" i="3"/>
  <c r="AC7" i="3" s="1"/>
  <c r="H10" i="3"/>
  <c r="H11" i="3"/>
  <c r="AC11" i="3" s="1"/>
  <c r="H13" i="3"/>
  <c r="H14" i="3"/>
  <c r="H16" i="3"/>
  <c r="H17" i="3"/>
  <c r="H20" i="3"/>
  <c r="AC20" i="3" s="1"/>
  <c r="H23" i="3"/>
  <c r="AC23" i="3" s="1"/>
  <c r="H161" i="3"/>
  <c r="AC161" i="3" s="1"/>
  <c r="H31" i="3"/>
  <c r="AC31" i="3" s="1"/>
  <c r="H48" i="3"/>
  <c r="AC48" i="3" s="1"/>
  <c r="H51" i="3"/>
  <c r="H56" i="3"/>
  <c r="AC56" i="3" s="1"/>
  <c r="H64" i="3"/>
  <c r="H77" i="3"/>
  <c r="AC77" i="3" s="1"/>
  <c r="H78" i="3"/>
  <c r="H79" i="3"/>
  <c r="AC79" i="3" s="1"/>
  <c r="H86" i="3"/>
  <c r="AC86" i="3" s="1"/>
  <c r="H101" i="3"/>
  <c r="H115" i="3"/>
  <c r="AC115" i="3" s="1"/>
  <c r="H117" i="3"/>
  <c r="AC117" i="3" s="1"/>
  <c r="H129" i="3"/>
  <c r="AC129" i="3" s="1"/>
  <c r="H131" i="3"/>
  <c r="H133" i="3"/>
  <c r="H144" i="3"/>
  <c r="H146" i="3"/>
  <c r="AC146" i="3" s="1"/>
  <c r="H157" i="3"/>
  <c r="AC157" i="3" s="1"/>
  <c r="H171" i="3"/>
  <c r="H4" i="3"/>
  <c r="H24" i="3"/>
  <c r="H30" i="3"/>
  <c r="AC30" i="3" s="1"/>
  <c r="H159" i="3"/>
  <c r="AC159" i="3" s="1"/>
  <c r="H34" i="3"/>
  <c r="AC34" i="3" s="1"/>
  <c r="H49" i="3"/>
  <c r="AC49" i="3" s="1"/>
  <c r="H52" i="3"/>
  <c r="AC52" i="3" s="1"/>
  <c r="H58" i="3"/>
  <c r="H59" i="3"/>
  <c r="AC59" i="3" s="1"/>
  <c r="H74" i="3"/>
  <c r="AC74" i="3" s="1"/>
  <c r="H81" i="3"/>
  <c r="AC81" i="3" s="1"/>
  <c r="H88" i="3"/>
  <c r="H94" i="3"/>
  <c r="AC94" i="3" s="1"/>
  <c r="H118" i="3"/>
  <c r="H102" i="3"/>
  <c r="H106" i="3"/>
  <c r="AC106" i="3" s="1"/>
  <c r="H109" i="3"/>
  <c r="H162" i="3"/>
  <c r="AC162" i="3" s="1"/>
  <c r="H158" i="3"/>
  <c r="AC158" i="3" s="1"/>
  <c r="H136" i="3"/>
  <c r="H142" i="3"/>
  <c r="H143" i="3"/>
  <c r="AC143" i="3" s="1"/>
  <c r="H145" i="3"/>
  <c r="AC145" i="3" s="1"/>
  <c r="H147" i="3"/>
  <c r="AC147" i="3" s="1"/>
  <c r="H150" i="3"/>
  <c r="AC150" i="3" s="1"/>
  <c r="H156" i="3"/>
  <c r="H164" i="3"/>
  <c r="AC164" i="3" s="1"/>
  <c r="H172" i="3"/>
  <c r="H12" i="3"/>
  <c r="AC12" i="3" s="1"/>
  <c r="H18" i="3"/>
  <c r="H19" i="3"/>
  <c r="AC19" i="3" s="1"/>
  <c r="H25" i="3"/>
  <c r="H26" i="3"/>
  <c r="AC26" i="3" s="1"/>
  <c r="H32" i="3"/>
  <c r="AC32" i="3" s="1"/>
  <c r="H38" i="3"/>
  <c r="H39" i="3"/>
  <c r="AC39" i="3" s="1"/>
  <c r="H46" i="3"/>
  <c r="H47" i="3"/>
  <c r="AC47" i="3" s="1"/>
  <c r="H50" i="3"/>
  <c r="AC50" i="3" s="1"/>
  <c r="H60" i="3"/>
  <c r="AC60" i="3" s="1"/>
  <c r="H72" i="3"/>
  <c r="AC72" i="3" s="1"/>
  <c r="H73" i="3"/>
  <c r="AC73" i="3" s="1"/>
  <c r="H75" i="3"/>
  <c r="AC75" i="3" s="1"/>
  <c r="H80" i="3"/>
  <c r="AC80" i="3" s="1"/>
  <c r="H87" i="3"/>
  <c r="H104" i="3"/>
  <c r="AC104" i="3" s="1"/>
  <c r="H108" i="3"/>
  <c r="AC108" i="3" s="1"/>
  <c r="H114" i="3"/>
  <c r="H116" i="3"/>
  <c r="H123" i="3"/>
  <c r="H134" i="3"/>
  <c r="H138" i="3"/>
  <c r="H151" i="3"/>
  <c r="AC151" i="3" s="1"/>
  <c r="H160" i="3"/>
  <c r="AC160" i="3" s="1"/>
  <c r="H163" i="3"/>
  <c r="AC163" i="3" s="1"/>
  <c r="H165" i="3"/>
  <c r="AC165" i="3" s="1"/>
  <c r="H3" i="3"/>
  <c r="AC3" i="3" s="1"/>
  <c r="H9" i="3"/>
  <c r="AC9" i="3" s="1"/>
  <c r="H15" i="3"/>
  <c r="AC15" i="3" s="1"/>
  <c r="H44" i="3"/>
  <c r="AC44" i="3" s="1"/>
  <c r="H28" i="3"/>
  <c r="AC28" i="3" s="1"/>
  <c r="H45" i="3"/>
  <c r="AC45" i="3" s="1"/>
  <c r="H61" i="3"/>
  <c r="AC61" i="3" s="1"/>
  <c r="H65" i="3"/>
  <c r="AC65" i="3" s="1"/>
  <c r="H66" i="3"/>
  <c r="AC66" i="3" s="1"/>
  <c r="H76" i="3"/>
  <c r="AC76" i="3" s="1"/>
  <c r="H96" i="3"/>
  <c r="AC96" i="3" s="1"/>
  <c r="H100" i="3"/>
  <c r="AC100" i="3" s="1"/>
  <c r="H120" i="3"/>
  <c r="AC120" i="3" s="1"/>
  <c r="H122" i="3"/>
  <c r="AC122" i="3" s="1"/>
  <c r="H128" i="3"/>
  <c r="AC128" i="3" s="1"/>
  <c r="H130" i="3"/>
  <c r="AC130" i="3" s="1"/>
  <c r="H132" i="3"/>
  <c r="AC132" i="3" s="1"/>
  <c r="H174" i="3"/>
  <c r="AC174" i="3" s="1"/>
  <c r="H33" i="3"/>
  <c r="AC33" i="3" s="1"/>
  <c r="H2" i="3"/>
  <c r="AC2" i="3" s="1"/>
  <c r="H8" i="3"/>
  <c r="H21" i="3"/>
  <c r="AC21" i="3" s="1"/>
  <c r="H22" i="3"/>
  <c r="H27" i="3"/>
  <c r="AC27" i="3" s="1"/>
  <c r="H29" i="3"/>
  <c r="AC29" i="3" s="1"/>
  <c r="H35" i="3"/>
  <c r="AC35" i="3" s="1"/>
  <c r="H36" i="3"/>
  <c r="AC36" i="3" s="1"/>
  <c r="H37" i="3"/>
  <c r="AC37" i="3" s="1"/>
  <c r="H40" i="3"/>
  <c r="AC40" i="3" s="1"/>
  <c r="H41" i="3"/>
  <c r="AC41" i="3" s="1"/>
  <c r="H42" i="3"/>
  <c r="AC42" i="3" s="1"/>
  <c r="H43" i="3"/>
  <c r="H53" i="3"/>
  <c r="AC53" i="3" s="1"/>
  <c r="H54" i="3"/>
  <c r="H55" i="3"/>
  <c r="AC55" i="3" s="1"/>
  <c r="H57" i="3"/>
  <c r="AC57" i="3" s="1"/>
  <c r="H62" i="3"/>
  <c r="H63" i="3"/>
  <c r="AC63" i="3" s="1"/>
  <c r="H67" i="3"/>
  <c r="H68" i="3"/>
  <c r="AC68" i="3" s="1"/>
  <c r="H69" i="3"/>
  <c r="AC69" i="3" s="1"/>
  <c r="H70" i="3"/>
  <c r="AC70" i="3" s="1"/>
  <c r="H71" i="3"/>
  <c r="AC71" i="3" s="1"/>
  <c r="H82" i="3"/>
  <c r="AC82" i="3" s="1"/>
  <c r="H83" i="3"/>
  <c r="AC83" i="3" s="1"/>
  <c r="H84" i="3"/>
  <c r="AC84" i="3" s="1"/>
  <c r="H85" i="3"/>
  <c r="H89" i="3"/>
  <c r="AC89" i="3" s="1"/>
  <c r="H90" i="3"/>
  <c r="H91" i="3"/>
  <c r="H92" i="3"/>
  <c r="H93" i="3"/>
  <c r="H95" i="3"/>
  <c r="AC95" i="3" s="1"/>
  <c r="H97" i="3"/>
  <c r="AC97" i="3" s="1"/>
  <c r="H98" i="3"/>
  <c r="AC98" i="3" s="1"/>
  <c r="H99" i="3"/>
  <c r="AC99" i="3" s="1"/>
  <c r="H103" i="3"/>
  <c r="H105" i="3"/>
  <c r="AC105" i="3" s="1"/>
  <c r="H107" i="3"/>
  <c r="H110" i="3"/>
  <c r="H111" i="3"/>
  <c r="AC111" i="3" s="1"/>
  <c r="H112" i="3"/>
  <c r="AC112" i="3" s="1"/>
  <c r="H113" i="3"/>
  <c r="AC113" i="3" s="1"/>
  <c r="H119" i="3"/>
  <c r="H121" i="3"/>
  <c r="H124" i="3"/>
  <c r="AC124" i="3" s="1"/>
  <c r="H125" i="3"/>
  <c r="AC125" i="3" s="1"/>
  <c r="H126" i="3"/>
  <c r="H127" i="3"/>
  <c r="AC127" i="3" s="1"/>
  <c r="H135" i="3"/>
  <c r="H137" i="3"/>
  <c r="AC137" i="3" s="1"/>
  <c r="H139" i="3"/>
  <c r="AC139" i="3" s="1"/>
  <c r="H140" i="3"/>
  <c r="AC140" i="3" s="1"/>
  <c r="H141" i="3"/>
  <c r="H148" i="3"/>
  <c r="AC148" i="3" s="1"/>
  <c r="H149" i="3"/>
  <c r="AC149" i="3" s="1"/>
  <c r="H152" i="3"/>
  <c r="AC152" i="3" s="1"/>
  <c r="H153" i="3"/>
  <c r="AC153" i="3" s="1"/>
  <c r="H154" i="3"/>
  <c r="H155" i="3"/>
  <c r="AC155" i="3" s="1"/>
  <c r="H166" i="3"/>
  <c r="AC166" i="3" s="1"/>
  <c r="H167" i="3"/>
  <c r="AC167" i="3" s="1"/>
  <c r="H168" i="3"/>
  <c r="AC168" i="3" s="1"/>
  <c r="H169" i="3"/>
  <c r="AC169" i="3" s="1"/>
  <c r="H170" i="3"/>
  <c r="AC170" i="3" s="1"/>
  <c r="H173" i="3"/>
  <c r="AC173" i="3" s="1"/>
  <c r="H175" i="3"/>
  <c r="AC175" i="3" s="1"/>
  <c r="H176" i="3"/>
  <c r="AC176" i="3" s="1"/>
  <c r="H177" i="3"/>
  <c r="AC177" i="3" s="1"/>
  <c r="F3" i="1" l="1"/>
  <c r="J3" i="1"/>
  <c r="F4" i="1"/>
  <c r="J4" i="1"/>
  <c r="F5" i="1"/>
  <c r="J5" i="1"/>
  <c r="F6" i="1"/>
  <c r="J6" i="1"/>
  <c r="F7" i="1"/>
  <c r="J7" i="1"/>
  <c r="F8" i="1"/>
  <c r="J8" i="1"/>
  <c r="F9" i="1"/>
  <c r="J9" i="1"/>
  <c r="F10" i="1"/>
  <c r="J10" i="1"/>
  <c r="F11" i="1"/>
  <c r="J11" i="1"/>
  <c r="F12" i="1"/>
  <c r="J12" i="1"/>
  <c r="F13" i="1"/>
  <c r="J13" i="1"/>
  <c r="F14" i="1"/>
  <c r="J14" i="1"/>
  <c r="F15" i="1"/>
  <c r="J15" i="1"/>
  <c r="F16" i="1"/>
  <c r="J16" i="1"/>
  <c r="F17" i="1"/>
  <c r="J17" i="1"/>
  <c r="F18" i="1"/>
  <c r="J18" i="1"/>
  <c r="F19" i="1"/>
  <c r="J19" i="1"/>
  <c r="F20" i="1"/>
  <c r="J20" i="1"/>
  <c r="F21" i="1"/>
  <c r="J21" i="1"/>
  <c r="F22" i="1"/>
  <c r="J22" i="1"/>
  <c r="F23" i="1"/>
  <c r="J23" i="1"/>
  <c r="F24" i="1"/>
  <c r="J24" i="1"/>
  <c r="F25" i="1"/>
  <c r="J25" i="1"/>
  <c r="F26" i="1"/>
  <c r="J26" i="1"/>
  <c r="F27" i="1"/>
  <c r="J27" i="1"/>
  <c r="F28" i="1"/>
  <c r="J28" i="1"/>
  <c r="F29" i="1"/>
  <c r="J29" i="1"/>
  <c r="F30" i="1"/>
  <c r="J30" i="1"/>
  <c r="F31" i="1"/>
  <c r="J31" i="1"/>
  <c r="F32" i="1"/>
  <c r="J32" i="1"/>
  <c r="F33" i="1"/>
  <c r="J33" i="1"/>
  <c r="F34" i="1"/>
  <c r="J34" i="1"/>
  <c r="F35" i="1"/>
  <c r="J35" i="1"/>
  <c r="F36" i="1"/>
  <c r="J36" i="1"/>
  <c r="F37" i="1"/>
  <c r="J37" i="1"/>
  <c r="F38" i="1"/>
  <c r="J38" i="1"/>
  <c r="F39" i="1"/>
  <c r="J39" i="1"/>
  <c r="F40" i="1"/>
  <c r="J40" i="1"/>
  <c r="F41" i="1"/>
  <c r="J41" i="1"/>
  <c r="F42" i="1"/>
  <c r="J42" i="1"/>
  <c r="F43" i="1"/>
  <c r="J43" i="1"/>
  <c r="F44" i="1"/>
  <c r="J44" i="1"/>
  <c r="F45" i="1"/>
  <c r="J45" i="1"/>
  <c r="F46" i="1"/>
  <c r="J46" i="1"/>
  <c r="F47" i="1"/>
  <c r="J47" i="1"/>
  <c r="F48" i="1"/>
  <c r="J48" i="1"/>
  <c r="F49" i="1"/>
  <c r="J49" i="1"/>
  <c r="F50" i="1"/>
  <c r="J50" i="1"/>
  <c r="F51" i="1"/>
  <c r="J51" i="1"/>
  <c r="F52" i="1"/>
  <c r="J52" i="1"/>
  <c r="F53" i="1"/>
  <c r="J53" i="1"/>
  <c r="F54" i="1"/>
  <c r="J54" i="1"/>
  <c r="F55" i="1"/>
  <c r="J55" i="1"/>
  <c r="F56" i="1"/>
  <c r="J56" i="1"/>
  <c r="F57" i="1"/>
  <c r="J57" i="1"/>
  <c r="F58" i="1"/>
  <c r="J58" i="1"/>
  <c r="F59" i="1"/>
  <c r="J59" i="1"/>
  <c r="F60" i="1"/>
  <c r="J60" i="1"/>
  <c r="F61" i="1"/>
  <c r="J61" i="1"/>
  <c r="F62" i="1"/>
  <c r="J62" i="1"/>
  <c r="F63" i="1"/>
  <c r="J63" i="1"/>
  <c r="F64" i="1"/>
  <c r="J64" i="1"/>
  <c r="F65" i="1"/>
  <c r="J65" i="1"/>
  <c r="F66" i="1"/>
  <c r="J66" i="1"/>
  <c r="F67" i="1"/>
  <c r="J67" i="1"/>
  <c r="F68" i="1"/>
  <c r="J68" i="1"/>
  <c r="F69" i="1"/>
  <c r="J69" i="1"/>
  <c r="F70" i="1"/>
  <c r="J70" i="1"/>
  <c r="F71" i="1"/>
  <c r="J71" i="1"/>
  <c r="F72" i="1"/>
  <c r="J72" i="1"/>
  <c r="F73" i="1"/>
  <c r="J73" i="1"/>
  <c r="F74" i="1"/>
  <c r="J74" i="1"/>
  <c r="F75" i="1"/>
  <c r="J75" i="1"/>
  <c r="F76" i="1"/>
  <c r="J76" i="1"/>
  <c r="F77" i="1"/>
  <c r="J77" i="1"/>
  <c r="F78" i="1"/>
  <c r="J78" i="1"/>
  <c r="F79" i="1"/>
  <c r="J79" i="1"/>
  <c r="F80" i="1"/>
  <c r="J80" i="1"/>
  <c r="F81" i="1"/>
  <c r="J81" i="1"/>
  <c r="F82" i="1"/>
  <c r="J82" i="1"/>
  <c r="F83" i="1"/>
  <c r="J83" i="1"/>
  <c r="F84" i="1"/>
  <c r="J84" i="1"/>
  <c r="F85" i="1"/>
  <c r="J85" i="1"/>
  <c r="F86" i="1"/>
  <c r="J86" i="1"/>
  <c r="F87" i="1"/>
  <c r="J87" i="1"/>
  <c r="F88" i="1"/>
  <c r="J88" i="1"/>
  <c r="F89" i="1"/>
  <c r="J89" i="1"/>
  <c r="F90" i="1"/>
  <c r="J90" i="1"/>
  <c r="F91" i="1"/>
  <c r="J91" i="1"/>
  <c r="F92" i="1"/>
  <c r="J92" i="1"/>
  <c r="F93" i="1"/>
  <c r="J93" i="1"/>
  <c r="F94" i="1"/>
  <c r="J94" i="1"/>
  <c r="F95" i="1"/>
  <c r="J95" i="1"/>
  <c r="F96" i="1"/>
  <c r="J96" i="1"/>
  <c r="F97" i="1"/>
  <c r="J97" i="1"/>
  <c r="F98" i="1"/>
  <c r="J98" i="1"/>
  <c r="F99" i="1"/>
  <c r="J99" i="1"/>
  <c r="F100" i="1"/>
  <c r="J100" i="1"/>
  <c r="F101" i="1"/>
  <c r="J101" i="1"/>
  <c r="F102" i="1"/>
  <c r="J102" i="1"/>
  <c r="F103" i="1"/>
  <c r="J103" i="1"/>
  <c r="F104" i="1"/>
  <c r="J104" i="1"/>
  <c r="F105" i="1"/>
  <c r="J105" i="1"/>
  <c r="F106" i="1"/>
  <c r="J106" i="1"/>
  <c r="F107" i="1"/>
  <c r="J107" i="1"/>
  <c r="F108" i="1"/>
  <c r="J108" i="1"/>
  <c r="F109" i="1"/>
  <c r="J109" i="1"/>
  <c r="F110" i="1"/>
  <c r="J110" i="1"/>
  <c r="F111" i="1"/>
  <c r="J111" i="1"/>
  <c r="F112" i="1"/>
  <c r="J112" i="1"/>
  <c r="F113" i="1"/>
  <c r="J113" i="1"/>
  <c r="F114" i="1"/>
  <c r="J114" i="1"/>
  <c r="F115" i="1"/>
  <c r="J115" i="1"/>
  <c r="F116" i="1"/>
  <c r="J116" i="1"/>
  <c r="F117" i="1"/>
  <c r="J117" i="1"/>
  <c r="F118" i="1"/>
  <c r="J118" i="1"/>
  <c r="F119" i="1"/>
  <c r="J119" i="1"/>
  <c r="F120" i="1"/>
  <c r="J120" i="1"/>
  <c r="F121" i="1"/>
  <c r="J121" i="1"/>
  <c r="F122" i="1"/>
  <c r="J122" i="1"/>
  <c r="F123" i="1"/>
  <c r="J123" i="1"/>
  <c r="F124" i="1"/>
  <c r="J124" i="1"/>
  <c r="F125" i="1"/>
  <c r="J125" i="1"/>
  <c r="F126" i="1"/>
  <c r="J126" i="1"/>
  <c r="F127" i="1"/>
  <c r="J127" i="1"/>
  <c r="F128" i="1"/>
  <c r="J128" i="1"/>
  <c r="F129" i="1"/>
  <c r="J129" i="1"/>
  <c r="F130" i="1"/>
  <c r="J130" i="1"/>
  <c r="F131" i="1"/>
  <c r="J131" i="1"/>
  <c r="F132" i="1"/>
  <c r="J132" i="1"/>
  <c r="F133" i="1"/>
  <c r="J133" i="1"/>
  <c r="F134" i="1"/>
  <c r="J134" i="1"/>
  <c r="F135" i="1"/>
  <c r="J135" i="1"/>
  <c r="F136" i="1"/>
  <c r="J136" i="1"/>
  <c r="F137" i="1"/>
  <c r="J137" i="1"/>
  <c r="F138" i="1"/>
  <c r="J138" i="1"/>
  <c r="F139" i="1"/>
  <c r="J139" i="1"/>
  <c r="F140" i="1"/>
  <c r="J140" i="1"/>
  <c r="F141" i="1"/>
  <c r="J141" i="1"/>
  <c r="F142" i="1"/>
  <c r="J142" i="1"/>
  <c r="F143" i="1"/>
  <c r="J143" i="1"/>
  <c r="F144" i="1"/>
  <c r="J144" i="1"/>
  <c r="F145" i="1"/>
  <c r="J145" i="1"/>
  <c r="F146" i="1"/>
  <c r="J146" i="1"/>
  <c r="F147" i="1"/>
  <c r="J147" i="1"/>
  <c r="F148" i="1"/>
  <c r="J148" i="1"/>
  <c r="F149" i="1"/>
  <c r="J149" i="1"/>
  <c r="F150" i="1"/>
  <c r="J150" i="1"/>
  <c r="F151" i="1"/>
  <c r="J151" i="1"/>
  <c r="F152" i="1"/>
  <c r="J152" i="1"/>
  <c r="F153" i="1"/>
  <c r="J153" i="1"/>
  <c r="F154" i="1"/>
  <c r="J154" i="1"/>
  <c r="F155" i="1"/>
  <c r="J155" i="1"/>
  <c r="F156" i="1"/>
  <c r="J156" i="1"/>
  <c r="F157" i="1"/>
  <c r="J157" i="1"/>
  <c r="F158" i="1"/>
  <c r="J158" i="1"/>
  <c r="F159" i="1"/>
  <c r="J159" i="1"/>
  <c r="F160" i="1"/>
  <c r="J160" i="1"/>
  <c r="F161" i="1"/>
  <c r="J161" i="1"/>
  <c r="F162" i="1"/>
  <c r="J162" i="1"/>
  <c r="F163" i="1"/>
  <c r="J163" i="1"/>
  <c r="F164" i="1"/>
  <c r="J164" i="1"/>
  <c r="F165" i="1"/>
  <c r="J165" i="1"/>
  <c r="F166" i="1"/>
  <c r="J166" i="1"/>
  <c r="F167" i="1"/>
  <c r="J167" i="1"/>
  <c r="F168" i="1"/>
  <c r="J168" i="1"/>
  <c r="F169" i="1"/>
  <c r="J169" i="1"/>
  <c r="F170" i="1"/>
  <c r="J170" i="1"/>
  <c r="F171" i="1"/>
  <c r="J171" i="1"/>
  <c r="F172" i="1"/>
  <c r="J172" i="1"/>
  <c r="F173" i="1"/>
  <c r="J173" i="1"/>
  <c r="F174" i="1"/>
  <c r="J174" i="1"/>
  <c r="F175" i="1"/>
  <c r="J175" i="1"/>
  <c r="F176" i="1"/>
  <c r="J176" i="1"/>
  <c r="F177" i="1"/>
  <c r="J177" i="1"/>
  <c r="J2" i="1"/>
  <c r="F2" i="1"/>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2" i="3"/>
  <c r="DZ3" i="3"/>
  <c r="DZ4" i="3"/>
  <c r="DZ5" i="3"/>
  <c r="DZ6" i="3"/>
  <c r="DZ7" i="3"/>
  <c r="DZ8" i="3"/>
  <c r="DZ9" i="3"/>
  <c r="DZ10" i="3"/>
  <c r="DZ11" i="3"/>
  <c r="DZ12" i="3"/>
  <c r="DZ13" i="3"/>
  <c r="DZ14" i="3"/>
  <c r="DZ15" i="3"/>
  <c r="DZ16" i="3"/>
  <c r="DZ17" i="3"/>
  <c r="DZ18" i="3"/>
  <c r="DZ19" i="3"/>
  <c r="DZ20" i="3"/>
  <c r="DZ21" i="3"/>
  <c r="DZ22" i="3"/>
  <c r="DZ23" i="3"/>
  <c r="DZ24" i="3"/>
  <c r="DZ25" i="3"/>
  <c r="DZ26" i="3"/>
  <c r="DZ27" i="3"/>
  <c r="DZ28" i="3"/>
  <c r="DZ29" i="3"/>
  <c r="DZ30" i="3"/>
  <c r="DZ31" i="3"/>
  <c r="DZ32" i="3"/>
  <c r="DZ33" i="3"/>
  <c r="DZ34" i="3"/>
  <c r="DZ35" i="3"/>
  <c r="DZ36" i="3"/>
  <c r="DZ37" i="3"/>
  <c r="DZ38" i="3"/>
  <c r="DZ39" i="3"/>
  <c r="DZ40" i="3"/>
  <c r="DZ41" i="3"/>
  <c r="DZ42" i="3"/>
  <c r="DZ43" i="3"/>
  <c r="DZ44" i="3"/>
  <c r="DZ45" i="3"/>
  <c r="DZ46" i="3"/>
  <c r="DZ47" i="3"/>
  <c r="DZ48" i="3"/>
  <c r="DZ49" i="3"/>
  <c r="DZ50" i="3"/>
  <c r="DZ51" i="3"/>
  <c r="DZ52" i="3"/>
  <c r="DZ53" i="3"/>
  <c r="DZ54" i="3"/>
  <c r="DZ55" i="3"/>
  <c r="DZ56" i="3"/>
  <c r="DZ57" i="3"/>
  <c r="DZ58" i="3"/>
  <c r="DZ59" i="3"/>
  <c r="DZ60" i="3"/>
  <c r="DZ61" i="3"/>
  <c r="DZ62" i="3"/>
  <c r="DZ63" i="3"/>
  <c r="DZ64" i="3"/>
  <c r="DZ65" i="3"/>
  <c r="DZ66" i="3"/>
  <c r="DZ67" i="3"/>
  <c r="DZ68" i="3"/>
  <c r="DZ69" i="3"/>
  <c r="DZ70" i="3"/>
  <c r="DZ71" i="3"/>
  <c r="DZ72" i="3"/>
  <c r="DZ73" i="3"/>
  <c r="DZ74" i="3"/>
  <c r="DZ75" i="3"/>
  <c r="DZ76" i="3"/>
  <c r="DZ77" i="3"/>
  <c r="DZ78" i="3"/>
  <c r="DZ79" i="3"/>
  <c r="DZ80" i="3"/>
  <c r="DZ81" i="3"/>
  <c r="DZ82" i="3"/>
  <c r="DZ83" i="3"/>
  <c r="DZ84" i="3"/>
  <c r="DZ85" i="3"/>
  <c r="DZ86" i="3"/>
  <c r="DZ87" i="3"/>
  <c r="DZ88" i="3"/>
  <c r="DZ89" i="3"/>
  <c r="DZ90" i="3"/>
  <c r="DZ91" i="3"/>
  <c r="DZ92" i="3"/>
  <c r="DZ93" i="3"/>
  <c r="DZ94" i="3"/>
  <c r="DZ95" i="3"/>
  <c r="DZ96" i="3"/>
  <c r="DZ97" i="3"/>
  <c r="DZ98" i="3"/>
  <c r="DZ99" i="3"/>
  <c r="DZ100" i="3"/>
  <c r="DZ101" i="3"/>
  <c r="DZ102" i="3"/>
  <c r="DZ103" i="3"/>
  <c r="DZ104" i="3"/>
  <c r="DZ105" i="3"/>
  <c r="DZ106" i="3"/>
  <c r="DZ107" i="3"/>
  <c r="DZ108" i="3"/>
  <c r="DZ109" i="3"/>
  <c r="DZ110" i="3"/>
  <c r="DZ111" i="3"/>
  <c r="DZ112" i="3"/>
  <c r="DZ113" i="3"/>
  <c r="DZ114" i="3"/>
  <c r="DZ115" i="3"/>
  <c r="DZ116" i="3"/>
  <c r="DZ117" i="3"/>
  <c r="DZ118" i="3"/>
  <c r="DZ119" i="3"/>
  <c r="DZ120" i="3"/>
  <c r="DZ121" i="3"/>
  <c r="DZ122" i="3"/>
  <c r="DZ123" i="3"/>
  <c r="DZ124" i="3"/>
  <c r="DZ125" i="3"/>
  <c r="DZ126" i="3"/>
  <c r="DZ127" i="3"/>
  <c r="DZ128" i="3"/>
  <c r="DZ129" i="3"/>
  <c r="DZ130" i="3"/>
  <c r="DZ131" i="3"/>
  <c r="DZ132" i="3"/>
  <c r="DZ133" i="3"/>
  <c r="DZ134" i="3"/>
  <c r="DZ135" i="3"/>
  <c r="DZ136" i="3"/>
  <c r="DZ137" i="3"/>
  <c r="DZ138" i="3"/>
  <c r="DZ139" i="3"/>
  <c r="DZ140" i="3"/>
  <c r="DZ141" i="3"/>
  <c r="DZ142" i="3"/>
  <c r="DZ143" i="3"/>
  <c r="DZ144" i="3"/>
  <c r="DZ145" i="3"/>
  <c r="DZ146" i="3"/>
  <c r="DZ147" i="3"/>
  <c r="DZ148" i="3"/>
  <c r="DZ149" i="3"/>
  <c r="DZ150" i="3"/>
  <c r="DZ151" i="3"/>
  <c r="DZ152" i="3"/>
  <c r="DZ153" i="3"/>
  <c r="DZ154" i="3"/>
  <c r="DZ155" i="3"/>
  <c r="DZ156" i="3"/>
  <c r="DZ157" i="3"/>
  <c r="DZ158" i="3"/>
  <c r="DZ159" i="3"/>
  <c r="DZ160" i="3"/>
  <c r="DZ161" i="3"/>
  <c r="DZ162" i="3"/>
  <c r="DZ163" i="3"/>
  <c r="DZ164" i="3"/>
  <c r="DZ165" i="3"/>
  <c r="DZ166" i="3"/>
  <c r="DZ167" i="3"/>
  <c r="DZ168" i="3"/>
  <c r="DZ169" i="3"/>
  <c r="DZ170" i="3"/>
  <c r="DZ171" i="3"/>
  <c r="DZ172" i="3"/>
  <c r="DZ173" i="3"/>
  <c r="DZ174" i="3"/>
  <c r="DZ175" i="3"/>
  <c r="DZ176" i="3"/>
  <c r="DZ177" i="3"/>
  <c r="DZ2" i="3"/>
  <c r="P3" i="3"/>
  <c r="P4" i="3"/>
  <c r="P5" i="3"/>
  <c r="P6" i="3"/>
  <c r="P7" i="3"/>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145" i="3"/>
  <c r="P146" i="3"/>
  <c r="P147" i="3"/>
  <c r="P148" i="3"/>
  <c r="P149" i="3"/>
  <c r="P150" i="3"/>
  <c r="P151" i="3"/>
  <c r="P152" i="3"/>
  <c r="P153" i="3"/>
  <c r="P154" i="3"/>
  <c r="P155" i="3"/>
  <c r="P156" i="3"/>
  <c r="P157" i="3"/>
  <c r="P158" i="3"/>
  <c r="P159" i="3"/>
  <c r="P160" i="3"/>
  <c r="P161" i="3"/>
  <c r="P162" i="3"/>
  <c r="P163" i="3"/>
  <c r="P164" i="3"/>
  <c r="P165" i="3"/>
  <c r="P166" i="3"/>
  <c r="P167" i="3"/>
  <c r="P168" i="3"/>
  <c r="P169" i="3"/>
  <c r="P170" i="3"/>
  <c r="P171" i="3"/>
  <c r="P172" i="3"/>
  <c r="P173" i="3"/>
  <c r="P174" i="3"/>
  <c r="P175" i="3"/>
  <c r="P176" i="3"/>
  <c r="P177" i="3"/>
  <c r="P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2" i="3"/>
  <c r="DZ178" i="3" l="1"/>
  <c r="R117" i="3" s="1"/>
  <c r="J2" i="3"/>
  <c r="L2" i="3" s="1"/>
  <c r="J53" i="3"/>
  <c r="L53" i="3" s="1"/>
  <c r="J54" i="3"/>
  <c r="L54" i="3" s="1"/>
  <c r="J55" i="3"/>
  <c r="L55" i="3" s="1"/>
  <c r="J56" i="3"/>
  <c r="L56" i="3" s="1"/>
  <c r="J57" i="3"/>
  <c r="L57" i="3" s="1"/>
  <c r="J58" i="3"/>
  <c r="L58" i="3" s="1"/>
  <c r="J59" i="3"/>
  <c r="L59" i="3" s="1"/>
  <c r="J60" i="3"/>
  <c r="L60" i="3" s="1"/>
  <c r="J61" i="3"/>
  <c r="L61" i="3" s="1"/>
  <c r="J62" i="3"/>
  <c r="L62" i="3" s="1"/>
  <c r="J63" i="3"/>
  <c r="L63" i="3" s="1"/>
  <c r="J64" i="3"/>
  <c r="L64" i="3" s="1"/>
  <c r="J65" i="3"/>
  <c r="L65" i="3" s="1"/>
  <c r="J66" i="3"/>
  <c r="L66" i="3" s="1"/>
  <c r="J67" i="3"/>
  <c r="L67" i="3" s="1"/>
  <c r="J68" i="3"/>
  <c r="L68" i="3" s="1"/>
  <c r="J69" i="3"/>
  <c r="L69" i="3" s="1"/>
  <c r="J70" i="3"/>
  <c r="L70" i="3" s="1"/>
  <c r="J71" i="3"/>
  <c r="L71" i="3" s="1"/>
  <c r="J72" i="3"/>
  <c r="L72" i="3" s="1"/>
  <c r="J73" i="3"/>
  <c r="L73" i="3" s="1"/>
  <c r="J74" i="3"/>
  <c r="L74" i="3" s="1"/>
  <c r="J75" i="3"/>
  <c r="L75" i="3" s="1"/>
  <c r="J76" i="3"/>
  <c r="L76" i="3" s="1"/>
  <c r="J77" i="3"/>
  <c r="L77" i="3" s="1"/>
  <c r="J78" i="3"/>
  <c r="L78" i="3" s="1"/>
  <c r="J79" i="3"/>
  <c r="L79" i="3" s="1"/>
  <c r="J80" i="3"/>
  <c r="L80" i="3" s="1"/>
  <c r="J81" i="3"/>
  <c r="L81" i="3" s="1"/>
  <c r="J82" i="3"/>
  <c r="L82" i="3" s="1"/>
  <c r="J83" i="3"/>
  <c r="L83" i="3" s="1"/>
  <c r="J84" i="3"/>
  <c r="L84" i="3" s="1"/>
  <c r="J85" i="3"/>
  <c r="L85" i="3" s="1"/>
  <c r="J86" i="3"/>
  <c r="L86" i="3" s="1"/>
  <c r="J87" i="3"/>
  <c r="L87" i="3" s="1"/>
  <c r="J88" i="3"/>
  <c r="L88" i="3" s="1"/>
  <c r="J89" i="3"/>
  <c r="L89" i="3" s="1"/>
  <c r="J90" i="3"/>
  <c r="L90" i="3" s="1"/>
  <c r="J91" i="3"/>
  <c r="L91" i="3" s="1"/>
  <c r="J92" i="3"/>
  <c r="L92" i="3" s="1"/>
  <c r="J93" i="3"/>
  <c r="L93" i="3" s="1"/>
  <c r="J94" i="3"/>
  <c r="L94" i="3" s="1"/>
  <c r="J95" i="3"/>
  <c r="L95" i="3" s="1"/>
  <c r="J96" i="3"/>
  <c r="L96" i="3" s="1"/>
  <c r="J97" i="3"/>
  <c r="L97" i="3" s="1"/>
  <c r="J98" i="3"/>
  <c r="L98" i="3" s="1"/>
  <c r="J99" i="3"/>
  <c r="L99" i="3" s="1"/>
  <c r="J100" i="3"/>
  <c r="L100" i="3" s="1"/>
  <c r="J101" i="3"/>
  <c r="L101" i="3" s="1"/>
  <c r="J102" i="3"/>
  <c r="L102" i="3" s="1"/>
  <c r="J103" i="3"/>
  <c r="L103" i="3" s="1"/>
  <c r="J104" i="3"/>
  <c r="L104" i="3" s="1"/>
  <c r="J105" i="3"/>
  <c r="L105" i="3" s="1"/>
  <c r="J106" i="3"/>
  <c r="L106" i="3" s="1"/>
  <c r="J107" i="3"/>
  <c r="L107" i="3" s="1"/>
  <c r="J108" i="3"/>
  <c r="L108" i="3" s="1"/>
  <c r="J109" i="3"/>
  <c r="L109" i="3" s="1"/>
  <c r="J110" i="3"/>
  <c r="L110" i="3" s="1"/>
  <c r="J111" i="3"/>
  <c r="L111" i="3" s="1"/>
  <c r="J112" i="3"/>
  <c r="L112" i="3" s="1"/>
  <c r="J113" i="3"/>
  <c r="L113" i="3" s="1"/>
  <c r="J114" i="3"/>
  <c r="L114" i="3" s="1"/>
  <c r="J115" i="3"/>
  <c r="L115" i="3" s="1"/>
  <c r="J116" i="3"/>
  <c r="L116" i="3" s="1"/>
  <c r="J117" i="3"/>
  <c r="L117" i="3" s="1"/>
  <c r="J118" i="3"/>
  <c r="L118" i="3" s="1"/>
  <c r="J119" i="3"/>
  <c r="L119" i="3" s="1"/>
  <c r="J120" i="3"/>
  <c r="L120" i="3" s="1"/>
  <c r="J121" i="3"/>
  <c r="L121" i="3" s="1"/>
  <c r="J122" i="3"/>
  <c r="L122" i="3" s="1"/>
  <c r="J123" i="3"/>
  <c r="L123" i="3" s="1"/>
  <c r="J124" i="3"/>
  <c r="L124" i="3" s="1"/>
  <c r="J125" i="3"/>
  <c r="L125" i="3" s="1"/>
  <c r="J126" i="3"/>
  <c r="L126" i="3" s="1"/>
  <c r="J127" i="3"/>
  <c r="L127" i="3" s="1"/>
  <c r="J128" i="3"/>
  <c r="L128" i="3" s="1"/>
  <c r="J129" i="3"/>
  <c r="L129" i="3" s="1"/>
  <c r="J130" i="3"/>
  <c r="L130" i="3" s="1"/>
  <c r="J131" i="3"/>
  <c r="L131" i="3" s="1"/>
  <c r="J132" i="3"/>
  <c r="L132" i="3" s="1"/>
  <c r="J133" i="3"/>
  <c r="L133" i="3" s="1"/>
  <c r="J134" i="3"/>
  <c r="L134" i="3" s="1"/>
  <c r="J135" i="3"/>
  <c r="L135" i="3" s="1"/>
  <c r="J136" i="3"/>
  <c r="L136" i="3" s="1"/>
  <c r="J137" i="3"/>
  <c r="L137" i="3" s="1"/>
  <c r="J138" i="3"/>
  <c r="L138" i="3" s="1"/>
  <c r="J139" i="3"/>
  <c r="L139" i="3" s="1"/>
  <c r="J140" i="3"/>
  <c r="L140" i="3" s="1"/>
  <c r="J141" i="3"/>
  <c r="L141" i="3" s="1"/>
  <c r="J142" i="3"/>
  <c r="L142" i="3" s="1"/>
  <c r="J143" i="3"/>
  <c r="L143" i="3" s="1"/>
  <c r="J144" i="3"/>
  <c r="L144" i="3" s="1"/>
  <c r="J145" i="3"/>
  <c r="L145" i="3" s="1"/>
  <c r="J146" i="3"/>
  <c r="L146" i="3" s="1"/>
  <c r="J147" i="3"/>
  <c r="L147" i="3" s="1"/>
  <c r="J148" i="3"/>
  <c r="L148" i="3" s="1"/>
  <c r="J149" i="3"/>
  <c r="L149" i="3" s="1"/>
  <c r="J150" i="3"/>
  <c r="L150" i="3" s="1"/>
  <c r="J151" i="3"/>
  <c r="L151" i="3" s="1"/>
  <c r="J152" i="3"/>
  <c r="L152" i="3" s="1"/>
  <c r="J153" i="3"/>
  <c r="L153" i="3" s="1"/>
  <c r="J154" i="3"/>
  <c r="L154" i="3" s="1"/>
  <c r="J155" i="3"/>
  <c r="L155" i="3" s="1"/>
  <c r="J156" i="3"/>
  <c r="L156" i="3" s="1"/>
  <c r="J157" i="3"/>
  <c r="L157" i="3" s="1"/>
  <c r="J158" i="3"/>
  <c r="L158" i="3" s="1"/>
  <c r="J159" i="3"/>
  <c r="L159" i="3" s="1"/>
  <c r="J160" i="3"/>
  <c r="L160" i="3" s="1"/>
  <c r="J161" i="3"/>
  <c r="L161" i="3" s="1"/>
  <c r="J162" i="3"/>
  <c r="L162" i="3" s="1"/>
  <c r="J163" i="3"/>
  <c r="L163" i="3" s="1"/>
  <c r="J164" i="3"/>
  <c r="L164" i="3" s="1"/>
  <c r="J165" i="3"/>
  <c r="L165" i="3" s="1"/>
  <c r="J166" i="3"/>
  <c r="L166" i="3" s="1"/>
  <c r="J167" i="3"/>
  <c r="L167" i="3" s="1"/>
  <c r="J168" i="3"/>
  <c r="L168" i="3" s="1"/>
  <c r="J169" i="3"/>
  <c r="L169" i="3" s="1"/>
  <c r="J170" i="3"/>
  <c r="L170" i="3" s="1"/>
  <c r="J171" i="3"/>
  <c r="L171" i="3" s="1"/>
  <c r="J172" i="3"/>
  <c r="L172" i="3" s="1"/>
  <c r="J173" i="3"/>
  <c r="L173" i="3" s="1"/>
  <c r="J174" i="3"/>
  <c r="L174" i="3" s="1"/>
  <c r="J175" i="3"/>
  <c r="L175" i="3" s="1"/>
  <c r="J176" i="3"/>
  <c r="L176" i="3" s="1"/>
  <c r="J177" i="3"/>
  <c r="L177" i="3" s="1"/>
  <c r="J52" i="3"/>
  <c r="L52" i="3" s="1"/>
  <c r="J51" i="3"/>
  <c r="L51" i="3" s="1"/>
  <c r="J50" i="3"/>
  <c r="L50" i="3" s="1"/>
  <c r="J49" i="3"/>
  <c r="L49" i="3" s="1"/>
  <c r="J48" i="3"/>
  <c r="L48" i="3" s="1"/>
  <c r="J47" i="3"/>
  <c r="L47" i="3" s="1"/>
  <c r="J46" i="3"/>
  <c r="L46" i="3" s="1"/>
  <c r="J45" i="3"/>
  <c r="L45" i="3" s="1"/>
  <c r="J44" i="3"/>
  <c r="L44" i="3" s="1"/>
  <c r="J43" i="3"/>
  <c r="L43" i="3" s="1"/>
  <c r="J42" i="3"/>
  <c r="L42" i="3" s="1"/>
  <c r="J41" i="3"/>
  <c r="L41" i="3" s="1"/>
  <c r="J40" i="3"/>
  <c r="L40" i="3" s="1"/>
  <c r="J39" i="3"/>
  <c r="L39" i="3" s="1"/>
  <c r="J38" i="3"/>
  <c r="L38" i="3" s="1"/>
  <c r="J37" i="3"/>
  <c r="L37" i="3" s="1"/>
  <c r="J36" i="3"/>
  <c r="L36" i="3" s="1"/>
  <c r="J35" i="3"/>
  <c r="L35" i="3" s="1"/>
  <c r="J34" i="3"/>
  <c r="L34" i="3" s="1"/>
  <c r="J33" i="3"/>
  <c r="L33" i="3" s="1"/>
  <c r="J32" i="3"/>
  <c r="L32" i="3" s="1"/>
  <c r="J31" i="3"/>
  <c r="L31" i="3" s="1"/>
  <c r="J30" i="3"/>
  <c r="L30" i="3" s="1"/>
  <c r="J29" i="3"/>
  <c r="L29" i="3" s="1"/>
  <c r="J28" i="3"/>
  <c r="L28" i="3" s="1"/>
  <c r="J27" i="3"/>
  <c r="L27" i="3" s="1"/>
  <c r="J26" i="3"/>
  <c r="L26" i="3" s="1"/>
  <c r="J25" i="3"/>
  <c r="L25" i="3" s="1"/>
  <c r="J24" i="3"/>
  <c r="L24" i="3" s="1"/>
  <c r="J23" i="3"/>
  <c r="L23" i="3" s="1"/>
  <c r="J22" i="3"/>
  <c r="L22" i="3" s="1"/>
  <c r="J21" i="3"/>
  <c r="L21" i="3" s="1"/>
  <c r="J20" i="3"/>
  <c r="L20" i="3" s="1"/>
  <c r="J19" i="3"/>
  <c r="L19" i="3" s="1"/>
  <c r="J18" i="3"/>
  <c r="L18" i="3" s="1"/>
  <c r="J17" i="3"/>
  <c r="L17" i="3" s="1"/>
  <c r="J16" i="3"/>
  <c r="L16" i="3" s="1"/>
  <c r="J15" i="3"/>
  <c r="L15" i="3" s="1"/>
  <c r="J14" i="3"/>
  <c r="L14" i="3" s="1"/>
  <c r="J13" i="3"/>
  <c r="L13" i="3" s="1"/>
  <c r="J12" i="3"/>
  <c r="L12" i="3" s="1"/>
  <c r="J11" i="3"/>
  <c r="L11" i="3" s="1"/>
  <c r="J10" i="3"/>
  <c r="L10" i="3" s="1"/>
  <c r="J9" i="3"/>
  <c r="L9" i="3" s="1"/>
  <c r="J8" i="3"/>
  <c r="L8" i="3" s="1"/>
  <c r="J7" i="3"/>
  <c r="L7" i="3" s="1"/>
  <c r="J6" i="3"/>
  <c r="L6" i="3" s="1"/>
  <c r="J5" i="3"/>
  <c r="L5" i="3" s="1"/>
  <c r="J4" i="3"/>
  <c r="L4" i="3" s="1"/>
  <c r="J3" i="3"/>
  <c r="L3" i="3" s="1"/>
  <c r="R161" i="3" l="1"/>
  <c r="R157" i="3"/>
  <c r="R175" i="3"/>
  <c r="R3" i="3"/>
  <c r="R171" i="3"/>
  <c r="R4" i="3"/>
  <c r="R160" i="3"/>
  <c r="R174" i="3"/>
  <c r="R18" i="3"/>
  <c r="S18" i="3" s="1"/>
  <c r="R147" i="3"/>
  <c r="R172" i="3"/>
  <c r="R5" i="3"/>
  <c r="R132" i="3"/>
  <c r="R19" i="3"/>
  <c r="R146" i="3"/>
  <c r="R33" i="3"/>
  <c r="R73" i="3"/>
  <c r="R62" i="3"/>
  <c r="R77" i="3"/>
  <c r="R87" i="3"/>
  <c r="R8" i="3"/>
  <c r="S8" i="3" s="1"/>
  <c r="R50" i="3"/>
  <c r="R64" i="3"/>
  <c r="R78" i="3"/>
  <c r="R92" i="3"/>
  <c r="R106" i="3"/>
  <c r="R120" i="3"/>
  <c r="R134" i="3"/>
  <c r="R148" i="3"/>
  <c r="R162" i="3"/>
  <c r="R176" i="3"/>
  <c r="R9" i="3"/>
  <c r="S9" i="3" s="1"/>
  <c r="R51" i="3"/>
  <c r="S51" i="3" s="1"/>
  <c r="R65" i="3"/>
  <c r="R79" i="3"/>
  <c r="R93" i="3"/>
  <c r="R107" i="3"/>
  <c r="R121" i="3"/>
  <c r="R135" i="3"/>
  <c r="R149" i="3"/>
  <c r="R177" i="3"/>
  <c r="R24" i="3"/>
  <c r="R52" i="3"/>
  <c r="R66" i="3"/>
  <c r="R80" i="3"/>
  <c r="R94" i="3"/>
  <c r="R108" i="3"/>
  <c r="R136" i="3"/>
  <c r="R150" i="3"/>
  <c r="R164" i="3"/>
  <c r="R11" i="3"/>
  <c r="S11" i="3" s="1"/>
  <c r="R39" i="3"/>
  <c r="R53" i="3"/>
  <c r="R67" i="3"/>
  <c r="R95" i="3"/>
  <c r="S134" i="3" s="1"/>
  <c r="R109" i="3"/>
  <c r="R123" i="3"/>
  <c r="S123" i="3" s="1"/>
  <c r="R137" i="3"/>
  <c r="R151" i="3"/>
  <c r="R165" i="3"/>
  <c r="R12" i="3"/>
  <c r="R54" i="3"/>
  <c r="R68" i="3"/>
  <c r="R82" i="3"/>
  <c r="R96" i="3"/>
  <c r="R110" i="3"/>
  <c r="R138" i="3"/>
  <c r="R152" i="3"/>
  <c r="R166" i="3"/>
  <c r="R27" i="3"/>
  <c r="R55" i="3"/>
  <c r="S55" i="3" s="1"/>
  <c r="R69" i="3"/>
  <c r="S69" i="3" s="1"/>
  <c r="R83" i="3"/>
  <c r="R97" i="3"/>
  <c r="R111" i="3"/>
  <c r="R125" i="3"/>
  <c r="R139" i="3"/>
  <c r="R153" i="3"/>
  <c r="R167" i="3"/>
  <c r="R14" i="3"/>
  <c r="R56" i="3"/>
  <c r="S56" i="3" s="1"/>
  <c r="R70" i="3"/>
  <c r="R84" i="3"/>
  <c r="R98" i="3"/>
  <c r="R112" i="3"/>
  <c r="R126" i="3"/>
  <c r="R140" i="3"/>
  <c r="R154" i="3"/>
  <c r="R22" i="3"/>
  <c r="R23" i="3"/>
  <c r="R163" i="3"/>
  <c r="R10" i="3"/>
  <c r="R122" i="3"/>
  <c r="R2" i="3"/>
  <c r="R25" i="3"/>
  <c r="R26" i="3"/>
  <c r="R124" i="3"/>
  <c r="R13" i="3"/>
  <c r="R28" i="3"/>
  <c r="R36" i="3"/>
  <c r="R37" i="3"/>
  <c r="R38" i="3"/>
  <c r="R81" i="3"/>
  <c r="R40" i="3"/>
  <c r="R41" i="3"/>
  <c r="R16" i="3"/>
  <c r="R113" i="3"/>
  <c r="R29" i="3"/>
  <c r="R114" i="3"/>
  <c r="R30" i="3"/>
  <c r="R127" i="3"/>
  <c r="S30" i="3" s="1"/>
  <c r="R42" i="3"/>
  <c r="R128" i="3"/>
  <c r="R43" i="3"/>
  <c r="R141" i="3"/>
  <c r="R44" i="3"/>
  <c r="S44" i="3" s="1"/>
  <c r="R142" i="3"/>
  <c r="R57" i="3"/>
  <c r="R155" i="3"/>
  <c r="R58" i="3"/>
  <c r="R156" i="3"/>
  <c r="R71" i="3"/>
  <c r="R168" i="3"/>
  <c r="R72" i="3"/>
  <c r="R169" i="3"/>
  <c r="S169" i="3" s="1"/>
  <c r="R85" i="3"/>
  <c r="R170" i="3"/>
  <c r="R86" i="3"/>
  <c r="R99" i="3"/>
  <c r="R15" i="3"/>
  <c r="R100" i="3"/>
  <c r="R7" i="3"/>
  <c r="R17" i="3"/>
  <c r="R32" i="3"/>
  <c r="R47" i="3"/>
  <c r="R6" i="3"/>
  <c r="R21" i="3"/>
  <c r="R31" i="3"/>
  <c r="R46" i="3"/>
  <c r="R61" i="3"/>
  <c r="R20" i="3"/>
  <c r="R35" i="3"/>
  <c r="S35" i="3" s="1"/>
  <c r="R45" i="3"/>
  <c r="S146" i="3" s="1"/>
  <c r="R60" i="3"/>
  <c r="S60" i="3" s="1"/>
  <c r="R75" i="3"/>
  <c r="R34" i="3"/>
  <c r="R49" i="3"/>
  <c r="R59" i="3"/>
  <c r="S59" i="3" s="1"/>
  <c r="R74" i="3"/>
  <c r="R89" i="3"/>
  <c r="R48" i="3"/>
  <c r="S48" i="3" s="1"/>
  <c r="R63" i="3"/>
  <c r="S63" i="3" s="1"/>
  <c r="R88" i="3"/>
  <c r="R103" i="3"/>
  <c r="R102" i="3"/>
  <c r="R76" i="3"/>
  <c r="R91" i="3"/>
  <c r="R101" i="3"/>
  <c r="R116" i="3"/>
  <c r="R131" i="3"/>
  <c r="R90" i="3"/>
  <c r="R105" i="3"/>
  <c r="R115" i="3"/>
  <c r="R130" i="3"/>
  <c r="S130" i="3" s="1"/>
  <c r="R145" i="3"/>
  <c r="R104" i="3"/>
  <c r="R119" i="3"/>
  <c r="R129" i="3"/>
  <c r="R144" i="3"/>
  <c r="R159" i="3"/>
  <c r="R118" i="3"/>
  <c r="R133" i="3"/>
  <c r="R143" i="3"/>
  <c r="R158" i="3"/>
  <c r="R173" i="3"/>
  <c r="S25" i="3" l="1"/>
  <c r="S160" i="3"/>
  <c r="S143" i="3"/>
  <c r="S155" i="3"/>
  <c r="S126" i="3"/>
  <c r="S113" i="3"/>
  <c r="S26" i="3"/>
  <c r="S85" i="3"/>
  <c r="S115" i="3"/>
  <c r="S73" i="3"/>
  <c r="S129" i="3"/>
  <c r="S13" i="3"/>
  <c r="S168" i="3"/>
  <c r="S151" i="3"/>
  <c r="S42" i="3"/>
  <c r="S34" i="3"/>
  <c r="S7" i="3"/>
  <c r="S75" i="3"/>
  <c r="S150" i="3"/>
  <c r="S53" i="3"/>
  <c r="S89" i="3"/>
  <c r="S161" i="3"/>
  <c r="S112" i="3"/>
  <c r="S173" i="3"/>
  <c r="S64" i="3"/>
  <c r="S117" i="3"/>
  <c r="S36" i="3"/>
  <c r="S96" i="3"/>
  <c r="S120" i="3"/>
  <c r="S68" i="3"/>
  <c r="S131" i="3"/>
  <c r="S84" i="3"/>
  <c r="S104" i="3"/>
  <c r="S105" i="3"/>
  <c r="S32" i="3"/>
  <c r="S135" i="3"/>
  <c r="S52" i="3"/>
  <c r="S145" i="3"/>
  <c r="S82" i="3"/>
  <c r="S110" i="3"/>
  <c r="S47" i="3"/>
  <c r="S163" i="3"/>
  <c r="S41" i="3"/>
  <c r="S38" i="3"/>
  <c r="S28" i="3"/>
  <c r="S177" i="3"/>
  <c r="S95" i="3"/>
  <c r="S127" i="3"/>
  <c r="S111" i="3"/>
  <c r="S165" i="3"/>
  <c r="S176" i="3"/>
  <c r="S10" i="3"/>
  <c r="S54" i="3"/>
  <c r="S175" i="3"/>
  <c r="S172" i="3"/>
  <c r="S162" i="3"/>
  <c r="S37" i="3"/>
  <c r="S3" i="3"/>
  <c r="S27" i="3"/>
  <c r="S124" i="3"/>
  <c r="S20" i="3"/>
  <c r="S5" i="3"/>
  <c r="S31" i="3"/>
  <c r="S78" i="3"/>
  <c r="S16" i="3"/>
  <c r="S2" i="3"/>
  <c r="S23" i="3"/>
  <c r="S116" i="3"/>
  <c r="S106" i="3"/>
  <c r="S138" i="3"/>
  <c r="S6" i="3"/>
  <c r="S72" i="3"/>
  <c r="S148" i="3"/>
  <c r="S87" i="3"/>
  <c r="S98" i="3"/>
  <c r="S147" i="3"/>
  <c r="S14" i="3"/>
  <c r="S91" i="3"/>
  <c r="S24" i="3"/>
  <c r="S119" i="3"/>
  <c r="S154" i="3"/>
  <c r="S33" i="3"/>
  <c r="S4" i="3"/>
  <c r="S133" i="3"/>
  <c r="S92" i="3"/>
  <c r="S19" i="3"/>
  <c r="S65" i="3"/>
  <c r="S66" i="3"/>
  <c r="S50" i="3"/>
  <c r="S101" i="3"/>
  <c r="S57" i="3"/>
  <c r="S12" i="3"/>
  <c r="S80" i="3"/>
  <c r="S71" i="3"/>
  <c r="S58" i="3"/>
  <c r="S93" i="3"/>
  <c r="S43" i="3"/>
  <c r="S94" i="3"/>
  <c r="S103" i="3"/>
  <c r="S171" i="3"/>
  <c r="S107" i="3"/>
  <c r="S15" i="3"/>
  <c r="S108" i="3"/>
  <c r="S22" i="3"/>
  <c r="S45" i="3"/>
  <c r="S99" i="3"/>
  <c r="S121" i="3"/>
  <c r="S90" i="3"/>
  <c r="S122" i="3"/>
  <c r="S159" i="3"/>
  <c r="S153" i="3"/>
  <c r="S61" i="3"/>
  <c r="S70" i="3"/>
  <c r="S132" i="3"/>
  <c r="S136" i="3"/>
  <c r="S125" i="3"/>
  <c r="S29" i="3"/>
  <c r="S109" i="3"/>
  <c r="S88" i="3"/>
  <c r="S156" i="3"/>
  <c r="S76" i="3"/>
  <c r="S62" i="3"/>
  <c r="S157" i="3"/>
  <c r="S102" i="3"/>
  <c r="S152" i="3"/>
  <c r="S40" i="3"/>
  <c r="S86" i="3"/>
  <c r="S79" i="3"/>
  <c r="S166" i="3"/>
  <c r="S67" i="3"/>
  <c r="S114" i="3"/>
  <c r="S139" i="3"/>
  <c r="S81" i="3"/>
  <c r="S97" i="3"/>
  <c r="S74" i="3"/>
  <c r="S142" i="3"/>
  <c r="S149" i="3"/>
  <c r="S140" i="3"/>
  <c r="S174" i="3"/>
  <c r="S167" i="3"/>
  <c r="S21" i="3"/>
  <c r="S141" i="3"/>
  <c r="S170" i="3"/>
  <c r="S118" i="3"/>
  <c r="S39" i="3"/>
  <c r="S17" i="3"/>
  <c r="S158" i="3"/>
  <c r="S144" i="3"/>
  <c r="S100" i="3"/>
  <c r="S83" i="3"/>
  <c r="S128" i="3"/>
  <c r="S49" i="3"/>
  <c r="S77" i="3"/>
  <c r="S164" i="3"/>
  <c r="S137" i="3"/>
  <c r="S46" i="3"/>
</calcChain>
</file>

<file path=xl/sharedStrings.xml><?xml version="1.0" encoding="utf-8"?>
<sst xmlns="http://schemas.openxmlformats.org/spreadsheetml/2006/main" count="9753" uniqueCount="1749">
  <si>
    <t>MOL</t>
  </si>
  <si>
    <t>INTPRD</t>
  </si>
  <si>
    <t>NFC123</t>
  </si>
  <si>
    <t>INTSTR</t>
  </si>
  <si>
    <t>INTVOL</t>
  </si>
  <si>
    <t>CAN Price</t>
  </si>
  <si>
    <t>MIN OECD remaining</t>
  </si>
  <si>
    <t>MEDIAN OECD remaining</t>
  </si>
  <si>
    <t>MAX OECD remaining</t>
  </si>
  <si>
    <t>USA Price</t>
  </si>
  <si>
    <t>Canada_Units</t>
  </si>
  <si>
    <t>Canada_Rev</t>
  </si>
  <si>
    <t>Canada_Price</t>
  </si>
  <si>
    <t>AUSTRALIA_Units</t>
  </si>
  <si>
    <t>AUSTRALIA_Rev</t>
  </si>
  <si>
    <t>AUSTRALIA_Price</t>
  </si>
  <si>
    <t>BELGIUM_Units</t>
  </si>
  <si>
    <t>BELGIUM_Rev</t>
  </si>
  <si>
    <t>BELGIUM_Price</t>
  </si>
  <si>
    <t>France_Units</t>
  </si>
  <si>
    <t>France_Rev</t>
  </si>
  <si>
    <t>France_Price</t>
  </si>
  <si>
    <t>Germany_Units</t>
  </si>
  <si>
    <t>Germany_Rev</t>
  </si>
  <si>
    <t>Germany_Price</t>
  </si>
  <si>
    <t>Italy_Units</t>
  </si>
  <si>
    <t>Italy_Rev</t>
  </si>
  <si>
    <t>Italy_Price</t>
  </si>
  <si>
    <t>JAPAN_Units</t>
  </si>
  <si>
    <t>JAPAN_Rev</t>
  </si>
  <si>
    <t>JAPAN_Price</t>
  </si>
  <si>
    <t>NETHERLNDS_Units</t>
  </si>
  <si>
    <t>NETHERLNDS_Rev</t>
  </si>
  <si>
    <t>NETHERLNDS_Price</t>
  </si>
  <si>
    <t>NORWAY_Units</t>
  </si>
  <si>
    <t>NORWAY_Rev</t>
  </si>
  <si>
    <t>NORWAY_Price</t>
  </si>
  <si>
    <t>SPAIN_Units</t>
  </si>
  <si>
    <t>SPAIN_Rev</t>
  </si>
  <si>
    <t>SPAIN_Price</t>
  </si>
  <si>
    <t>Sweden_Units</t>
  </si>
  <si>
    <t>Sweden_Rev</t>
  </si>
  <si>
    <t>Sweden_Price</t>
  </si>
  <si>
    <t>UK_Units</t>
  </si>
  <si>
    <t>UK_Rev</t>
  </si>
  <si>
    <t>UK_Price</t>
  </si>
  <si>
    <t>USA_Units</t>
  </si>
  <si>
    <t>USA_Rev</t>
  </si>
  <si>
    <t>USA_Price</t>
  </si>
  <si>
    <t>Switzerland_Units</t>
  </si>
  <si>
    <t>Switzerland_Rev</t>
  </si>
  <si>
    <t>Switzerland_Price</t>
  </si>
  <si>
    <t>AUSTRIA_Units</t>
  </si>
  <si>
    <t>AUSTRIA_Rev</t>
  </si>
  <si>
    <t>AUSTRIA_Price</t>
  </si>
  <si>
    <t>CHILE_Units</t>
  </si>
  <si>
    <t>CHILE_Rev</t>
  </si>
  <si>
    <t>CHILE_Price</t>
  </si>
  <si>
    <t>CZECH_Units</t>
  </si>
  <si>
    <t>CZECH_Rev</t>
  </si>
  <si>
    <t>CZECH_Price</t>
  </si>
  <si>
    <t>ESTONIA_Units</t>
  </si>
  <si>
    <t>ESTONIA_Rev</t>
  </si>
  <si>
    <t>ESTONIA_Price</t>
  </si>
  <si>
    <t>FINLAND_Units</t>
  </si>
  <si>
    <t>FINLAND_Rev</t>
  </si>
  <si>
    <t>FINLAND_Price</t>
  </si>
  <si>
    <t>GREECE_Units</t>
  </si>
  <si>
    <t>GREECE_Rev</t>
  </si>
  <si>
    <t>GREECE_Price</t>
  </si>
  <si>
    <t>HUNGARY_Units</t>
  </si>
  <si>
    <t>HUNGARY_Rev</t>
  </si>
  <si>
    <t>HUNGARY_Price</t>
  </si>
  <si>
    <t>IRELAND_Units</t>
  </si>
  <si>
    <t>IRELAND_Rev</t>
  </si>
  <si>
    <t>IRELAND_Price</t>
  </si>
  <si>
    <t>KOREA_Units</t>
  </si>
  <si>
    <t>KOREA_Rev</t>
  </si>
  <si>
    <t>KOREA_Price</t>
  </si>
  <si>
    <t>LUXEMBOURG_Units</t>
  </si>
  <si>
    <t>LUXEMBOURG_Rev</t>
  </si>
  <si>
    <t>LUXEMBOURG_Price</t>
  </si>
  <si>
    <t>MEXICO_Units</t>
  </si>
  <si>
    <t>MEXICO_Rev</t>
  </si>
  <si>
    <t>MEXICO_Price</t>
  </si>
  <si>
    <t>NZ_Units</t>
  </si>
  <si>
    <t>NZ_Rev</t>
  </si>
  <si>
    <t>NZ_Price</t>
  </si>
  <si>
    <t>POLAND_Units</t>
  </si>
  <si>
    <t>POLAND_Rev</t>
  </si>
  <si>
    <t>POLAND_Price</t>
  </si>
  <si>
    <t>PORTUGAL_Units</t>
  </si>
  <si>
    <t>PORTUGAL_Rev</t>
  </si>
  <si>
    <t>PORTUGAL_Price</t>
  </si>
  <si>
    <t>SLOVAKIA_Units</t>
  </si>
  <si>
    <t>SLOVAKIA_Rev</t>
  </si>
  <si>
    <t>SLOVAKIA_Price</t>
  </si>
  <si>
    <t>SLOVENIA_Units</t>
  </si>
  <si>
    <t>SLOVENIA_Rev</t>
  </si>
  <si>
    <t>SLOVENIA_Price</t>
  </si>
  <si>
    <t>TURKEY_Units</t>
  </si>
  <si>
    <t>TURKEY_Rev</t>
  </si>
  <si>
    <t>TURKEY_Price</t>
  </si>
  <si>
    <t>ABROCITINIB</t>
  </si>
  <si>
    <t>CIBINQO</t>
  </si>
  <si>
    <t>ABC FILM-CTD TABS</t>
  </si>
  <si>
    <t>200MG</t>
  </si>
  <si>
    <t>NA VOL</t>
  </si>
  <si>
    <t>ACORAMIDIS</t>
  </si>
  <si>
    <t>ATTRUBY</t>
  </si>
  <si>
    <t>356MG</t>
  </si>
  <si>
    <t>ADAGRASIB</t>
  </si>
  <si>
    <t>KRAZATI</t>
  </si>
  <si>
    <t>ADUCANUMAB</t>
  </si>
  <si>
    <t>ADUHELM</t>
  </si>
  <si>
    <t>FQC INFUS.VIA/BOT.</t>
  </si>
  <si>
    <t>100MG/1ML</t>
  </si>
  <si>
    <t>3ML</t>
  </si>
  <si>
    <t>AMIVANTAMAB</t>
  </si>
  <si>
    <t>RYBREVANT</t>
  </si>
  <si>
    <t>50MG/1ML</t>
  </si>
  <si>
    <t>7ML</t>
  </si>
  <si>
    <t>ANIFROLUMAB</t>
  </si>
  <si>
    <t>SAPHNELO</t>
  </si>
  <si>
    <t>75MG/1ML</t>
  </si>
  <si>
    <t>2ML</t>
  </si>
  <si>
    <t>APADAMTASE ALFA</t>
  </si>
  <si>
    <t>ADZYNMA</t>
  </si>
  <si>
    <t>FQD INF DRY BOTTLE</t>
  </si>
  <si>
    <t>1.5K</t>
  </si>
  <si>
    <t>APROCITENTAN</t>
  </si>
  <si>
    <t>TRYVIO</t>
  </si>
  <si>
    <t>12.5MG</t>
  </si>
  <si>
    <t>ASCIMINIB</t>
  </si>
  <si>
    <t>SCEMBLIX</t>
  </si>
  <si>
    <t>40MG</t>
  </si>
  <si>
    <t>ATOGEPANT</t>
  </si>
  <si>
    <t>QULIPTA</t>
  </si>
  <si>
    <t>AAA TABLETS</t>
  </si>
  <si>
    <t>60MG</t>
  </si>
  <si>
    <t>AVACINCAPTAD PEGOL</t>
  </si>
  <si>
    <t>IZERVAY</t>
  </si>
  <si>
    <t>NPA OPHTHAL VIALS</t>
  </si>
  <si>
    <t>20MG/1ML</t>
  </si>
  <si>
    <t>0.1ML</t>
  </si>
  <si>
    <t>AVACOPAN</t>
  </si>
  <si>
    <t>TAVNEOS</t>
  </si>
  <si>
    <t>ACA CAPSULES</t>
  </si>
  <si>
    <t>10MG</t>
  </si>
  <si>
    <t>AVALGLUCOSIDASE ALFA</t>
  </si>
  <si>
    <t>NEXVIAZYME</t>
  </si>
  <si>
    <t>100MG</t>
  </si>
  <si>
    <t>AXATILIMAB</t>
  </si>
  <si>
    <t>NIKTIMVO</t>
  </si>
  <si>
    <t>0.18ML</t>
  </si>
  <si>
    <t>BELUMOSUDIL</t>
  </si>
  <si>
    <t>REZUROCK</t>
  </si>
  <si>
    <t>BELZUTIFAN</t>
  </si>
  <si>
    <t>WELIREG</t>
  </si>
  <si>
    <t>BEREMAGENE GEPERPAVEC</t>
  </si>
  <si>
    <t>VYJUVEK</t>
  </si>
  <si>
    <t>MVA GEL/SOL TOP.</t>
  </si>
  <si>
    <t>NA INTSTR</t>
  </si>
  <si>
    <t>1.5ML</t>
  </si>
  <si>
    <t>BEXAGLIFLOZIN</t>
  </si>
  <si>
    <t>BRENZAVVY</t>
  </si>
  <si>
    <t>20MG</t>
  </si>
  <si>
    <t>BIMEKIZUMAB</t>
  </si>
  <si>
    <t>BIMZELX</t>
  </si>
  <si>
    <t>FNH PREFIL AUTOINJ</t>
  </si>
  <si>
    <t>160MG/1ML</t>
  </si>
  <si>
    <t>1ML</t>
  </si>
  <si>
    <t>CAPIVASERTIB</t>
  </si>
  <si>
    <t>TRUQAP</t>
  </si>
  <si>
    <t>CASIMERSEN</t>
  </si>
  <si>
    <t>AMONDYS-45</t>
  </si>
  <si>
    <t>CASIRIVIMAB</t>
  </si>
  <si>
    <t>RONAPREVE</t>
  </si>
  <si>
    <t>FPA VIAL</t>
  </si>
  <si>
    <t>120MG/1ML+120MG/1ML</t>
  </si>
  <si>
    <t>2.5ML</t>
  </si>
  <si>
    <t>CILTACABTAGENE AUTOLEUCEL</t>
  </si>
  <si>
    <t>CARVYKTI</t>
  </si>
  <si>
    <t>FQE INFUSION BAGS</t>
  </si>
  <si>
    <t>CIPAGLUCOSIDASE ALFA</t>
  </si>
  <si>
    <t>POMBILITI</t>
  </si>
  <si>
    <t>105MG</t>
  </si>
  <si>
    <t>CONCIZUMAB</t>
  </si>
  <si>
    <t>ALHEMO</t>
  </si>
  <si>
    <t>FRF P-F PENS</t>
  </si>
  <si>
    <t>CROVALIMAB</t>
  </si>
  <si>
    <t>PIASKY</t>
  </si>
  <si>
    <t>170MG/1ML</t>
  </si>
  <si>
    <t>DANICOPAN</t>
  </si>
  <si>
    <t>VOYDEYA</t>
  </si>
  <si>
    <t>DAPRODUSTAT</t>
  </si>
  <si>
    <t>DUVROQ</t>
  </si>
  <si>
    <t>4MG</t>
  </si>
  <si>
    <t>DARIDOREXANT</t>
  </si>
  <si>
    <t>QUVIVIQ</t>
  </si>
  <si>
    <t>50MG</t>
  </si>
  <si>
    <t>DASIGLUCAGON</t>
  </si>
  <si>
    <t>ZEGALOGUE</t>
  </si>
  <si>
    <t>1MG/1ML</t>
  </si>
  <si>
    <t>0.6ML</t>
  </si>
  <si>
    <t>DELANDISTROGENE MOXEPARVOVEC</t>
  </si>
  <si>
    <t>ELEVIDYS</t>
  </si>
  <si>
    <t>DELGOCITINIB</t>
  </si>
  <si>
    <t>CORECTIM</t>
  </si>
  <si>
    <t>MSA OINTMENT</t>
  </si>
  <si>
    <t>0.5%</t>
  </si>
  <si>
    <t>5G</t>
  </si>
  <si>
    <t>DEUCRAVACITINIB</t>
  </si>
  <si>
    <t>SOTYKTU</t>
  </si>
  <si>
    <t>6MG</t>
  </si>
  <si>
    <t>DIFELIKEFALIN</t>
  </si>
  <si>
    <t>KORSUVA</t>
  </si>
  <si>
    <t>FNC P-F SYRNG I.V.</t>
  </si>
  <si>
    <t>35.7Y/1ML</t>
  </si>
  <si>
    <t>0.7ML</t>
  </si>
  <si>
    <t>DONANEMAB</t>
  </si>
  <si>
    <t>KISUNLA</t>
  </si>
  <si>
    <t>17.5MG/1ML</t>
  </si>
  <si>
    <t>20ML</t>
  </si>
  <si>
    <t>DOSTARLIMAB</t>
  </si>
  <si>
    <t>JEMPERLI</t>
  </si>
  <si>
    <t>10ML</t>
  </si>
  <si>
    <t>EFANESOCTOCOG ALFA</t>
  </si>
  <si>
    <t>ALTUVIIIO</t>
  </si>
  <si>
    <t>4K</t>
  </si>
  <si>
    <t>EFBEMALENOGRASTIM ALFA</t>
  </si>
  <si>
    <t>RYZNEUTA</t>
  </si>
  <si>
    <t>FNE P-F SYRNG SC</t>
  </si>
  <si>
    <t>EFLAPEGRASTIM</t>
  </si>
  <si>
    <t>ROLVEDON</t>
  </si>
  <si>
    <t>GNE P-F SYR SC RET</t>
  </si>
  <si>
    <t>22MG/1ML</t>
  </si>
  <si>
    <t>ELADOCAGENE EXUPARVOVEC</t>
  </si>
  <si>
    <t>UPSTAZA</t>
  </si>
  <si>
    <t>0.5ML</t>
  </si>
  <si>
    <t>ELAFIBRANOR</t>
  </si>
  <si>
    <t>IQIRVO</t>
  </si>
  <si>
    <t>80MG</t>
  </si>
  <si>
    <t>ELRANATAMAB</t>
  </si>
  <si>
    <t>ELREXFIO</t>
  </si>
  <si>
    <t>FPE VIAL SC</t>
  </si>
  <si>
    <t>40MG/1ML</t>
  </si>
  <si>
    <t>1.9ML</t>
  </si>
  <si>
    <t>ENMETAZOBACTAM</t>
  </si>
  <si>
    <t>EXBLIFEP</t>
  </si>
  <si>
    <t>2G+500MG</t>
  </si>
  <si>
    <t>ENSIFENTRINE</t>
  </si>
  <si>
    <t>OHTUVAYRE</t>
  </si>
  <si>
    <t>RGN LUNG U-D LIQ</t>
  </si>
  <si>
    <t>3MG/DOSE</t>
  </si>
  <si>
    <t>EPCORITAMAB</t>
  </si>
  <si>
    <t>EPKINLY</t>
  </si>
  <si>
    <t>60MG/1ML</t>
  </si>
  <si>
    <t>0.8ML</t>
  </si>
  <si>
    <t>EPLONTERSEN</t>
  </si>
  <si>
    <t>WAINUA</t>
  </si>
  <si>
    <t>56.3MG/1ML</t>
  </si>
  <si>
    <t>ESTETROL</t>
  </si>
  <si>
    <t>NEXTSTELLIS</t>
  </si>
  <si>
    <t>3MG+15MG</t>
  </si>
  <si>
    <t>ETRANACOGENE DEZAPARVOVEC</t>
  </si>
  <si>
    <t>HEMGENIX</t>
  </si>
  <si>
    <t>ETRASIMOD</t>
  </si>
  <si>
    <t>VELSIPITY</t>
  </si>
  <si>
    <t>2MG</t>
  </si>
  <si>
    <t>EVINACUMAB</t>
  </si>
  <si>
    <t>EVKEEZA</t>
  </si>
  <si>
    <t>150MG/1ML</t>
  </si>
  <si>
    <t>2.3ML</t>
  </si>
  <si>
    <t>FARICIMAB</t>
  </si>
  <si>
    <t>VABYSMO</t>
  </si>
  <si>
    <t>120MG/1ML</t>
  </si>
  <si>
    <t>0.24ML</t>
  </si>
  <si>
    <t>FECAL MICROBIOTA (LIVE)</t>
  </si>
  <si>
    <t>REBYOTA</t>
  </si>
  <si>
    <t>HGX R SYS ENEM LIQ</t>
  </si>
  <si>
    <t>150ML</t>
  </si>
  <si>
    <t>FECAL MICROBIOTA SPORES, LIVE</t>
  </si>
  <si>
    <t>VOWST</t>
  </si>
  <si>
    <t>FEZOLINETANT</t>
  </si>
  <si>
    <t>VEOZAH</t>
  </si>
  <si>
    <t>45MG</t>
  </si>
  <si>
    <t>FINERENONE</t>
  </si>
  <si>
    <t>KERENDIA</t>
  </si>
  <si>
    <t>FRUQUINTINIB</t>
  </si>
  <si>
    <t>FRUZAQLA</t>
  </si>
  <si>
    <t>5MG</t>
  </si>
  <si>
    <t>FUTIBATINIB</t>
  </si>
  <si>
    <t>LYTGOBI</t>
  </si>
  <si>
    <t>GANAXOLONE</t>
  </si>
  <si>
    <t>ZTALMY</t>
  </si>
  <si>
    <t>DGK SUSPENSION</t>
  </si>
  <si>
    <t>250MG/5ML</t>
  </si>
  <si>
    <t>110ML</t>
  </si>
  <si>
    <t>GEFAPIXANT</t>
  </si>
  <si>
    <t>LYFNUA</t>
  </si>
  <si>
    <t>GIVINOSTAT</t>
  </si>
  <si>
    <t>DUVYZAT</t>
  </si>
  <si>
    <t>44.3MG/5ML</t>
  </si>
  <si>
    <t>140ML</t>
  </si>
  <si>
    <t>GLOFITAMAB</t>
  </si>
  <si>
    <t>COLUMVI</t>
  </si>
  <si>
    <t>IBREXAFUNGERP</t>
  </si>
  <si>
    <t>BREXAFEMME</t>
  </si>
  <si>
    <t>150MG</t>
  </si>
  <si>
    <t>IDECABTAGENE VICLEUCEL</t>
  </si>
  <si>
    <t>ABECMA</t>
  </si>
  <si>
    <t>50ML</t>
  </si>
  <si>
    <t>IMETELSTAT</t>
  </si>
  <si>
    <t>RYTELO</t>
  </si>
  <si>
    <t>188MG</t>
  </si>
  <si>
    <t>INAVOLISIB</t>
  </si>
  <si>
    <t>ITOVEBI</t>
  </si>
  <si>
    <t>9MG</t>
  </si>
  <si>
    <t>INFIGRATINIB</t>
  </si>
  <si>
    <t>TRUSELTIQ</t>
  </si>
  <si>
    <t>VARI STR</t>
  </si>
  <si>
    <t>INSULIN ICODEC</t>
  </si>
  <si>
    <t>AWIQLI</t>
  </si>
  <si>
    <t>GRF P-F PENS RET</t>
  </si>
  <si>
    <t>700IU/1ML</t>
  </si>
  <si>
    <t>IOMEPROL</t>
  </si>
  <si>
    <t>IOMERON</t>
  </si>
  <si>
    <t>350MG/1ML</t>
  </si>
  <si>
    <t>500ML</t>
  </si>
  <si>
    <t>IPTACOPAN</t>
  </si>
  <si>
    <t>FABHALTA</t>
  </si>
  <si>
    <t>LAZERTINIB</t>
  </si>
  <si>
    <t>LAZCLUZE</t>
  </si>
  <si>
    <t>240MG</t>
  </si>
  <si>
    <t>LEBRIKIZUMAB</t>
  </si>
  <si>
    <t>EBGLYSS</t>
  </si>
  <si>
    <t>125MG/1ML</t>
  </si>
  <si>
    <t>LECANEMAB</t>
  </si>
  <si>
    <t>LEQEMBI</t>
  </si>
  <si>
    <t>LENACAPAVIR</t>
  </si>
  <si>
    <t>SUNLENCA</t>
  </si>
  <si>
    <t>300MG</t>
  </si>
  <si>
    <t>LENIOLISIB</t>
  </si>
  <si>
    <t>JOENJA</t>
  </si>
  <si>
    <t>70MG</t>
  </si>
  <si>
    <t>LEVACETYLLEUCINE</t>
  </si>
  <si>
    <t>AQNEURSA</t>
  </si>
  <si>
    <t>DEP ORAL U-D PWDR</t>
  </si>
  <si>
    <t>1G/DOSE</t>
  </si>
  <si>
    <t>LISOCABTAGENE MARALEUCEL</t>
  </si>
  <si>
    <t>BREYANZI</t>
  </si>
  <si>
    <t>LONAPEGSOMATROPIN</t>
  </si>
  <si>
    <t>SKYTROFA</t>
  </si>
  <si>
    <t>GRP U-D CARTRG RET</t>
  </si>
  <si>
    <t>LONCASTUXIMAB TESIRINE</t>
  </si>
  <si>
    <t>ZYNLONTA</t>
  </si>
  <si>
    <t>LOTILANER</t>
  </si>
  <si>
    <t>XDEMVY</t>
  </si>
  <si>
    <t>NGB DROPS EYE</t>
  </si>
  <si>
    <t>0.25%</t>
  </si>
  <si>
    <t>LUTETIUM (177LU) VIPIVOTIDE TETRAXETAN</t>
  </si>
  <si>
    <t>PLUVICTO</t>
  </si>
  <si>
    <t>FPC VIAL IV</t>
  </si>
  <si>
    <t>30ML</t>
  </si>
  <si>
    <t>MARALIXIBAT</t>
  </si>
  <si>
    <t>LIVMARLI</t>
  </si>
  <si>
    <t>DGA ORAL LIQUID</t>
  </si>
  <si>
    <t>47.5MG/5ML</t>
  </si>
  <si>
    <t>MARIBAVIR</t>
  </si>
  <si>
    <t>LIVTENCITY</t>
  </si>
  <si>
    <t>MARSTACIMAB</t>
  </si>
  <si>
    <t>HYMPAVZI</t>
  </si>
  <si>
    <t>MAVACAMTEN</t>
  </si>
  <si>
    <t>CAMZYOS</t>
  </si>
  <si>
    <t>MELPHALAN FLUFENAMIDE</t>
  </si>
  <si>
    <t>PEPAXTO</t>
  </si>
  <si>
    <t>MIRIKIZUMAB</t>
  </si>
  <si>
    <t>OMVOH</t>
  </si>
  <si>
    <t>MIRVETUXIMAB SORAVTANSINE</t>
  </si>
  <si>
    <t>ELAHERE</t>
  </si>
  <si>
    <t>5MG/1ML</t>
  </si>
  <si>
    <t>MITAPIVAT</t>
  </si>
  <si>
    <t>PYRUKYND</t>
  </si>
  <si>
    <t>MOBOCERTINIB</t>
  </si>
  <si>
    <t>EXKIVITY</t>
  </si>
  <si>
    <t>MOMELOTINIB</t>
  </si>
  <si>
    <t>OJJAARA</t>
  </si>
  <si>
    <t>MOSUNETUZUMAB</t>
  </si>
  <si>
    <t>LUNSUMIO</t>
  </si>
  <si>
    <t>MOTIXAFORTIDE</t>
  </si>
  <si>
    <t>APHEXDA</t>
  </si>
  <si>
    <t>FPB VIAL DRY</t>
  </si>
  <si>
    <t>62MG</t>
  </si>
  <si>
    <t>NADOFARAGENE FIRADENOVEC</t>
  </si>
  <si>
    <t>ADSTILADRIN</t>
  </si>
  <si>
    <t>MPS TOP.INSTL.VIAL</t>
  </si>
  <si>
    <t>NEDOSIRAN</t>
  </si>
  <si>
    <t>RIVFLOZA</t>
  </si>
  <si>
    <t>NEMOLIZUMAB</t>
  </si>
  <si>
    <t>NEMLUVIO</t>
  </si>
  <si>
    <t>NIRMATRELVIR</t>
  </si>
  <si>
    <t>PAXLOVID</t>
  </si>
  <si>
    <t>150MG+100MG</t>
  </si>
  <si>
    <t>NIROGACESTAT</t>
  </si>
  <si>
    <t>OGSIVEO</t>
  </si>
  <si>
    <t>NIRSEVIMAB</t>
  </si>
  <si>
    <t>BEYFORTUS</t>
  </si>
  <si>
    <t>FND PRE-FILL I.M</t>
  </si>
  <si>
    <t>NOGAPENDEKIN ALFA INBAKICEPT</t>
  </si>
  <si>
    <t>ANKTIVA</t>
  </si>
  <si>
    <t>MPA TOP/EXT. VIALS</t>
  </si>
  <si>
    <t>0.4ML</t>
  </si>
  <si>
    <t>ODEVIXIBAT</t>
  </si>
  <si>
    <t>BYLVAY</t>
  </si>
  <si>
    <t>1.2MG</t>
  </si>
  <si>
    <t>OLIPUDASE ALFA</t>
  </si>
  <si>
    <t>XENPOZYME</t>
  </si>
  <si>
    <t>OLUTASIDENIB</t>
  </si>
  <si>
    <t>REZLIDHIA</t>
  </si>
  <si>
    <t>OMAVELOXOLONE</t>
  </si>
  <si>
    <t>SKYCLARYS</t>
  </si>
  <si>
    <t>OMIDENEPAG</t>
  </si>
  <si>
    <t>EYBELIS</t>
  </si>
  <si>
    <t>20Y/1ML</t>
  </si>
  <si>
    <t>OTESECONAZOLE</t>
  </si>
  <si>
    <t>VIVJOA</t>
  </si>
  <si>
    <t>PACRITINIB</t>
  </si>
  <si>
    <t>VONJO</t>
  </si>
  <si>
    <t>PALOPEGTERIPARATIDE</t>
  </si>
  <si>
    <t>YORVIPATH</t>
  </si>
  <si>
    <t>300Y/1ML</t>
  </si>
  <si>
    <t>0.98ML</t>
  </si>
  <si>
    <t>PALOVAROTENE</t>
  </si>
  <si>
    <t>SOHONOS</t>
  </si>
  <si>
    <t>PEGCETACOPLAN</t>
  </si>
  <si>
    <t>ASPAVELI</t>
  </si>
  <si>
    <t>54MG/1ML</t>
  </si>
  <si>
    <t>PEGUNIGALSIDASE ALFA</t>
  </si>
  <si>
    <t>ELFABRIO</t>
  </si>
  <si>
    <t>2MG/1ML</t>
  </si>
  <si>
    <t>PEGZILARGINASE</t>
  </si>
  <si>
    <t>LOARGYS</t>
  </si>
  <si>
    <t>GPA VIAL RET</t>
  </si>
  <si>
    <t>PERFLUOROHEXYLOCTANE</t>
  </si>
  <si>
    <t>MIEBO</t>
  </si>
  <si>
    <t>100%</t>
  </si>
  <si>
    <t>PIRTOBRUTINIB</t>
  </si>
  <si>
    <t>JAYPIRCA</t>
  </si>
  <si>
    <t>PONESIMOD</t>
  </si>
  <si>
    <t>PONVORY</t>
  </si>
  <si>
    <t>QUIZARTINIB</t>
  </si>
  <si>
    <t>VANFLYTA</t>
  </si>
  <si>
    <t>17.7MG</t>
  </si>
  <si>
    <t>REGDANVIMAB</t>
  </si>
  <si>
    <t>REGKIRONA</t>
  </si>
  <si>
    <t>16ML</t>
  </si>
  <si>
    <t>RELATLIMAB</t>
  </si>
  <si>
    <t>OPDUALAG</t>
  </si>
  <si>
    <t>12MG/1ML+4MG/1ML</t>
  </si>
  <si>
    <t>REPOTRECTINIB</t>
  </si>
  <si>
    <t>AUGTYRO</t>
  </si>
  <si>
    <t>RESMETIROM</t>
  </si>
  <si>
    <t>REZDIFFRA</t>
  </si>
  <si>
    <t>RETIFANLIMAB</t>
  </si>
  <si>
    <t>ZYNYZ</t>
  </si>
  <si>
    <t>25MG/1ML</t>
  </si>
  <si>
    <t>REVUMENIB</t>
  </si>
  <si>
    <t>REVUFORJ</t>
  </si>
  <si>
    <t>110MG</t>
  </si>
  <si>
    <t>REZAFUNGIN</t>
  </si>
  <si>
    <t>REZZAYO</t>
  </si>
  <si>
    <t>RITLECITINIB</t>
  </si>
  <si>
    <t>LITFULO</t>
  </si>
  <si>
    <t>ROXADUSTAT</t>
  </si>
  <si>
    <t>EVRENZO</t>
  </si>
  <si>
    <t>ROZANOLIXIZUMAB</t>
  </si>
  <si>
    <t>RYSTIGGO</t>
  </si>
  <si>
    <t>140MG/1ML</t>
  </si>
  <si>
    <t>SAMIDORPHAN</t>
  </si>
  <si>
    <t>LYBALVI</t>
  </si>
  <si>
    <t>AAJ LAYERED  TABS</t>
  </si>
  <si>
    <t>10MG+10MG</t>
  </si>
  <si>
    <t>SELADELPAR</t>
  </si>
  <si>
    <t>LIVDELZI</t>
  </si>
  <si>
    <t>SERDEXMETHYLPHENIDATE</t>
  </si>
  <si>
    <t>AZSTARYS</t>
  </si>
  <si>
    <t>7.8MG+39.2MG</t>
  </si>
  <si>
    <t>SOFPIRONIUM</t>
  </si>
  <si>
    <t>ECCLOCK</t>
  </si>
  <si>
    <t>5%</t>
  </si>
  <si>
    <t>40G</t>
  </si>
  <si>
    <t>SOMATROGON</t>
  </si>
  <si>
    <t>NGENLA</t>
  </si>
  <si>
    <t>1.2ML</t>
  </si>
  <si>
    <t>SOTATERCEPT</t>
  </si>
  <si>
    <t>WINREVAIR</t>
  </si>
  <si>
    <t>SOTORASIB</t>
  </si>
  <si>
    <t>LUMAKRAS</t>
  </si>
  <si>
    <t>120MG</t>
  </si>
  <si>
    <t>SPARSENTAN</t>
  </si>
  <si>
    <t>FILSPARI</t>
  </si>
  <si>
    <t>400MG</t>
  </si>
  <si>
    <t>SPESOLIMAB</t>
  </si>
  <si>
    <t>SPEVIGO</t>
  </si>
  <si>
    <t>7.5ML</t>
  </si>
  <si>
    <t>SUTIMLIMAB</t>
  </si>
  <si>
    <t>ENJAYMO</t>
  </si>
  <si>
    <t>22ML</t>
  </si>
  <si>
    <t>TABELECLEUCEL</t>
  </si>
  <si>
    <t>EBVALLO</t>
  </si>
  <si>
    <t>TALQUETAMAB</t>
  </si>
  <si>
    <t>TALVEY</t>
  </si>
  <si>
    <t>TAPINAROF</t>
  </si>
  <si>
    <t>VTAMA</t>
  </si>
  <si>
    <t>MTA CREAM</t>
  </si>
  <si>
    <t>1%</t>
  </si>
  <si>
    <t>60G</t>
  </si>
  <si>
    <t>TARLATAMAB</t>
  </si>
  <si>
    <t>IMDELLTRA</t>
  </si>
  <si>
    <t>TEBENTAFUSP</t>
  </si>
  <si>
    <t>KIMMTRAK</t>
  </si>
  <si>
    <t>200Y/1ML</t>
  </si>
  <si>
    <t>TECLISTAMAB</t>
  </si>
  <si>
    <t>TECVAYLI</t>
  </si>
  <si>
    <t>90MG/1ML</t>
  </si>
  <si>
    <t>1.7ML</t>
  </si>
  <si>
    <t>TEPLIZUMAB</t>
  </si>
  <si>
    <t>TZIELD</t>
  </si>
  <si>
    <t>TEPOTINIB</t>
  </si>
  <si>
    <t>TEPMETKO</t>
  </si>
  <si>
    <t>225MG</t>
  </si>
  <si>
    <t>TERLIPRESSIN</t>
  </si>
  <si>
    <t>TERLIVAZ</t>
  </si>
  <si>
    <t>850Y</t>
  </si>
  <si>
    <t>TEZEPELUMAB</t>
  </si>
  <si>
    <t>TEZSPIRE</t>
  </si>
  <si>
    <t>110MG/1ML</t>
  </si>
  <si>
    <t>1.91ML</t>
  </si>
  <si>
    <t>TIRZEPATIDE</t>
  </si>
  <si>
    <t>MOUNJARO</t>
  </si>
  <si>
    <t>10MG/1ML</t>
  </si>
  <si>
    <t>TISLELIZUMAB</t>
  </si>
  <si>
    <t>BAI ZE AN</t>
  </si>
  <si>
    <t>TISOTUMAB VEDOTIN</t>
  </si>
  <si>
    <t>TIVDAK</t>
  </si>
  <si>
    <t>TIXAGEVIMAB</t>
  </si>
  <si>
    <t>EVUSHELD</t>
  </si>
  <si>
    <t>FPD VIAL IM</t>
  </si>
  <si>
    <t>150MG/1ML+150MG/1ML</t>
  </si>
  <si>
    <t>TOFERSEN</t>
  </si>
  <si>
    <t>QALSODY</t>
  </si>
  <si>
    <t>FPY VIAL OTHER</t>
  </si>
  <si>
    <t>6.67MG/1ML</t>
  </si>
  <si>
    <t>15ML</t>
  </si>
  <si>
    <t>TORIPALIMAB</t>
  </si>
  <si>
    <t>LOQTORZI</t>
  </si>
  <si>
    <t>6ML</t>
  </si>
  <si>
    <t>TRALOKINUMAB</t>
  </si>
  <si>
    <t>ADTRALZA</t>
  </si>
  <si>
    <t>TREMELIMUMAB</t>
  </si>
  <si>
    <t>IMJUDO</t>
  </si>
  <si>
    <t>TRILACICLIB</t>
  </si>
  <si>
    <t>COSELA</t>
  </si>
  <si>
    <t>UBLITUXIMAB</t>
  </si>
  <si>
    <t>BRIUMVI</t>
  </si>
  <si>
    <t>UMBRALISIB</t>
  </si>
  <si>
    <t>UKONIQ</t>
  </si>
  <si>
    <t>URSODOXICOLTAURINE</t>
  </si>
  <si>
    <t>TUDCABIL</t>
  </si>
  <si>
    <t>250MG</t>
  </si>
  <si>
    <t>VACCINE, DENGUE FEVER</t>
  </si>
  <si>
    <t>QDENGA</t>
  </si>
  <si>
    <t>VACCINE, RESPIRATORY SYNCYTIAL VIRUS</t>
  </si>
  <si>
    <t>ABRYSVO</t>
  </si>
  <si>
    <t>60Y</t>
  </si>
  <si>
    <t>VACCINE, SARS-COV-2 NON-REPLICATING VECTOR</t>
  </si>
  <si>
    <t>VAXZEVRIA</t>
  </si>
  <si>
    <t>5ML</t>
  </si>
  <si>
    <t>VACCINE, SARS-COV-2 SUBUNIT</t>
  </si>
  <si>
    <t>NUVAXOVID</t>
  </si>
  <si>
    <t>10Y/1ML</t>
  </si>
  <si>
    <t>VADADUSTAT</t>
  </si>
  <si>
    <t>VAFSEO</t>
  </si>
  <si>
    <t>VALOCTOCOGENE ROXAPARVOVEC</t>
  </si>
  <si>
    <t>ROCTAVIAN</t>
  </si>
  <si>
    <t>8ML</t>
  </si>
  <si>
    <t>VAMOROLONE</t>
  </si>
  <si>
    <t>AGAMREE</t>
  </si>
  <si>
    <t>200MG/5ML</t>
  </si>
  <si>
    <t>100ML</t>
  </si>
  <si>
    <t>VERICIGUAT</t>
  </si>
  <si>
    <t>VERQUVO</t>
  </si>
  <si>
    <t>2.5MG</t>
  </si>
  <si>
    <t>VILOXAZINE</t>
  </si>
  <si>
    <t>QELBREE</t>
  </si>
  <si>
    <t>BCA RETARD CAPS</t>
  </si>
  <si>
    <t>VOCLOSPORIN</t>
  </si>
  <si>
    <t>LUPKYNIS</t>
  </si>
  <si>
    <t>7.9MG</t>
  </si>
  <si>
    <t>VONOPRAZAN</t>
  </si>
  <si>
    <t>TAKECAB</t>
  </si>
  <si>
    <t>VORASIDENIB</t>
  </si>
  <si>
    <t>VORANIGO</t>
  </si>
  <si>
    <t>VOSORITIDE</t>
  </si>
  <si>
    <t>VOXZOGO</t>
  </si>
  <si>
    <t>560Y</t>
  </si>
  <si>
    <t>VUTRISIRAN</t>
  </si>
  <si>
    <t>AMVUTTRA</t>
  </si>
  <si>
    <t>ZAVEGEPANT</t>
  </si>
  <si>
    <t>ZAVZPRET</t>
  </si>
  <si>
    <t>IGN N SYS U-D LIQ</t>
  </si>
  <si>
    <t>10MG/DOSE</t>
  </si>
  <si>
    <t>ZENOCUTUZUMAB</t>
  </si>
  <si>
    <t>BIZENGRI</t>
  </si>
  <si>
    <t>18.8ML</t>
  </si>
  <si>
    <t>ZILUCOPLAN</t>
  </si>
  <si>
    <t>ZILBRYSQ</t>
  </si>
  <si>
    <t>0.81ML</t>
  </si>
  <si>
    <t>ZOLBETUXIMAB</t>
  </si>
  <si>
    <t>VYLOY</t>
  </si>
  <si>
    <t>ZURANOLONE</t>
  </si>
  <si>
    <t>ZURZUVAE</t>
  </si>
  <si>
    <t>25MG</t>
  </si>
  <si>
    <t>MOL_CTY</t>
  </si>
  <si>
    <t>INTPRD_CTY</t>
  </si>
  <si>
    <t>ATC4</t>
  </si>
  <si>
    <t>PRD</t>
  </si>
  <si>
    <t>PRD_CTY</t>
  </si>
  <si>
    <t>Earliest_Mol_Launch_Date</t>
  </si>
  <si>
    <t>Mol_First_Sales_Date</t>
  </si>
  <si>
    <t>Earliest_IntPrd_Date</t>
  </si>
  <si>
    <t>IntPrd_First_Sales</t>
  </si>
  <si>
    <t>Min_Prd_Launch</t>
  </si>
  <si>
    <t>Canada_prod_launch</t>
  </si>
  <si>
    <t>France_prod_launch</t>
  </si>
  <si>
    <t>Germany_prod_launch</t>
  </si>
  <si>
    <t>Italy_prod_launch</t>
  </si>
  <si>
    <t>Sweden_prod_launch</t>
  </si>
  <si>
    <t>Swiss_prod_launch</t>
  </si>
  <si>
    <t>UK_prod_launch</t>
  </si>
  <si>
    <t>USA_prod_launch</t>
  </si>
  <si>
    <t>AUSTRALIA_prod_launch</t>
  </si>
  <si>
    <t>AUSTRIA_prod_launch</t>
  </si>
  <si>
    <t>BELGIUM_prod_launch</t>
  </si>
  <si>
    <t>CHILE_prod_launch</t>
  </si>
  <si>
    <t>CZECH_prod_launch</t>
  </si>
  <si>
    <t>ESTONIA_prod_launch</t>
  </si>
  <si>
    <t>FINLAND_prod_launch</t>
  </si>
  <si>
    <t>GREECE_prod_launch</t>
  </si>
  <si>
    <t>HUNGARY_prod_launch</t>
  </si>
  <si>
    <t>IRELAND_prod_launch</t>
  </si>
  <si>
    <t>KOREA_prod_launch</t>
  </si>
  <si>
    <t>JAPAN_prod_launch</t>
  </si>
  <si>
    <t>LUXEMBOURG_prod_launch</t>
  </si>
  <si>
    <t>MEXICO_prod_launch</t>
  </si>
  <si>
    <t>NETHERLNDS_prod_launch</t>
  </si>
  <si>
    <t>NZ_prod_launch</t>
  </si>
  <si>
    <t>NORWAY_prod_launch</t>
  </si>
  <si>
    <t>POLAND_prod_launch</t>
  </si>
  <si>
    <t>PORTUGAL_prod_launch</t>
  </si>
  <si>
    <t>SLOVAKIA_prod_launch</t>
  </si>
  <si>
    <t>SLOVENIA_prod_launch</t>
  </si>
  <si>
    <t>SPAIN_prod_launch</t>
  </si>
  <si>
    <t>TURKEY_prod_launch</t>
  </si>
  <si>
    <t>Hospital_Rev</t>
  </si>
  <si>
    <t>Retail_Rev</t>
  </si>
  <si>
    <t>J</t>
  </si>
  <si>
    <t>S</t>
  </si>
  <si>
    <t>D5X0  OTH N-STER INFLAM SKIN</t>
  </si>
  <si>
    <t>UK</t>
  </si>
  <si>
    <t>USA</t>
  </si>
  <si>
    <t>C1X0  ALL OTHER CARDIAC PREPS</t>
  </si>
  <si>
    <t>L1X9  ALL OTH. ANTINEOPLASTICS</t>
  </si>
  <si>
    <t>N7D9  ALL OTHER ANTI-ALZ PRODS</t>
  </si>
  <si>
    <t>PR</t>
  </si>
  <si>
    <t>L1G4  MAB A-NEOPLASTIC EGFR</t>
  </si>
  <si>
    <t>L4X0  OTHER IMMUNOSUPPRESSANTS</t>
  </si>
  <si>
    <t>France</t>
  </si>
  <si>
    <t/>
  </si>
  <si>
    <t>B1X0  OTH.ANTITHROMBOTIC AGENT</t>
  </si>
  <si>
    <t>C2A3  ANTIHYPERT PL MAINLY OTH</t>
  </si>
  <si>
    <t>L1H1  PKI A-NEOPLASTIC BCR-ABL</t>
  </si>
  <si>
    <t>N2C2  ANTIMIGRAINE CGRP ANTAG</t>
  </si>
  <si>
    <t>S1X2  OTH OPHTHALM TOPICAL</t>
  </si>
  <si>
    <t>C6X0  OTHER CARDIOVASCULAR PRD</t>
  </si>
  <si>
    <t>A16A0 OTHER METABOLIC PRODUCTS</t>
  </si>
  <si>
    <t>D3A9  OTH WOUND HEALING AGENTS</t>
  </si>
  <si>
    <t>A10P1 SGLT2 INHIB A-DIAB PLAIN</t>
  </si>
  <si>
    <t>NL</t>
  </si>
  <si>
    <t>L4C0  INTERLEUKIN INHIBITORS</t>
  </si>
  <si>
    <t>Sweden</t>
  </si>
  <si>
    <t>L1H9  PKI A-NEOPLASTIC OTHER</t>
  </si>
  <si>
    <t>UAE</t>
  </si>
  <si>
    <t>M5X0  OTH MUSCULO-SKELETAL PRD</t>
  </si>
  <si>
    <t>J6H7  CORONAVIRUS IMMUNOGLOB</t>
  </si>
  <si>
    <t>L1X5  CAR T-CELL THERAP A-NEO</t>
  </si>
  <si>
    <t>Germany</t>
  </si>
  <si>
    <t>GB</t>
  </si>
  <si>
    <t>PORTUGAL</t>
  </si>
  <si>
    <t>B2D3  HAEMOPHILIA ANTI-INH PRD</t>
  </si>
  <si>
    <t>D</t>
  </si>
  <si>
    <t>B6X0  OTH HAEMATOLOGIC AGENTS</t>
  </si>
  <si>
    <t>JAPAN</t>
  </si>
  <si>
    <t>B3D0  HIF-PH INHIBITORS</t>
  </si>
  <si>
    <t>N5B1  NON-BARBITURATE PLAIN</t>
  </si>
  <si>
    <t>H4B0  GLUCAGON</t>
  </si>
  <si>
    <t>D5B0  SYST ANTIPSORIASIS PRDS</t>
  </si>
  <si>
    <t>D4A0  TOPICAL ANTIPRURITICS</t>
  </si>
  <si>
    <t>NETHERLNDS</t>
  </si>
  <si>
    <t>L1G5  MAB A-NEOPLAS PD-1/PD-L1</t>
  </si>
  <si>
    <t>B2D1  FACTOR VIII INCL SUBSTIT</t>
  </si>
  <si>
    <t>L3A1  COLONY-STIMULATING FACT.</t>
  </si>
  <si>
    <t>ROK</t>
  </si>
  <si>
    <t>KOREA</t>
  </si>
  <si>
    <t>N7X0  ALL OTHER CNS DRUGS</t>
  </si>
  <si>
    <t>A5A9  BILIAR TRACT DIS PRD OTH</t>
  </si>
  <si>
    <t>L1G9  MAB A-NEOPLASTIC OTHER</t>
  </si>
  <si>
    <t>SLOVENIA</t>
  </si>
  <si>
    <t>J1D2  CEPHALOSPORINS,PARENT.</t>
  </si>
  <si>
    <t>R3X1  ALL OTH A-AS &amp; COPD, INH</t>
  </si>
  <si>
    <t>L1G1  MAB A-NEOPLASTIC CD20</t>
  </si>
  <si>
    <t>G3A2  MONOPHAS PREP&gt;=50MCG OES</t>
  </si>
  <si>
    <t>DK</t>
  </si>
  <si>
    <t>B2D2  FACTORS II,VII,IX AND X</t>
  </si>
  <si>
    <t>A7E9  INFLAM BOWEL DIS PRD OTH</t>
  </si>
  <si>
    <t>C10A9 LIPID-REGULATING PRD OTH</t>
  </si>
  <si>
    <t>S1P0  OCULAR ANTINEOVASC.PRODS</t>
  </si>
  <si>
    <t>A7F0  ANTIDIARR MICRO-ORGANISM</t>
  </si>
  <si>
    <t>G2X9  OTHER GYNAECOLOGICALS</t>
  </si>
  <si>
    <t>C3A1  POT SPARING AGENTS PLAIN</t>
  </si>
  <si>
    <t>CPR</t>
  </si>
  <si>
    <t>N3A0  ANTI-EPILEPTICS</t>
  </si>
  <si>
    <t>POLAND</t>
  </si>
  <si>
    <t>R5D1  ANTITUSSIVES  PLAIN</t>
  </si>
  <si>
    <t>G1B0  GYNAECOLOG ANTIFUNGALS</t>
  </si>
  <si>
    <t>CDN</t>
  </si>
  <si>
    <t>A10C5 H INSUL+ANG LONG ACT</t>
  </si>
  <si>
    <t>Canada</t>
  </si>
  <si>
    <t>T1A0  LOW OSMOLAR ANGIO-UROGRP</t>
  </si>
  <si>
    <t>L1H2  PKI A-NEOPLASTIC EGFR</t>
  </si>
  <si>
    <t>J5C9  HIV ANTIVIRALS OTHER</t>
  </si>
  <si>
    <t>L3A9  OTH.IMMUNOSTIM.EX.INTFRN</t>
  </si>
  <si>
    <t>H4C0  GROWTH HORMONES</t>
  </si>
  <si>
    <t>S1A0  ANTI-INFECTIVES-EYE</t>
  </si>
  <si>
    <t>SLO</t>
  </si>
  <si>
    <t>V3C0  RADIO PHARMACEUTICALS</t>
  </si>
  <si>
    <t>J5B3  HERPES ANTIVIRALS</t>
  </si>
  <si>
    <t>L1A0  ALKYLATING AGENTS</t>
  </si>
  <si>
    <t>PEPAXTI</t>
  </si>
  <si>
    <t>PYRUKYND IMP</t>
  </si>
  <si>
    <t>L1H7  PKI A-NEOPLASTIC JAK</t>
  </si>
  <si>
    <t>G4X0  ALL OTH UROLOGICAL PRODS</t>
  </si>
  <si>
    <t>J5B6  CORONAVIRUS ANTIVIRALS</t>
  </si>
  <si>
    <t>J6H6  RSV IMMUNOGLOBULIN</t>
  </si>
  <si>
    <t>SPAIN</t>
  </si>
  <si>
    <t>F</t>
  </si>
  <si>
    <t>S1E2  MIOTICS+ANTIGLAUCOMA TOP</t>
  </si>
  <si>
    <t>H4E0  PARATHYROID HORM&amp;ANALOGS</t>
  </si>
  <si>
    <t>AUSTRIA</t>
  </si>
  <si>
    <t>A</t>
  </si>
  <si>
    <t>N</t>
  </si>
  <si>
    <t>NORWAY</t>
  </si>
  <si>
    <t>S1K9  DRY EYE PRODUCTS OTHER</t>
  </si>
  <si>
    <t>L1H6  PKI A-NEOPLASTIC BTK</t>
  </si>
  <si>
    <t>N7A0  MULTIPLE SCLEROSIS PRODS</t>
  </si>
  <si>
    <t>CZECH</t>
  </si>
  <si>
    <t>A5B0  LIVER DIS HEP PROT&amp;LIPOT</t>
  </si>
  <si>
    <t>J2A0  SYST ANTIFUNGAL AGENTS</t>
  </si>
  <si>
    <t>N5A1  ATYPICAL ANTIPSYCHOTICS</t>
  </si>
  <si>
    <t>N6B0  PSYCHOSTIMULANTS</t>
  </si>
  <si>
    <t>D2A0  EMOLLIENTS &amp; PROTECTIVES</t>
  </si>
  <si>
    <t>C6B9  PULMON ART HYPERTENS OTH</t>
  </si>
  <si>
    <t>B3X0  OTH ANTI-ANAE+FOLIC ACID</t>
  </si>
  <si>
    <t>D5A0  TOP ANTIPSORIASIS PRDS</t>
  </si>
  <si>
    <t>A10X9 OTH DRG USED IN DIABETES</t>
  </si>
  <si>
    <t>H4D0  ANTIDIURETIC HORMONES</t>
  </si>
  <si>
    <t>R3X2  ALL OTH A-AS &amp; COPD, SYS</t>
  </si>
  <si>
    <t>A10S0 GLP-1 AGONIST A-DIABS</t>
  </si>
  <si>
    <t>TEVIMBRA</t>
  </si>
  <si>
    <t>NLX</t>
  </si>
  <si>
    <t>V3D0  DETOX AG A-NEOPLAST TRMT</t>
  </si>
  <si>
    <t>I</t>
  </si>
  <si>
    <t>A5A2  BILE STONE THERAPY</t>
  </si>
  <si>
    <t>Italy</t>
  </si>
  <si>
    <t>BR</t>
  </si>
  <si>
    <t>J7E9  ALL OTHER VIRAL VACCINES</t>
  </si>
  <si>
    <t>MEXICO</t>
  </si>
  <si>
    <t>J7E7  RSV VACCINES</t>
  </si>
  <si>
    <t>J7E6  CORONAVIRUS VACCINES</t>
  </si>
  <si>
    <t>TW</t>
  </si>
  <si>
    <t>NOVAVAX COVID19 VA</t>
  </si>
  <si>
    <t>A2B2  PROTON PUMP INHIBITORS</t>
  </si>
  <si>
    <t>L1G3  MAB A-NEOPLASTIC HER-2</t>
  </si>
  <si>
    <t>N6A9  ANTIDEPRESSANTS ALL OTH</t>
  </si>
  <si>
    <t>Approval cohort</t>
  </si>
  <si>
    <t>Medicine (trade name, form, strength, volume)</t>
  </si>
  <si>
    <t>designation</t>
  </si>
  <si>
    <t>ATC2 code</t>
  </si>
  <si>
    <t>ATC2 Label</t>
  </si>
  <si>
    <t>ATC2</t>
  </si>
  <si>
    <t>Country of first sale</t>
  </si>
  <si>
    <t>availability</t>
  </si>
  <si>
    <t>First Sale in Canada</t>
  </si>
  <si>
    <t>NAS sales</t>
  </si>
  <si>
    <t>ATC2 Class</t>
  </si>
  <si>
    <t>no. PMPRB11 countries plus CAN US with sales</t>
  </si>
  <si>
    <t>OECD MIN</t>
  </si>
  <si>
    <t>OECD MEDIAN</t>
  </si>
  <si>
    <t>OECD MAX</t>
  </si>
  <si>
    <t>Treatment Cost (CAD)</t>
  </si>
  <si>
    <t>Annual/Course</t>
  </si>
  <si>
    <t>high cost (&gt; 10k or 5k)</t>
  </si>
  <si>
    <t>EDRD</t>
  </si>
  <si>
    <t>total revenue</t>
  </si>
  <si>
    <t>NONSTEROIDAL PRODUCTS FOR INFLAMMATORY SKIN DISORDERS</t>
  </si>
  <si>
    <t>$17,765 - $19,882</t>
  </si>
  <si>
    <t>Annual</t>
  </si>
  <si>
    <t>CARDIAC THERAPY</t>
  </si>
  <si>
    <t>ANTINEOPLASTICS</t>
  </si>
  <si>
    <t>yes</t>
  </si>
  <si>
    <t>OTHER CNS DRUGS</t>
  </si>
  <si>
    <t>IMMUNOSUPPRESSANTS</t>
  </si>
  <si>
    <t>ANTITHROMBOTIC AGENTS</t>
  </si>
  <si>
    <t>ANTIHYPERTENSIVES</t>
  </si>
  <si>
    <t>no</t>
  </si>
  <si>
    <t>ANALGESICS</t>
  </si>
  <si>
    <t>OPHTHALMOLOGICALS</t>
  </si>
  <si>
    <t>OTHER CARDIOVASCULAR PRODUCTS</t>
  </si>
  <si>
    <t>OTHER ALIMENTARY TRACT AND METABOLISM PRODUCTS</t>
  </si>
  <si>
    <t>28-day course</t>
  </si>
  <si>
    <t>WOUND HEALING AGENTS</t>
  </si>
  <si>
    <t>DRUGS USED IN DIABETES</t>
  </si>
  <si>
    <t>$30,631 / $22,921</t>
  </si>
  <si>
    <t>First / subsequent years</t>
  </si>
  <si>
    <t>28-day cycle</t>
  </si>
  <si>
    <t>OTHER DRUGS FOR DISORDERS OF THE MUSCULO-SKELETAL SYSTEM</t>
  </si>
  <si>
    <t>SERA AND GAMMA-GLOBULIN</t>
  </si>
  <si>
    <t>One-time</t>
  </si>
  <si>
    <t>BLOOD COAGULATION SYSTEM, OTHER PRODUCTS</t>
  </si>
  <si>
    <t>ALL OTHER HAEMATOLOGICAL AGENTS</t>
  </si>
  <si>
    <t>ANTI-ANAEMIC PREPARATIONS</t>
  </si>
  <si>
    <t>PSYCHOLEPTICS</t>
  </si>
  <si>
    <t>OTHER HORMONES</t>
  </si>
  <si>
    <t>Per utilization</t>
  </si>
  <si>
    <t>ANTI-PRURITICS, INCLUDING TOPICAL ANTIHISTAMINES, ANAESTHETICS, ETC</t>
  </si>
  <si>
    <t>$7,380 to $11,070</t>
  </si>
  <si>
    <t>IMMUNOSTIMULATING AGENTS</t>
  </si>
  <si>
    <t>21-day cycle</t>
  </si>
  <si>
    <t>CHOLAGOGUES AND HEPATIC PROTECTORS</t>
  </si>
  <si>
    <t>SYSTEMIC ANTIBACTERIALS</t>
  </si>
  <si>
    <t>ANTI-ASTHMA AND COPD PRODUCTS</t>
  </si>
  <si>
    <t>SEX HORMONES AND PRODUCTS WITH SIMILAR DESIRED EFFECTS, SYSTEMIC ACTION ONLY</t>
  </si>
  <si>
    <t>ANTIDIARRHOEALS, ORAL ELECTROLYTE REPLACERS AND INTESTINAL ANTI-INFLAMMATORIES</t>
  </si>
  <si>
    <t>LIPID-REGULATING/ANTI-ATHEROMA PREPARATIONS</t>
  </si>
  <si>
    <t>8,100 / 4,050</t>
  </si>
  <si>
    <t>3-day treatment</t>
  </si>
  <si>
    <t>OTHER GYNAECOLOGICALS</t>
  </si>
  <si>
    <t>DIURETICS</t>
  </si>
  <si>
    <t>ANTI-EPILEPTICS</t>
  </si>
  <si>
    <t>COUGH AND COLD PREPARATIONS</t>
  </si>
  <si>
    <t>GYNAECOLOGICAL ANTI-INFECTIVES</t>
  </si>
  <si>
    <t>Per treatment</t>
  </si>
  <si>
    <t>Treatment course</t>
  </si>
  <si>
    <t>DIAGNOSTIC IMAGING</t>
  </si>
  <si>
    <t>ANTIVIRALS FOR SYSTEMIC USE</t>
  </si>
  <si>
    <t>annually</t>
  </si>
  <si>
    <t>6-week treatment</t>
  </si>
  <si>
    <t>ALL OTHER THERAPEUTIC PRODUCTS</t>
  </si>
  <si>
    <t>7.5 week course</t>
  </si>
  <si>
    <t>9,726 to 19,451</t>
  </si>
  <si>
    <t>One time</t>
  </si>
  <si>
    <t>UROLOGICALS</t>
  </si>
  <si>
    <t>5-day course</t>
  </si>
  <si>
    <t>Annual (maintenance phase)</t>
  </si>
  <si>
    <t>12-week course</t>
  </si>
  <si>
    <t>SYSTEMIC AGENTS FOR FUNGAL INFECTIONS</t>
  </si>
  <si>
    <t>5-week treatment</t>
  </si>
  <si>
    <t>PSYCHOANALEPTICS EXCLUDING ANTI-OBESITY PREPARATIONS</t>
  </si>
  <si>
    <t>EMOLLIENTS, PROTECTIVES</t>
  </si>
  <si>
    <t>21 day course</t>
  </si>
  <si>
    <t>14-day treatment</t>
  </si>
  <si>
    <t>Monthly course</t>
  </si>
  <si>
    <t>$22,802 / $21,633</t>
  </si>
  <si>
    <t>VACCINES</t>
  </si>
  <si>
    <t>one-time</t>
  </si>
  <si>
    <t>annual</t>
  </si>
  <si>
    <t>$2,496 to $9,986</t>
  </si>
  <si>
    <t>ANTACIDS, ANTIFLATULENTS AND ANTI-ULCERANTS</t>
  </si>
  <si>
    <t>8-month treatment</t>
  </si>
  <si>
    <t>aceclidine</t>
  </si>
  <si>
    <t>Vizz</t>
  </si>
  <si>
    <t>acoltremon</t>
  </si>
  <si>
    <t>Tryptyr</t>
  </si>
  <si>
    <t>aficamten</t>
  </si>
  <si>
    <t>Myqorzo</t>
  </si>
  <si>
    <t>allogeneic umbilical cord-derived CD34- cells, non-expanded;dorocubicel</t>
  </si>
  <si>
    <t>Zemcelpro</t>
  </si>
  <si>
    <t>atrasentan</t>
  </si>
  <si>
    <t>Vanrafia</t>
  </si>
  <si>
    <t>avutometinib and defactinib</t>
  </si>
  <si>
    <t>Avmapki Fakzynja Co-Pack </t>
  </si>
  <si>
    <t>BELANTAMAB MAFODOTIN</t>
  </si>
  <si>
    <t>BLENREP</t>
  </si>
  <si>
    <t>Beremagene geperpavec</t>
  </si>
  <si>
    <t>Vyjuvek</t>
  </si>
  <si>
    <t>brensocatib</t>
  </si>
  <si>
    <t>Brinsupri</t>
  </si>
  <si>
    <t>Chikungunya virus (CHIKV) virus-like particle (VLP)</t>
  </si>
  <si>
    <t>Vimkunya</t>
  </si>
  <si>
    <t>clesrovimab</t>
  </si>
  <si>
    <t>Enflonsia </t>
  </si>
  <si>
    <t>datopotamab deruxtecan</t>
  </si>
  <si>
    <t>Datroway</t>
  </si>
  <si>
    <t>delgocitinib</t>
  </si>
  <si>
    <t>Anzupgo</t>
  </si>
  <si>
    <t>depemokimab</t>
  </si>
  <si>
    <t>Exdensur</t>
  </si>
  <si>
    <t>donidalorsen</t>
  </si>
  <si>
    <t>Dawnzera</t>
  </si>
  <si>
    <t>dordaviprone</t>
  </si>
  <si>
    <t>Modeyso</t>
  </si>
  <si>
    <t>doxecitine and doxribtimine</t>
  </si>
  <si>
    <t>Kygevvi</t>
  </si>
  <si>
    <t>elamipretide</t>
  </si>
  <si>
    <t>Forzinity </t>
  </si>
  <si>
    <t>elinzanetant</t>
  </si>
  <si>
    <t>Lynkuet</t>
  </si>
  <si>
    <t>etripamil</t>
  </si>
  <si>
    <t>Cardamyst</t>
  </si>
  <si>
    <t>etuvetidigene autotemcel</t>
  </si>
  <si>
    <t>Waskyra</t>
  </si>
  <si>
    <t>fitusiran</t>
  </si>
  <si>
    <t>Qfitlia</t>
  </si>
  <si>
    <t>garadacimab</t>
  </si>
  <si>
    <t>Andembry</t>
  </si>
  <si>
    <t>gepotidacin</t>
  </si>
  <si>
    <t>Blujepa</t>
  </si>
  <si>
    <t>imlunestrant</t>
  </si>
  <si>
    <t>Inluriyo</t>
  </si>
  <si>
    <t>lerodalcibep</t>
  </si>
  <si>
    <t>Lerochol</t>
  </si>
  <si>
    <t>linvoseltamab</t>
  </si>
  <si>
    <t>Lynozyfic</t>
  </si>
  <si>
    <t>Meningococcal Groups A, B, C, W, and Y Vaccine</t>
  </si>
  <si>
    <t>PENMENVY </t>
  </si>
  <si>
    <t>mirdametinib</t>
  </si>
  <si>
    <t>Gomekli/Ezmekly</t>
  </si>
  <si>
    <t>narsoplimab</t>
  </si>
  <si>
    <t>Yartemlea</t>
  </si>
  <si>
    <t>nerandomilast</t>
  </si>
  <si>
    <t>Jascayd</t>
  </si>
  <si>
    <t>nipocalimab</t>
  </si>
  <si>
    <t>Imaavy</t>
  </si>
  <si>
    <t>paltusotine</t>
  </si>
  <si>
    <t>Palsonify</t>
  </si>
  <si>
    <t>pembrolizumab and berahyaluronidase alfa</t>
  </si>
  <si>
    <t>Keytruda Qlex </t>
  </si>
  <si>
    <t>penpulimab</t>
  </si>
  <si>
    <t>plozasiran</t>
  </si>
  <si>
    <t>Redemplo</t>
  </si>
  <si>
    <t>prademagene zamikeracel</t>
  </si>
  <si>
    <t>ZEVASKYN</t>
  </si>
  <si>
    <t>remibrutinib</t>
  </si>
  <si>
    <t>Rhapsido</t>
  </si>
  <si>
    <t>revakinagene taroretcel</t>
  </si>
  <si>
    <t>ENCELTO </t>
  </si>
  <si>
    <t>rilzabrutinib</t>
  </si>
  <si>
    <t>Wayrilz</t>
  </si>
  <si>
    <t>sebetralstat</t>
  </si>
  <si>
    <t>Ekterly</t>
  </si>
  <si>
    <t>sepiapterin</t>
  </si>
  <si>
    <t>Sephience</t>
  </si>
  <si>
    <t>sevabertinib</t>
  </si>
  <si>
    <t>Hyrnuo</t>
  </si>
  <si>
    <t>sibeprenlimab</t>
  </si>
  <si>
    <t>Voyxact</t>
  </si>
  <si>
    <t>sunvozertinib</t>
  </si>
  <si>
    <t>Zegfrovy</t>
  </si>
  <si>
    <t>suzetrigine</t>
  </si>
  <si>
    <t>Journavx</t>
  </si>
  <si>
    <t>taletrectinib</t>
  </si>
  <si>
    <t>Ibtrozi</t>
  </si>
  <si>
    <t>telisotuzumab vedotin</t>
  </si>
  <si>
    <t>Emrelis</t>
  </si>
  <si>
    <t>tradipitant</t>
  </si>
  <si>
    <t>Nereus</t>
  </si>
  <si>
    <t>vimseltinib</t>
  </si>
  <si>
    <t>Romvimza</t>
  </si>
  <si>
    <t>ziftomenib</t>
  </si>
  <si>
    <t>Komzifti</t>
  </si>
  <si>
    <t>zoliflodacin</t>
  </si>
  <si>
    <t>Nuzolvence</t>
  </si>
  <si>
    <t>zongertinib</t>
  </si>
  <si>
    <t>Hernexeos</t>
  </si>
  <si>
    <t>zopapogene imadenovec</t>
  </si>
  <si>
    <t>PAPZIMEOS</t>
  </si>
  <si>
    <t>Remaining OECD prices</t>
  </si>
  <si>
    <t>Treatment Cost</t>
  </si>
  <si>
    <t>First sale in Canada, USA or PMPRB11</t>
  </si>
  <si>
    <t>MIN</t>
  </si>
  <si>
    <t>MEDIAN</t>
  </si>
  <si>
    <t>MAX</t>
  </si>
  <si>
    <t>D5 NONSTEROIDAL PRODUCTS FOR INFLAMMATORY SKIN DISORDERS</t>
  </si>
  <si>
    <t xml:space="preserve">ABROCITINIB (CIBINQO, ABC FILM-CTD TABS, 200MG, NA VOL) </t>
  </si>
  <si>
    <t>C1 CARDIAC THERAPY</t>
  </si>
  <si>
    <t>ACORAMIDIS (ATTRUBY, ABC FILM-CTD TABS, 356MG, NA VOL) (O)</t>
  </si>
  <si>
    <t>L1 ANTINEOPLASTICS</t>
  </si>
  <si>
    <t>ADAGRASIB (KRAZATI, ABC FILM-CTD TABS, 200MG, NA VOL) (C,O)</t>
  </si>
  <si>
    <t>N7 OTHER CNS DRUGS</t>
  </si>
  <si>
    <t>ADUCANUMAB (ADUHELM, FQC INFUS.VIA/BOT., 100MG/1ML, 3ML) (B)</t>
  </si>
  <si>
    <t>AMIVANTAMAB (RYBREVANT, FQC INFUS.VIA/BOT., 50MG/1ML, 7ML) (B,C)</t>
  </si>
  <si>
    <t>L4 IMMUNOSUPPRESSANTS</t>
  </si>
  <si>
    <t>ANIFROLUMAB (SAPHNELO, FQC INFUS.VIA/BOT., 75MG/1ML, 2ML) (B)</t>
  </si>
  <si>
    <t>B1 ANTITHROMBOTIC AGENTS</t>
  </si>
  <si>
    <t>APADAMTASE ALFA (ADZYNMA, FQD INF DRY BOTTLE, 1.5K, NA VOL) (B,O)</t>
  </si>
  <si>
    <t>C2 ANTIHYPERTENSIVES</t>
  </si>
  <si>
    <t xml:space="preserve">APROCITENTAN (TRYVIO, ABC FILM-CTD TABS, 12.5MG, NA VOL) </t>
  </si>
  <si>
    <t>ASCIMINIB (SCEMBLIX, ABC FILM-CTD TABS, 40MG, NA VOL) (C,O)</t>
  </si>
  <si>
    <t>N2 ANALGESICS</t>
  </si>
  <si>
    <t xml:space="preserve">ATOGEPANT (QULIPTA, AAA TABLETS, 60MG, NA VOL) </t>
  </si>
  <si>
    <t>S1 OPHTHALMOLOGICALS</t>
  </si>
  <si>
    <t xml:space="preserve">AVACINCAPTAD PEGOL (IZERVAY, NPA OPHTHAL VIALS, 20MG/1ML, 0.1ML) </t>
  </si>
  <si>
    <t>C6 OTHER CARDIOVASCULAR PRODUCTS</t>
  </si>
  <si>
    <t>AVACOPAN (TAVNEOS, ACA CAPSULES, 10MG, NA VOL) (O)</t>
  </si>
  <si>
    <t>A16 OTHER ALIMENTARY TRACT AND METABOLISM PRODUCTS</t>
  </si>
  <si>
    <t>AVALGLUCOSIDASE ALFA (NEXVIAZYME, FQD INF DRY BOTTLE, 100MG, NA VOL) (B,O)</t>
  </si>
  <si>
    <t>AXATILIMAB (NIKTIMVO, FQC INFUS.VIA/BOT., 50MG/1ML, 0.18ML) (B,O)</t>
  </si>
  <si>
    <t>BELUMOSUDIL (REZUROCK, AAA TABLETS, 200MG, NA VOL) (O)</t>
  </si>
  <si>
    <t>BELZUTIFAN (WELIREG, ABC FILM-CTD TABS, 40MG, NA VOL) (O)</t>
  </si>
  <si>
    <t>D3 WOUND HEALING AGENTS</t>
  </si>
  <si>
    <t>BEREMAGENE GEPERPAVEC (VYJUVEK, MVA GEL/SOL TOP., NA INTSTR, 1.5ML) (B,O)</t>
  </si>
  <si>
    <t>A10 DRUGS USED IN DIABETES</t>
  </si>
  <si>
    <t xml:space="preserve">BEXAGLIFLOZIN (BRENZAVVY, ABC FILM-CTD TABS, 20MG, NA VOL) </t>
  </si>
  <si>
    <t>BIMEKIZUMAB (BIMZELX, FNH PREFIL AUTOINJ, 160MG/1ML, 1ML) (B)</t>
  </si>
  <si>
    <t>CAPIVASERTIB (TRUQAP, ABC FILM-CTD TABS, 200MG, NA VOL) (C)</t>
  </si>
  <si>
    <t>M5 OTHER DRUGS FOR DISORDERS OF THE MUSCULO-SKELETAL SYSTEM</t>
  </si>
  <si>
    <t>CASIMERSEN (AMONDYS-45, FQC INFUS.VIA/BOT., 50MG/1ML, 2ML) (O)</t>
  </si>
  <si>
    <t>J6 SERA AND GAMMA-GLOBULIN</t>
  </si>
  <si>
    <t>CASIRIVIMAB (RONAPREVE, FPA VIAL, 120MG/1ML+120MG/1ML, 2.5ML) (B)</t>
  </si>
  <si>
    <t>CILTACABTAGENE AUTOLEUCEL (CARVYKTI, FQE INFUSION BAGS, NA INTSTR, NA VOL) (B,C,O)</t>
  </si>
  <si>
    <t>CIPAGLUCOSIDASE ALFA (POMBILITI, FQD INF DRY BOTTLE, 105MG, NA VOL) (B,O)</t>
  </si>
  <si>
    <t>B2 BLOOD COAGULATION SYSTEM, OTHER PRODUCTS</t>
  </si>
  <si>
    <t>CONCIZUMAB (ALHEMO, FRF P-F PENS, 100MG/1ML, NA VOL) (B,O)</t>
  </si>
  <si>
    <t>B6 ALL OTHER HAEMATOLOGICAL AGENTS</t>
  </si>
  <si>
    <t>CROVALIMAB (PIASKY, FPA VIAL, 170MG/1ML, 2ML) (B,O)</t>
  </si>
  <si>
    <t>DANICOPAN (VOYDEYA, ABC FILM-CTD TABS, NA INTSTR, NA VOL) (O)</t>
  </si>
  <si>
    <t>B3 ANTI-ANAEMIC PREPARATIONS</t>
  </si>
  <si>
    <t xml:space="preserve">DAPRODUSTAT (DUVROQ, ABC FILM-CTD TABS, 4MG, NA VOL) </t>
  </si>
  <si>
    <t>N5 PSYCHOLEPTICS</t>
  </si>
  <si>
    <t xml:space="preserve">DARIDOREXANT (QUVIVIQ, ABC FILM-CTD TABS, 50MG, NA VOL) </t>
  </si>
  <si>
    <t>H4 OTHER HORMONES</t>
  </si>
  <si>
    <t xml:space="preserve">DASIGLUCAGON (ZEGALOGUE, FNH PREFIL AUTOINJ, 1MG/1ML, 0.6ML) </t>
  </si>
  <si>
    <t>DELANDISTROGENE MOXEPARVOVEC (ELEVIDYS, FQC INFUS.VIA/BOT., NA INTSTR, NA VOL) (B,O)</t>
  </si>
  <si>
    <t xml:space="preserve">DELGOCITINIB (CORECTIM, MSA OINTMENT, 0.5%, 5G) </t>
  </si>
  <si>
    <t xml:space="preserve">DEUCRAVACITINIB (SOTYKTU, ABC FILM-CTD TABS, 6MG, NA VOL) </t>
  </si>
  <si>
    <t>D4 ANTI-PRURITICS, INCLUDING TOPICAL ANTIHISTAMINES, ANAESTHETICS, ETC</t>
  </si>
  <si>
    <t xml:space="preserve">DIFELIKEFALIN (KORSUVA, FNC P-F SYRNG I.V., 35.7Y/1ML, 0.7ML) </t>
  </si>
  <si>
    <t>DONANEMAB (KISUNLA, FQC INFUS.VIA/BOT., 17.5MG/1ML, 20ML) (B)</t>
  </si>
  <si>
    <t>DOSTARLIMAB (JEMPERLI, FQC INFUS.VIA/BOT., 50MG/1ML, 10ML) (B,C)</t>
  </si>
  <si>
    <t>EFANESOCTOCOG ALFA (ALTUVIIIO, FQD INF DRY BOTTLE, 4K, NA VOL) (B,O)</t>
  </si>
  <si>
    <t>L3 IMMUNOSTIMULATING AGENTS</t>
  </si>
  <si>
    <t>EFBEMALENOGRASTIM ALFA (RYZNEUTA, FNE P-F SYRNG SC, 20MG/1ML, 1ML) (B,C)</t>
  </si>
  <si>
    <t>EFLAPEGRASTIM (ROLVEDON, GNE P-F SYR SC RET, 22MG/1ML, 0.6ML) (B)</t>
  </si>
  <si>
    <t>ELADOCAGENE EXUPARVOVEC (UPSTAZA, FQC INFUS.VIA/BOT., NA INTSTR, 0.5ML) (B,O)</t>
  </si>
  <si>
    <t>A5 CHOLAGOGUES AND HEPATIC PROTECTORS</t>
  </si>
  <si>
    <t>ELAFIBRANOR (IQIRVO, ABC FILM-CTD TABS, 80MG, NA VOL) (O)</t>
  </si>
  <si>
    <t>ELRANATAMAB (ELREXFIO, FPE VIAL SC, 40MG/1ML, 1.9ML) (B,C,O)</t>
  </si>
  <si>
    <t>J1 SYSTEMIC ANTIBACTERIALS</t>
  </si>
  <si>
    <t xml:space="preserve">ENMETAZOBACTAM (EXBLIFEP, FQD INF DRY BOTTLE, 2G+500MG, NA VOL) </t>
  </si>
  <si>
    <t>R3 ANTI-ASTHMA AND COPD PRODUCTS</t>
  </si>
  <si>
    <t xml:space="preserve">ENSIFENTRINE (OHTUVAYRE, RGN LUNG U-D LIQ, 3MG/DOSE, 2.5ML) </t>
  </si>
  <si>
    <t>EPCORITAMAB (EPKINLY, FPE VIAL SC, 60MG/1ML, 0.8ML) (B,C,O)</t>
  </si>
  <si>
    <t>EPLONTERSEN (WAINUA, FNH PREFIL AUTOINJ, 56.3MG/1ML, 0.8ML) (O)</t>
  </si>
  <si>
    <t>G3 SEX HORMONES AND PRODUCTS WITH SIMILAR DESIRED EFFECTS, SYSTEMIC ACTION ONLY</t>
  </si>
  <si>
    <t xml:space="preserve">ESTETROL (NEXTSTELLIS, ABC FILM-CTD TABS, 3MG+15MG, NA VOL) </t>
  </si>
  <si>
    <t>ETRANACOGENE DEZAPARVOVEC (HEMGENIX, FQC INFUS.VIA/BOT., NA INTSTR, 10ML) (B,O)</t>
  </si>
  <si>
    <t>A7 ANTIDIARRHOEALS, ORAL ELECTROLYTE REPLACERS AND INTESTINAL ANTI-INFLAMMATORIES</t>
  </si>
  <si>
    <t xml:space="preserve">ETRASIMOD (VELSIPITY, ABC FILM-CTD TABS, 2MG, NA VOL) </t>
  </si>
  <si>
    <t>C10 LIPID-REGULATING/ANTI-ATHEROMA PREPARATIONS</t>
  </si>
  <si>
    <t>EVINACUMAB (EVKEEZA, FQC INFUS.VIA/BOT., 150MG/1ML, 2.3ML) (B,O)</t>
  </si>
  <si>
    <t>FARICIMAB (VABYSMO, NPA OPHTHAL VIALS, 120MG/1ML, 0.24ML) (B)</t>
  </si>
  <si>
    <t>FECAL MICROBIOTA (LIVE) (REBYOTA, HGX R SYS ENEM LIQ, NA INTSTR, 150ML) (B,O)</t>
  </si>
  <si>
    <t>FECAL MICROBIOTA SPORES, LIVE (VOWST, ACA CAPSULES, NA INTSTR, NA VOL) (B,O)</t>
  </si>
  <si>
    <t>G2 OTHER GYNAECOLOGICALS</t>
  </si>
  <si>
    <t xml:space="preserve">FEZOLINETANT (VEOZAH, ABC FILM-CTD TABS, 45MG, NA VOL) </t>
  </si>
  <si>
    <t>C3 DIURETICS</t>
  </si>
  <si>
    <t xml:space="preserve">FINERENONE (KERENDIA, ABC FILM-CTD TABS, 10MG, NA VOL) </t>
  </si>
  <si>
    <t>FRUQUINTINIB (FRUZAQLA, ACA CAPSULES, 5MG, NA VOL) (C)</t>
  </si>
  <si>
    <t>FUTIBATINIB (LYTGOBI, ABC FILM-CTD TABS, 20MG, NA VOL) (C,O)</t>
  </si>
  <si>
    <t>N3 ANTI-EPILEPTICS</t>
  </si>
  <si>
    <t>GANAXOLONE (ZTALMY, DGK SUSPENSION, 250MG/5ML, 110ML) (O)</t>
  </si>
  <si>
    <t>R5 COUGH AND COLD PREPARATIONS</t>
  </si>
  <si>
    <t xml:space="preserve">GEFAPIXANT (LYFNUA, ABC FILM-CTD TABS, 45MG, NA VOL) </t>
  </si>
  <si>
    <t>GIVINOSTAT (DUVYZAT, DGK SUSPENSION, 44.3MG/5ML, 140ML) (O)</t>
  </si>
  <si>
    <t>GLOFITAMAB (COLUMVI, FQC INFUS.VIA/BOT., 1MG/1ML, 10ML) (B,C,O)</t>
  </si>
  <si>
    <t>G1 GYNAECOLOGICAL ANTI-INFECTIVES</t>
  </si>
  <si>
    <t xml:space="preserve">IBREXAFUNGERP (BREXAFEMME, ABC FILM-CTD TABS, 150MG, NA VOL) </t>
  </si>
  <si>
    <t>IDECABTAGENE VICLEUCEL (ABECMA, FQE INFUSION BAGS, NA INTSTR, 50ML) (B,C,O)</t>
  </si>
  <si>
    <t>IMETELSTAT (RYTELO, FQD INF DRY BOTTLE, 188MG, NA VOL) (B,C)</t>
  </si>
  <si>
    <t>INAVOLISIB (ITOVEBI, ABC FILM-CTD TABS, 9MG, NA VOL) (C)</t>
  </si>
  <si>
    <t>INFIGRATINIB (TRUSELTIQ, ACA CAPSULES, VARI STR, NA VOL) (C,O)</t>
  </si>
  <si>
    <t>INSULIN ICODEC (AWIQLI, GRF P-F PENS RET, 700IU/1ML, 3ML) (B)</t>
  </si>
  <si>
    <t>T1 DIAGNOSTIC IMAGING</t>
  </si>
  <si>
    <t xml:space="preserve">IOMEPROL (IOMERON, FPA VIAL, 350MG/1ML, 500ML) </t>
  </si>
  <si>
    <t>IPTACOPAN (FABHALTA, ACA CAPSULES, 200MG, NA VOL) (O)</t>
  </si>
  <si>
    <t>LAZERTINIB (LAZCLUZE, ABC FILM-CTD TABS, 240MG, NA VOL) (C)</t>
  </si>
  <si>
    <t>LEBRIKIZUMAB (EBGLYSS, FNH PREFIL AUTOINJ, 125MG/1ML, 2ML) (B)</t>
  </si>
  <si>
    <t>LECANEMAB (LEQEMBI, FQC INFUS.VIA/BOT., 100MG/1ML, 2ML) (B)</t>
  </si>
  <si>
    <t>J5 ANTIVIRALS FOR SYSTEMIC USE</t>
  </si>
  <si>
    <t xml:space="preserve">LENACAPAVIR (SUNLENCA, ABC FILM-CTD TABS, 300MG, NA VOL) </t>
  </si>
  <si>
    <t>LENIOLISIB (JOENJA, ABC FILM-CTD TABS, 70MG, NA VOL) (O)</t>
  </si>
  <si>
    <t>LEVACETYLLEUCINE (AQNEURSA, DEP ORAL U-D PWDR, 1G/DOSE, NA VOL) (O)</t>
  </si>
  <si>
    <t>LISOCABTAGENE MARALEUCEL (BREYANZI, FQC INFUS.VIA/BOT., NA INTSTR, NA VOL) (B,C)</t>
  </si>
  <si>
    <t>LONAPEGSOMATROPIN (SKYTROFA, GRP U-D CARTRG RET, 22MG/1ML, NA VOL) (B,O)</t>
  </si>
  <si>
    <t>LONCASTUXIMAB TESIRINE (ZYNLONTA, FQD INF DRY BOTTLE, 10MG, NA VOL) (B,C,O)</t>
  </si>
  <si>
    <t xml:space="preserve">LOTILANER (XDEMVY, NGB DROPS EYE, 0.25%, 10ML) </t>
  </si>
  <si>
    <t>V3 ALL OTHER THERAPEUTIC PRODUCTS</t>
  </si>
  <si>
    <t>LUTETIUM (177LU) VIPIVOTIDE TETRAXETAN (PLUVICTO, FPC VIAL IV, NA INTSTR, 30ML) (C)</t>
  </si>
  <si>
    <t>MARALIXIBAT (LIVMARLI, DGA ORAL LIQUID, 47.5MG/5ML, 30ML) (O)</t>
  </si>
  <si>
    <t xml:space="preserve">MARIBAVIR (LIVTENCITY, ABC FILM-CTD TABS, 200MG, NA VOL) </t>
  </si>
  <si>
    <t>MARSTACIMAB (HYMPAVZI, FNH PREFIL AUTOINJ, 150MG/1ML, 1ML) (B,O)</t>
  </si>
  <si>
    <t>MAVACAMTEN (CAMZYOS, ACA CAPSULES, 5MG, NA VOL) (O)</t>
  </si>
  <si>
    <t>MELPHALAN FLUFENAMIDE (PEPAXTO, FQD INF DRY BOTTLE, 20MG, NA VOL) (C,O)</t>
  </si>
  <si>
    <t>MIRIKIZUMAB (OMVOH, FNH PREFIL AUTOINJ, 100MG/1ML, 1ML) (B,O)</t>
  </si>
  <si>
    <t>MIRVETUXIMAB SORAVTANSINE (ELAHERE, FQC INFUS.VIA/BOT., 5MG/1ML, 20ML) (B,C,O)</t>
  </si>
  <si>
    <t>MITAPIVAT (PYRUKYND, ABC FILM-CTD TABS, 20MG, NA VOL) (O)</t>
  </si>
  <si>
    <t>MOBOCERTINIB (EXKIVITY, ACA CAPSULES, 40MG, NA VOL) (C,O)</t>
  </si>
  <si>
    <t>MOMELOTINIB (OJJAARA, ABC FILM-CTD TABS, 200MG, NA VOL) (C,O)</t>
  </si>
  <si>
    <t>MOSUNETUZUMAB (LUNSUMIO, FQC INFUS.VIA/BOT., 1MG/1ML, 30ML) (B,C,O)</t>
  </si>
  <si>
    <t>MOTIXAFORTIDE (APHEXDA, FPB VIAL DRY, 62MG, NA VOL) (C,O)</t>
  </si>
  <si>
    <t>NADOFARAGENE FIRADENOVEC (ADSTILADRIN, MPS TOP.INSTL.VIAL, NA INTSTR, 20ML) (B,C,O)</t>
  </si>
  <si>
    <t>G4 UROLOGICALS</t>
  </si>
  <si>
    <t>NEDOSIRAN (RIVFLOZA, FNE P-F SYRNG SC, 160MG/1ML, 1ML) (O)</t>
  </si>
  <si>
    <t>NEMOLIZUMAB (NEMLUVIO, FNH PREFIL AUTOINJ, NA INTSTR, NA VOL) (B)</t>
  </si>
  <si>
    <t xml:space="preserve">NIRMATRELVIR (PAXLOVID, ABC FILM-CTD TABS, 150MG+100MG, NA VOL) </t>
  </si>
  <si>
    <t>NIROGACESTAT (OGSIVEO, ABC FILM-CTD TABS, 50MG, NA VOL) (C)</t>
  </si>
  <si>
    <t>NIRSEVIMAB (BEYFORTUS, FND PRE-FILL I.M, 100MG/1ML, 1ML) (B)</t>
  </si>
  <si>
    <t>NOGAPENDEKIN ALFA INBAKICEPT (ANKTIVA, MPA TOP/EXT. VIALS, 1MG/1ML, 0.4ML) (C)</t>
  </si>
  <si>
    <t>ODEVIXIBAT (BYLVAY, ACA CAPSULES, 1.2MG, NA VOL) (O)</t>
  </si>
  <si>
    <t>OLIPUDASE ALFA (XENPOZYME, FQD INF DRY BOTTLE, 20MG, NA VOL) (B,O)</t>
  </si>
  <si>
    <t>OLUTASIDENIB (REZLIDHIA, ACA CAPSULES, 150MG, NA VOL) (C,O)</t>
  </si>
  <si>
    <t>OMAVELOXOLONE (SKYCLARYS, ACA CAPSULES, 50MG, NA VOL) (O)</t>
  </si>
  <si>
    <t xml:space="preserve">OMIDENEPAG (EYBELIS, NGB DROPS EYE, 20Y/1ML, 2.5ML) </t>
  </si>
  <si>
    <t xml:space="preserve">OTESECONAZOLE (VIVJOA, ACA CAPSULES, 150MG, NA VOL) </t>
  </si>
  <si>
    <t>PACRITINIB (VONJO, ACA CAPSULES, 100MG, NA VOL) (O)</t>
  </si>
  <si>
    <t>PALOPEGTERIPARATIDE (YORVIPATH, GRF P-F PENS RET, 300Y/1ML, 0.98ML) (O)</t>
  </si>
  <si>
    <t>PALOVAROTENE (SOHONOS, ACA CAPSULES, 5MG, NA VOL) (O)</t>
  </si>
  <si>
    <t>PEGCETACOPLAN (ASPAVELI, FQC INFUS.VIA/BOT., 54MG/1ML, 20ML) (O)</t>
  </si>
  <si>
    <t>PEGUNIGALSIDASE ALFA (ELFABRIO, FQC INFUS.VIA/BOT., 2MG/1ML, 10ML) (B)</t>
  </si>
  <si>
    <t>PEGZILARGINASE (LOARGYS, GPA VIAL RET, 5MG/1ML, 0.4ML) (B,O)</t>
  </si>
  <si>
    <t xml:space="preserve">PERFLUOROHEXYLOCTANE (MIEBO, NGB DROPS EYE, 100%, 3ML) </t>
  </si>
  <si>
    <t>PIRTOBRUTINIB (JAYPIRCA, ABC FILM-CTD TABS, 100MG, NA VOL) (C,O)</t>
  </si>
  <si>
    <t xml:space="preserve">PONESIMOD (PONVORY, ABC FILM-CTD TABS, 20MG, NA VOL) </t>
  </si>
  <si>
    <t>QUIZARTINIB (VANFLYTA, ABC FILM-CTD TABS, 17.7MG, NA VOL) (C,O)</t>
  </si>
  <si>
    <t>REGDANVIMAB (REGKIRONA, FQC INFUS.VIA/BOT., 60MG/1ML, 16ML) (B)</t>
  </si>
  <si>
    <t>RELATLIMAB (OPDUALAG, FQC INFUS.VIA/BOT., 12MG/1ML+4MG/1ML, 20ML) (B,C,O)</t>
  </si>
  <si>
    <t>REPOTRECTINIB (AUGTYRO, ACA CAPSULES, 40MG, NA VOL) (C,O)</t>
  </si>
  <si>
    <t xml:space="preserve">RESMETIROM (REZDIFFRA, ABC FILM-CTD TABS, 80MG, NA VOL) </t>
  </si>
  <si>
    <t>RETIFANLIMAB (ZYNYZ, FQC INFUS.VIA/BOT., 25MG/1ML, 20ML) (B,C,O)</t>
  </si>
  <si>
    <t>REVUMENIB (REVUFORJ, ABC FILM-CTD TABS, 110MG, NA VOL) (C,O)</t>
  </si>
  <si>
    <t>J2 SYSTEMIC AGENTS FOR FUNGAL INFECTIONS</t>
  </si>
  <si>
    <t>REZAFUNGIN (REZZAYO, FQD INF DRY BOTTLE, 200MG, NA VOL) (O)</t>
  </si>
  <si>
    <t xml:space="preserve">RITLECITINIB (LITFULO, ACA CAPSULES, 50MG, NA VOL) </t>
  </si>
  <si>
    <t xml:space="preserve">ROXADUSTAT (EVRENZO, ABC FILM-CTD TABS, 50MG, NA VOL) </t>
  </si>
  <si>
    <t>ROZANOLIXIZUMAB (RYSTIGGO, FQC INFUS.VIA/BOT., 140MG/1ML, 2ML) (B,O)</t>
  </si>
  <si>
    <t xml:space="preserve">SAMIDORPHAN (LYBALVI, AAJ LAYERED  TABS, 10MG+10MG, NA VOL) </t>
  </si>
  <si>
    <t>SELADELPAR (LIVDELZI, ACA CAPSULES, 10MG, NA VOL) (O)</t>
  </si>
  <si>
    <t>N6 PSYCHOANALEPTICS EXCLUDING ANTI-OBESITY PREPARATIONS</t>
  </si>
  <si>
    <t xml:space="preserve">SERDEXMETHYLPHENIDATE (AZSTARYS, ACA CAPSULES, 7.8MG+39.2MG, NA VOL) </t>
  </si>
  <si>
    <t>D2 EMOLLIENTS, PROTECTIVES</t>
  </si>
  <si>
    <t xml:space="preserve">SOFPIRONIUM (ECCLOCK, MVA GEL/SOL TOP., 5%, 40G) </t>
  </si>
  <si>
    <t>SOMATROGON (NGENLA, FRF P-F PENS, 50MG/1ML, 1.2ML) (B,O)</t>
  </si>
  <si>
    <t>SOTATERCEPT (WINREVAIR, FPB VIAL DRY, 45MG, NA VOL) (B,O)</t>
  </si>
  <si>
    <t>SOTORASIB (LUMAKRAS, ABC FILM-CTD TABS, 120MG, NA VOL) (C,O)</t>
  </si>
  <si>
    <t>SPARSENTAN (FILSPARI, ABC FILM-CTD TABS, 400MG, NA VOL) (O)</t>
  </si>
  <si>
    <t>SPESOLIMAB (SPEVIGO, FQC INFUS.VIA/BOT., 60MG/1ML, 7.5ML) (B,O)</t>
  </si>
  <si>
    <t>SUTIMLIMAB (ENJAYMO, FPC VIAL IV, 50MG/1ML, 22ML) (B,O)</t>
  </si>
  <si>
    <t>TABELECLEUCEL (EBVALLO, FQC INFUS.VIA/BOT., NA INTSTR, 1ML) (C,O)</t>
  </si>
  <si>
    <t>TALQUETAMAB (TALVEY, FPE VIAL SC, 40MG/1ML, 1ML) (B,C,O)</t>
  </si>
  <si>
    <t xml:space="preserve">TAPINAROF (VTAMA, MTA CREAM, 1%, 60G) </t>
  </si>
  <si>
    <t>TARLATAMAB (IMDELLTRA, FQD INF DRY BOTTLE, 10MG, NA VOL) (B,C,O)</t>
  </si>
  <si>
    <t>TEBENTAFUSP (KIMMTRAK, FQC INFUS.VIA/BOT., 200Y/1ML, 0.5ML) (B,C,O)</t>
  </si>
  <si>
    <t>TECLISTAMAB (TECVAYLI, FPE VIAL SC, 90MG/1ML, 1.7ML) (B,C,O)</t>
  </si>
  <si>
    <t>TEPLIZUMAB (TZIELD, FQC INFUS.VIA/BOT., 1MG/1ML, 2ML) (B)</t>
  </si>
  <si>
    <t>TEPOTINIB (TEPMETKO, ABC FILM-CTD TABS, 225MG, NA VOL) (C,O)</t>
  </si>
  <si>
    <t xml:space="preserve">TERLIPRESSIN (TERLIVAZ, FPB VIAL DRY, 850Y, NA VOL) </t>
  </si>
  <si>
    <t>TEZEPELUMAB (TEZSPIRE, FNH PREFIL AUTOINJ, 110MG/1ML, 1.91ML) (B)</t>
  </si>
  <si>
    <t xml:space="preserve">TIRZEPATIDE (MOUNJARO, FPE VIAL SC, 10MG/1ML, 0.5ML) </t>
  </si>
  <si>
    <t>TISLELIZUMAB (BAI ZE AN, FQC INFUS.VIA/BOT., 10MG/1ML, 10ML) (B,C,O)</t>
  </si>
  <si>
    <t>TISOTUMAB VEDOTIN (TIVDAK, FQD INF DRY BOTTLE, 40MG, NA VOL) (B,C)</t>
  </si>
  <si>
    <t>TIXAGEVIMAB (EVUSHELD, FPD VIAL IM, 150MG/1ML+150MG/1ML, 1.5ML) (B)</t>
  </si>
  <si>
    <t>TOFERSEN (QALSODY, FPY VIAL OTHER, 6.67MG/1ML, 15ML) (O)</t>
  </si>
  <si>
    <t>TORIPALIMAB (LOQTORZI, FQC INFUS.VIA/BOT., 40MG/1ML, 6ML) (B,C,O)</t>
  </si>
  <si>
    <t>TRALOKINUMAB (ADTRALZA, FNE P-F SYRNG SC, 150MG/1ML, 1ML) (B)</t>
  </si>
  <si>
    <t>TREMELIMUMAB (IMJUDO, FQC INFUS.VIA/BOT., 20MG/1ML, 15ML) (B,C,O)</t>
  </si>
  <si>
    <t>TRILACICLIB (COSELA, FQD INF DRY BOTTLE, 300MG, NA VOL) (C)</t>
  </si>
  <si>
    <t>UBLITUXIMAB (BRIUMVI, FQC INFUS.VIA/BOT., 25MG/1ML, 6ML) (B,O)</t>
  </si>
  <si>
    <t>UMBRALISIB (UKONIQ, ABC FILM-CTD TABS, 200MG, NA VOL) (C,O)</t>
  </si>
  <si>
    <t>URSODOXICOLTAURINE (TUDCABIL, ACA CAPSULES, 250MG, NA VOL) (B)</t>
  </si>
  <si>
    <t>J7 VACCINES</t>
  </si>
  <si>
    <t>VACCINE, DENGUE FEVER (QDENGA, FPB VIAL DRY, NA INTSTR, NA VOL) (B)</t>
  </si>
  <si>
    <t>VACCINE, RESPIRATORY SYNCYTIAL VIRUS (ABRYSVO, FPB VIAL DRY, 60Y, NA VOL) (B)</t>
  </si>
  <si>
    <t>VACCINE, SARS-COV-2 NON-REPLICATING VECTOR (VAXZEVRIA, FPD VIAL IM, NA INTSTR, 5ML) (B)</t>
  </si>
  <si>
    <t>VACCINE, SARS-COV-2 SUBUNIT (NUVAXOVID, FND PRE-FILL I.M, 10Y/1ML, 0.5ML) (B)</t>
  </si>
  <si>
    <t xml:space="preserve">VADADUSTAT (VAFSEO, ABC FILM-CTD TABS, 300MG, NA VOL) </t>
  </si>
  <si>
    <t>VALOCTOCOGENE ROXAPARVOVEC (ROCTAVIAN, FQC INFUS.VIA/BOT., NA INTSTR, 8ML) (B,O)</t>
  </si>
  <si>
    <t>VAMOROLONE (AGAMREE, DGK SUSPENSION, 200MG/5ML, 100ML) (O)</t>
  </si>
  <si>
    <t xml:space="preserve">VERICIGUAT (VERQUVO, ABC FILM-CTD TABS, 2.5MG, NA VOL) </t>
  </si>
  <si>
    <t xml:space="preserve">VILOXAZINE (QELBREE, BCA RETARD CAPS, 200MG, NA VOL) </t>
  </si>
  <si>
    <t xml:space="preserve">VOCLOSPORIN (LUPKYNIS, ACA CAPSULES, 7.9MG, NA VOL) </t>
  </si>
  <si>
    <t>A2 ANTACIDS, ANTIFLATULENTS AND ANTI-ULCERANTS</t>
  </si>
  <si>
    <t xml:space="preserve">VONOPRAZAN (TAKECAB, ABC FILM-CTD TABS, 10MG, NA VOL) </t>
  </si>
  <si>
    <t>VORASIDENIB (VORANIGO, ABC FILM-CTD TABS, 40MG, NA VOL) (C,O)</t>
  </si>
  <si>
    <t>VOSORITIDE (VOXZOGO, FPB VIAL DRY, 560Y, NA VOL) (O)</t>
  </si>
  <si>
    <t>VUTRISIRAN (AMVUTTRA, FNE P-F SYRNG SC, 50MG/1ML, 0.5ML) (O)</t>
  </si>
  <si>
    <t xml:space="preserve">ZAVEGEPANT (ZAVZPRET, IGN N SYS U-D LIQ, 10MG/DOSE, NA VOL) </t>
  </si>
  <si>
    <t>ZENOCUTUZUMAB (BIZENGRI, FQC INFUS.VIA/BOT., 20MG/1ML, 18.8ML) (B,C,O)</t>
  </si>
  <si>
    <t>ZILUCOPLAN (ZILBRYSQ, FNE P-F SYRNG SC, 40MG/1ML, 0.81ML) (O)</t>
  </si>
  <si>
    <t>ZOLBETUXIMAB (VYLOY, FQD INF DRY BOTTLE, 100MG, NA VOL) (B,C,O)</t>
  </si>
  <si>
    <t xml:space="preserve">ZURANOLONE (ZURZUVAE, ACA CAPSULES, 25MG, NA VOL) </t>
  </si>
  <si>
    <t>PMPRB11 prices</t>
  </si>
  <si>
    <t>11 MIN</t>
  </si>
  <si>
    <t>11 MEDIAN</t>
  </si>
  <si>
    <t>11 MAX</t>
  </si>
  <si>
    <t>Distribution</t>
  </si>
  <si>
    <t>Price Description</t>
  </si>
  <si>
    <t>A red line marks the Canadian price close to the Min.</t>
  </si>
  <si>
    <t>No price variation</t>
  </si>
  <si>
    <t>A red line marks the Canadian price about 1/3 of the way from the Min.</t>
  </si>
  <si>
    <t>A red line marks the Canadian price about halfway between the Min and Max.</t>
  </si>
  <si>
    <t>A red line marks the Canadian price close to the Max.</t>
  </si>
  <si>
    <t>28=day course</t>
  </si>
  <si>
    <t>A red line marks the Canadian price about 1/4 of the way from the Min.</t>
  </si>
  <si>
    <t>single dose</t>
  </si>
  <si>
    <t>A red line marks the Canadian price halfway between the Min and Max.</t>
  </si>
  <si>
    <t>36 week course</t>
  </si>
  <si>
    <t>35-day course</t>
  </si>
  <si>
    <t>NA drops</t>
  </si>
  <si>
    <t>$637 to $5,096</t>
  </si>
  <si>
    <t>three month cycle</t>
  </si>
  <si>
    <t>28 day course</t>
  </si>
  <si>
    <t>&lt;$10k</t>
  </si>
  <si>
    <t>NA cream</t>
  </si>
  <si>
    <t>No sales in MIDAS</t>
  </si>
  <si>
    <t>Medicine (brand name)</t>
  </si>
  <si>
    <t>Desgination</t>
  </si>
  <si>
    <t>fda</t>
  </si>
  <si>
    <t>ema</t>
  </si>
  <si>
    <t>HC</t>
  </si>
  <si>
    <t>first approval</t>
  </si>
  <si>
    <t>ACECLIDINE (VIZZ)</t>
  </si>
  <si>
    <t>FDA</t>
  </si>
  <si>
    <t>ACOLTREMON (TRYPTYR)</t>
  </si>
  <si>
    <t>AFICAMTEN (MYQORZO)</t>
  </si>
  <si>
    <t>(O)</t>
  </si>
  <si>
    <t>ALLOGENEIC UMBILICAL CORD-DERIVED CD34- CELLS)</t>
  </si>
  <si>
    <t>(B,C,O)</t>
  </si>
  <si>
    <t>EMA</t>
  </si>
  <si>
    <t>ATRASENTAN (VANRAFIA)</t>
  </si>
  <si>
    <t>AVUTOMETINIB AND DEFACTINIB (AVMAPKI FAKZYNJA CO-PACK )</t>
  </si>
  <si>
    <t>(C,O)</t>
  </si>
  <si>
    <t>BELANTAMAB MAFODOTIN (BLENREP)</t>
  </si>
  <si>
    <t>BEREMAGENE GEPERPAVEC (VYJUVEK)</t>
  </si>
  <si>
    <t>(B,O)</t>
  </si>
  <si>
    <t>BRENSOCATIB (BRINSUPRI)</t>
  </si>
  <si>
    <t>CHIKUNGUNYA VIRUS (CHIKV) VIRUS-LIKE PARTICLE (VLP) (VIMKUNYA)</t>
  </si>
  <si>
    <t>(B)</t>
  </si>
  <si>
    <t>CLESROVIMAB (ENFLONSIA )</t>
  </si>
  <si>
    <t>DATOPOTAMAB DERUXTECAN (DATROWAY)</t>
  </si>
  <si>
    <t>(B,C)</t>
  </si>
  <si>
    <t>DELGOCITINIB (ANZUPGO)</t>
  </si>
  <si>
    <t>DEPEMOKIMAB (EXDENSUR)</t>
  </si>
  <si>
    <t>DONIDALORSEN (DAWNZERA)</t>
  </si>
  <si>
    <t>DORDAVIPRONE (MODEYSO)</t>
  </si>
  <si>
    <t>DOXECITINE AND DOXRIBTIMINE (KYGEVVI)</t>
  </si>
  <si>
    <t>ELAMIPRETIDE (FORZINITY )</t>
  </si>
  <si>
    <t>ELINZANETANT (LYNKUET)</t>
  </si>
  <si>
    <t>ETRIPAMIL (CARDAMYST)</t>
  </si>
  <si>
    <t>ETUVETIDIGENE AUTOTEMCEL (WASKYRA)</t>
  </si>
  <si>
    <t>FITUSIRAN (QFITLIA)</t>
  </si>
  <si>
    <t>GARADACIMAB (ANDEMBRY)</t>
  </si>
  <si>
    <t>GEPOTIDACIN (BLUJEPA)</t>
  </si>
  <si>
    <t>IMLUNESTRANT (INLURIYO)</t>
  </si>
  <si>
    <t>(C)</t>
  </si>
  <si>
    <t>LERODALCIBEP (LEROCHOL)</t>
  </si>
  <si>
    <t>LINVOSELTAMAB (LYNOZYFIC)</t>
  </si>
  <si>
    <t>MENINGOCOCCAL GROUPS A)</t>
  </si>
  <si>
    <t>MIRDAMETINIB (GOMEKLI/EZMEKLY)</t>
  </si>
  <si>
    <t>NARSOPLIMAB (YARTEMLEA)</t>
  </si>
  <si>
    <t>NERANDOMILAST (JASCAYD)</t>
  </si>
  <si>
    <t>NIPOCALIMAB (IMAAVY)</t>
  </si>
  <si>
    <t>PALTUSOTINE (PALSONIFY)</t>
  </si>
  <si>
    <t>PEMBROLIZUMAB AND BERAHYALURONIDASE ALFA (KEYTRUDA QLEX )</t>
  </si>
  <si>
    <t>PENPULIMAB (PENPULIMAB)</t>
  </si>
  <si>
    <t>PLOZASIRAN (REDEMPLO)</t>
  </si>
  <si>
    <t>PRADEMAGENE ZAMIKERACEL (ZEVASKYN)</t>
  </si>
  <si>
    <t>REMIBRUTINIB (RHAPSIDO)</t>
  </si>
  <si>
    <t>REVAKINAGENE TARORETCEL (ENCELTO )</t>
  </si>
  <si>
    <t>RILZABRUTINIB (WAYRILZ)</t>
  </si>
  <si>
    <t>SEBETRALSTAT (EKTERLY)</t>
  </si>
  <si>
    <t>SEPIAPTERIN (SEPHIENCE)</t>
  </si>
  <si>
    <t>SEVABERTINIB (HYRNUO)</t>
  </si>
  <si>
    <t>SIBEPRENLIMAB (VOYXACT)</t>
  </si>
  <si>
    <t>SUNVOZERTINIB (ZEGFROVY)</t>
  </si>
  <si>
    <t>SUZETRIGINE (JOURNAVX)</t>
  </si>
  <si>
    <t>TALETRECTINIB (IBTROZI)</t>
  </si>
  <si>
    <t>TELISOTUZUMAB VEDOTIN (EMRELIS)</t>
  </si>
  <si>
    <t>TRADIPITANT (NEREUS)</t>
  </si>
  <si>
    <t>VIMSELTINIB (ROMVIMZA)</t>
  </si>
  <si>
    <t>ZIFTOMENIB (KOMZIFTI)</t>
  </si>
  <si>
    <t>ZOLIFLODACIN (NUZOLVENCE)</t>
  </si>
  <si>
    <t>ZONGERTINIB (HERNEXEOS)</t>
  </si>
  <si>
    <t>ZOPAPOGENE IMADENOVEC (PAPZIMEOS)</t>
  </si>
  <si>
    <t>*RSV F-PROTEIN MRNA, 5'(M7G-5'-PPP-5'-GM), 3'POLYA (MRESVIA (B)</t>
  </si>
  <si>
    <t>ACELLULAR TISSUE ENGINEERED VESSEL-TYOD (SYMVESS (B)</t>
  </si>
  <si>
    <t>AFAMITRESGENE AUTOLEUCEL (TECELRA (B,C,O)</t>
  </si>
  <si>
    <t>ALLOGENEIC PROCESSED THYMUS TISSUE (RETHYMIC
			 (B)</t>
  </si>
  <si>
    <t>ARIMOCLOMOL (Miplyffa (O)</t>
  </si>
  <si>
    <t>9/20/2024</t>
  </si>
  <si>
    <t xml:space="preserve">BERDAZIMER (Zelsuvmi </t>
  </si>
  <si>
    <t>1/5/2024</t>
  </si>
  <si>
    <t>COSIBELIMAB (Unloxcyt (B,C)</t>
  </si>
  <si>
    <t>12/13/2024</t>
  </si>
  <si>
    <t>CRINECERFONT (Crenessity (O)</t>
  </si>
  <si>
    <t>DAXIBOTULINUMTOXINA (Daxxify) (B)</t>
  </si>
  <si>
    <t xml:space="preserve">DEURUXOLITINIB (Leqselvi </t>
  </si>
  <si>
    <t>7/25/2024</t>
  </si>
  <si>
    <t>DONISLECEL (LANTIDRA) (B,O)</t>
  </si>
  <si>
    <t>06/28/2023</t>
  </si>
  <si>
    <t>Durlobactam (XACDURO)</t>
  </si>
  <si>
    <t>5/23/2023</t>
  </si>
  <si>
    <t>EFGARTIGIMOD (Vyvgart (B)</t>
  </si>
  <si>
    <t>ELACESTRANT  (Orserdu (C)</t>
  </si>
  <si>
    <t>1/27/2023</t>
  </si>
  <si>
    <t>ENSARTINIB (Ensacove (C)</t>
  </si>
  <si>
    <t>12/18/2024</t>
  </si>
  <si>
    <t>EXAGAMGLOGENE AUTOTEMCEL (Casgevy (B,O)</t>
  </si>
  <si>
    <t>12/08/2023</t>
  </si>
  <si>
    <t>FEXINIDAZOLE (fexinidazole (O)</t>
  </si>
  <si>
    <t>FIDANACOGENE ELAPARVOVEC (BEQVEZ (B,O)</t>
  </si>
  <si>
    <t>04/25/24</t>
  </si>
  <si>
    <t>FOSDENOPTERIN (Nulibry (O)</t>
  </si>
  <si>
    <t xml:space="preserve">GEPIRONE (Exxua </t>
  </si>
  <si>
    <t>9/22/2023</t>
  </si>
  <si>
    <t>LIFILEUCEL (AMTAGVI (B,C,O)</t>
  </si>
  <si>
    <t>LOVOTIBEGLOGENE AUTOTEMCEL (LYFGENIA (B,O)</t>
  </si>
  <si>
    <t>LUTETIUM (177LU) VIPIVOTIDE TETRAXETAN (Pluvicto (C)</t>
  </si>
  <si>
    <t>MAVORIXAFOR (Xolremdi (O)</t>
  </si>
  <si>
    <t>4/26/2024</t>
  </si>
  <si>
    <t>OBECABTAGENE AUTOLEUCEL (Aucatzyl  (B,C,O)</t>
  </si>
  <si>
    <t>ODRONEXTAMAB (Ordspono (B,C,O)</t>
  </si>
  <si>
    <t>22/08/2024</t>
  </si>
  <si>
    <t>OLEZARSEN (Tryngolza (O)</t>
  </si>
  <si>
    <t>12/19/2024</t>
  </si>
  <si>
    <t>OMIDUBICEL (OMISERGE) (B,O)</t>
  </si>
  <si>
    <t>04/17/2023</t>
  </si>
  <si>
    <t>PAFOLACIANINE (Cytalux (C)</t>
  </si>
  <si>
    <t>PEGULICIANINE (Lumisight (C)</t>
  </si>
  <si>
    <t>4/17/2024</t>
  </si>
  <si>
    <t>POZELIMAB (VEOPOZ) (B,O)</t>
  </si>
  <si>
    <t>8/18/2023</t>
  </si>
  <si>
    <t>REMESTEMCEL-L (RYONCIL (B)</t>
  </si>
  <si>
    <t>SOTROVMAB (XEVUDY) (B)</t>
  </si>
  <si>
    <t>SUGEMALIMAB (Cejemly (B,C)</t>
  </si>
  <si>
    <t>24/07/2024</t>
  </si>
  <si>
    <t xml:space="preserve">SULOPENEM ETZADROXIL, PROBENECID (Orlynvah </t>
  </si>
  <si>
    <t>10/25/2024</t>
  </si>
  <si>
    <t>TROFINETIDE (Daybue (O)</t>
  </si>
  <si>
    <t>3/10/2023</t>
  </si>
  <si>
    <t>VACCINE, SARS-COV-2 (Valneva) (B)</t>
  </si>
  <si>
    <t>VANZACAFTOR, TEZACAFTOR, AND DEUTIVACAFTOR (Alyftrek  (O)</t>
  </si>
  <si>
    <t>12/20/2024</t>
  </si>
  <si>
    <t xml:space="preserve">VIRUS-LIKE PARTICLES (VLP) OF SARS-COV-2 SPIKE PROTEIN (COVIFENZ </t>
  </si>
  <si>
    <t xml:space="preserve">XANOMELINE AND TROSPIUM CHLORIDE (Cobenfy </t>
  </si>
  <si>
    <t>9/26/2024</t>
  </si>
  <si>
    <t>ZANIDATAMAB (Ziihera (B,C,O)</t>
  </si>
  <si>
    <t>11/20/2024</t>
  </si>
  <si>
    <t>ETRANACOGENE DEZAPARVOVEC (HEMGENIX) (B,O)</t>
  </si>
  <si>
    <t>LENIOLISIB (JOENJA) (O)</t>
  </si>
  <si>
    <t>3/24/2023</t>
  </si>
  <si>
    <t>MITAPIVAT (PYRUKYND) (O)</t>
  </si>
  <si>
    <t>REGDANVIMAB (REGKIRONA) (B)</t>
  </si>
  <si>
    <t>UMBRALISIB (UKONIQ) (C,O)</t>
  </si>
  <si>
    <t>VACCINE, SARS-COV-2 NON-REPLICATING VECTOR (VAXZEVRIA) (B)</t>
  </si>
  <si>
    <t>VACCINE, SARS-COV-2 SUBUNIT (NUVAXOVID) (B)</t>
  </si>
  <si>
    <t>AXATILIMAB (NIKTIMVO) (B,O)</t>
  </si>
  <si>
    <t xml:space="preserve">ENMETAZOBACTAM (EXBLIFEP) </t>
  </si>
  <si>
    <t>GIVINOSTAT (DUVYZAT) (O)</t>
  </si>
  <si>
    <t>LEVACETYLLEUCINE (AQNEURSA) (O)</t>
  </si>
  <si>
    <t>ZENOCUTUZUMAB (BIZENGRI) (B,C,O)</t>
  </si>
  <si>
    <t>Country of first sales</t>
  </si>
  <si>
    <t>Data supplement  A: New International Medicines with sales 2021–2025</t>
  </si>
  <si>
    <t>Note: A medicine was considered to be new in 2022 if it received initial market authorization through the US Food and Drug Administration (FDA), the European Medicines Agency (EMA), and/or Health Canada during the calendar year.</t>
  </si>
  <si>
    <t>Availability and sales information refer to all forms and strengths of the medicine, while pricing and treatment costs are based on the highest-selling form and strength indicated. Sales are based on manufacturer list prices.</t>
  </si>
  <si>
    <t>Specialty medicines are indicated using the following abbreviations: B: biologic; C: cancer; G: gene therapy; O: orphan.</t>
  </si>
  <si>
    <t>* Level 2 of the Anatomical Classification of Pharmaceutical Products, as reported in MIDAS</t>
  </si>
  <si>
    <t>®, except for the new medicines without sales data in MIDAS®, for which the reporting is based on the Anatomic Therapeutic Chemical (ATC) Classification System maintained by the World Health Organization (WHO).</t>
  </si>
  <si>
    <t>§ Treatment costs were taken from CDA-AMC Reimbursement Review reports where available; otherwise, they were calculated using Canadian list prices if available or, if no other countries reported sales, the US price was used. Information on dosing regimens was taken from the product monograph provided by Health Canada, or the FDA or EMA if unavailable though Health Canada.</t>
  </si>
  <si>
    <t>Data source: IQVIA MIDAS® Database, 2025 (all rights reserved); US Food and Drug Administration Novel Drugs; European Medicines Agency Human Medicines Highlights; Health Canada.</t>
  </si>
  <si>
    <t>Data supplement  A: New International
Medicines with sales 2021–2025</t>
  </si>
  <si>
    <t>Percent of new medicine sales</t>
  </si>
  <si>
    <t>Country of first sale or Approval body</t>
  </si>
  <si>
    <t>Availability or First approval</t>
  </si>
  <si>
    <t>Medicine</t>
  </si>
  <si>
    <t>no. OECD countries plus CAN US with sales</t>
  </si>
  <si>
    <t>OECD Min</t>
  </si>
  <si>
    <t>OECD max</t>
  </si>
  <si>
    <t>Canadian price relative to midpoint of range</t>
  </si>
  <si>
    <t>Abrocitinib (Cibinqo, abc film-ctd tabs, 200 mg, NA vol)</t>
  </si>
  <si>
    <t>D5 Nonsteroidal products for inflammatory skin disorders</t>
  </si>
  <si>
    <t>United Kingdom</t>
  </si>
  <si>
    <t>17,765 - 19,882</t>
  </si>
  <si>
    <t>BELOW</t>
  </si>
  <si>
    <t>Aducanumab (Aduhelm, fqc infus.via/bot., 100 mg/1 ml, 3 ml)B</t>
  </si>
  <si>
    <t>N7 Other central nervous system drugs</t>
  </si>
  <si>
    <t>United States</t>
  </si>
  <si>
    <t>–</t>
  </si>
  <si>
    <t>NA</t>
  </si>
  <si>
    <t>Amivantamab (Rybrevant, fqc infus.via/bot., 50 mg/1 ml, 7 ml)B,C</t>
  </si>
  <si>
    <t>L1 Antineoplastics</t>
  </si>
  <si>
    <t>Anifrolumab (Saphnelo, fqc infus.via/bot., 75 mg/1 ml, 2 ml)B</t>
  </si>
  <si>
    <t>L4 Immunosuppressants</t>
  </si>
  <si>
    <t>Asciminib (Scemblix, abc film-ctd tabs, 40 mg, NA vol)C,O</t>
  </si>
  <si>
    <t>Atogepant (Qulipta, aaa tablets, 60 mg, NA vol)</t>
  </si>
  <si>
    <t>N2 Analgesics</t>
  </si>
  <si>
    <t>Avacopan (Tavneos, aca capsules, 10 mg, NA vol)O</t>
  </si>
  <si>
    <t>C6 Other cardiovascular products</t>
  </si>
  <si>
    <t>Avalglucosidase alfa (Nexviazyme, fqd inf dry bottle, 100 mg, NA vol)B,O</t>
  </si>
  <si>
    <t>A16 Other alimentary tract and metabolism products</t>
  </si>
  <si>
    <t>NEAR</t>
  </si>
  <si>
    <t>Belumosudil (Rezurock, aaa tablets, 200 mg, NA vol)O</t>
  </si>
  <si>
    <t>ABOVE</t>
  </si>
  <si>
    <t>Belzutifan (Welireg, abc film-ctd tabs, 40 mg, NA vol)O</t>
  </si>
  <si>
    <t>Bimekizumab (Bimzelx, fnh prefil autoinj, 160 mg/1 ml, 1 ml)B</t>
  </si>
  <si>
    <t>30,631 / 22,921</t>
  </si>
  <si>
    <t>Casimersen (Amondys-45, fqc infus.via/bot., 50 mg/1 ml, 2 ml)O</t>
  </si>
  <si>
    <t>M5 Other drugs for disorders of the musculo-skeletal system</t>
  </si>
  <si>
    <t>1,990,367</t>
  </si>
  <si>
    <t>Casirivimab (Ronapreve, fpa vial, 120 mg/1 ml+120 mg/1 ml, 2.5 ml)B</t>
  </si>
  <si>
    <t>J6 Sera and gamma-globulin</t>
  </si>
  <si>
    <t>Dasiglucagon (Zegalogue, fnh prefil autoinj, 1 mg/1 ml, 0.6 ml)</t>
  </si>
  <si>
    <t>H4 Other hormones</t>
  </si>
  <si>
    <t>Difelikefalin (Korsuva, fnc p-f syrng i.v., 35.7 y/1 ml, 0.7 ml)</t>
  </si>
  <si>
    <t>D4 Anti-pruritics, including topical antihistamines, anaesthetics, etc</t>
  </si>
  <si>
    <t>Netherlands</t>
  </si>
  <si>
    <t>Dostarlimab (Jemperli, fqc infus.via/bot., 50 mg/1 ml, 10 ml)B,C</t>
  </si>
  <si>
    <t>7,380 to 11,070</t>
  </si>
  <si>
    <t>Estetrol (Nextstellis, abc film-ctd tabs, 3 mg+15 mg, NA vol)</t>
  </si>
  <si>
    <t>G3 Sex hormones and products with similar desired effects, systemic action only</t>
  </si>
  <si>
    <t>Evinacumab (Evkeeza, fqc infus.via/bot., 150 mg/1 ml, 2.3 ml)B,O</t>
  </si>
  <si>
    <t>C10 Lipid-regulating/anti-atheroma preparations</t>
  </si>
  <si>
    <t>4,823,753</t>
  </si>
  <si>
    <t>Finerenone (Kerendia, abc film-ctd tabs, 10 mg, NA vol)</t>
  </si>
  <si>
    <t>C3 Diuretics</t>
  </si>
  <si>
    <t>Ibrexafungerp (Brexafemme, abc film-ctd tabs, 150 mg, NA vol)</t>
  </si>
  <si>
    <t>G1 Gynaecological anti-infectives</t>
  </si>
  <si>
    <t>Idecabtagene vicleucel (Abecma, fqe infusion bags, NA intstr, 50 ml)B,C,O</t>
  </si>
  <si>
    <t>Infigratinib (Truseltiq, aca capsules, vari str, NA vol)C,O</t>
  </si>
  <si>
    <t>Lisocabtagene maraleucel (Breyanzi, fqc infus.via/bot., NA intstr, NA vol)B,C</t>
  </si>
  <si>
    <t>Japan</t>
  </si>
  <si>
    <t>Lonapegsomatropin (Skytrofa, grp u-d cartrg ret, 22 mg/1 ml, NA vol)B,O</t>
  </si>
  <si>
    <t>Loncastuximab tesirine (Zynlonta, fqd inf dry bottle, 10 mg, NA vol)B,C,O</t>
  </si>
  <si>
    <t>Maralixibat (Livmarli, dga oral liquid, 47.5 mg/5 ml, 30 ml)O</t>
  </si>
  <si>
    <t>A5 Chologogues and hepatic protectors</t>
  </si>
  <si>
    <t>Poland</t>
  </si>
  <si>
    <t>Maribavir (Livtencity, abc film-ctd tabs, 200 mg, NA vol)</t>
  </si>
  <si>
    <t>J5 Antivirals for systemic use</t>
  </si>
  <si>
    <t>7.5-week course</t>
  </si>
  <si>
    <t>Melphalan flufenamide (Pepaxto, fqd inf dry bottle, 20 mg, NA vol)C,O</t>
  </si>
  <si>
    <t>Mobocertinib (Exkivity, aca capsules, 40 mg, NA vol)C,O</t>
  </si>
  <si>
    <t>Odevixibat (Bylvay, aca capsules, 1.2 mg, NA vol)O</t>
  </si>
  <si>
    <t>Pegcetacoplan (Aspaveli, fqc infus.via/bot., 54 mg/1 ml, 20 ml)O</t>
  </si>
  <si>
    <t>B6 All other haematological agents</t>
  </si>
  <si>
    <t>Ponesimod (Ponvory, abc film-ctd tabs, 20 mg, NA vol)</t>
  </si>
  <si>
    <t>Roxadustat (Evrenzo, abc film-ctd tabs, 50 mg, NA vol)</t>
  </si>
  <si>
    <t>B3 Anti-anaemic preparations</t>
  </si>
  <si>
    <t>Samidorphan (Lybalvi, aaj layered tabs, 10 mg+10 mg, NA vol)</t>
  </si>
  <si>
    <t>N5 Psycho-leptics</t>
  </si>
  <si>
    <t>Serdexmethylphenidate (Azstarys, aca capsules, 7.8 mg+39.2 mg, NA vol)</t>
  </si>
  <si>
    <t>N6 Psychoanaleptics excluding anti-obesity preparations</t>
  </si>
  <si>
    <t>Somatrogon (Ngenla, frf p-f pens, 50 mg/1 ml, 1.2 ml)B,O</t>
  </si>
  <si>
    <t>Sotorasib (Lumakras, abc film-ctd tabs, 120 mg, NA vol)C,O</t>
  </si>
  <si>
    <t>Tepotinib (Tepmetko, abc film-ctd tabs, 225 mg, NA vol)C,O</t>
  </si>
  <si>
    <t>Tezepelumab (Tezspire, fnh prefil autoinj, 110 mg/1 ml, 1.91 ml)B</t>
  </si>
  <si>
    <t>R3 Anti-asthma and COPD products</t>
  </si>
  <si>
    <t>Tisotumab vedotin (Tivdak, fqd inf dry bottle, 40 mg, NA vol)B,C</t>
  </si>
  <si>
    <t>Tralokinumab (Adtralza, fne p-f syrng sc, 150 mg/1 ml, 1 ml)B</t>
  </si>
  <si>
    <t>Trilaciclib (Cosela, fqd inf dry bottle, 300 mg, NA vol)C</t>
  </si>
  <si>
    <t>V3 All other therapeutic products</t>
  </si>
  <si>
    <t>Vericiguat (Verquvo, abc film-ctd tabs, 2.5 mg, NA vol)</t>
  </si>
  <si>
    <t>Viloxazine (Qelbree, bca retard caps, 200 mg, NA vol)</t>
  </si>
  <si>
    <t>Voclosporin (Lupkynis, aca capsules, 7.9 mg, NA vol)</t>
  </si>
  <si>
    <t>G4 Urologicals</t>
  </si>
  <si>
    <t>Vosoritide (Voxzogo, fpb vial dry, 560 y, NA vol)O</t>
  </si>
  <si>
    <t>Adagrasib (Krazati, abc film-ctd tabs, 200 mg, NA vol)C,O</t>
  </si>
  <si>
    <t>Ciltacabtagene autoleucel (Carvykti, fqe infusion bags, NA intstr, NA vol)B,C,O</t>
  </si>
  <si>
    <t>Daridorexant (Quviviq, abc film-ctd tabs, 50 mg, NA vol)</t>
  </si>
  <si>
    <t>Deucravacitinib (Sotyktu, abc film-ctd tabs, 6 mg, NA vol)</t>
  </si>
  <si>
    <t>Eflapegrastim (Rolvedon, gne p-f syr sc ret, 22 mg/1 ml, 0.6 ml)B</t>
  </si>
  <si>
    <t>L3 Immunostimulating agents</t>
  </si>
  <si>
    <t>Korea</t>
  </si>
  <si>
    <t>Eladocagene exuparvovec (Upstaza, fqc infus.via/bot., na intstr, 0.5 ml)B,O</t>
  </si>
  <si>
    <t>Single dose</t>
  </si>
  <si>
    <t>Faricimab (Vabysmo, npa ophthal vials, 120 mg/1 ml, 0.24 ml)B</t>
  </si>
  <si>
    <t>S1 Ophthalmologicals</t>
  </si>
  <si>
    <t>Futibatinib (Lytgobi, abc film-ctd tabs, 20 mg, NA vol)C,O</t>
  </si>
  <si>
    <t>Ganaxolone (Ztalmy, dgk suspension, 250 mg/5 ml, 110 ml)O</t>
  </si>
  <si>
    <t>N3 Anti-epileptics</t>
  </si>
  <si>
    <t>Lenacapavir (Sunlenca, abc film-ctd tabs, 300 mg, NA vol)</t>
  </si>
  <si>
    <t>Lutetium (177Lu) vipivotide tetraxetan (Pluvicto, fpc vial iv, NA intstr, 30 ml)C</t>
  </si>
  <si>
    <t>36-week course</t>
  </si>
  <si>
    <t>Mavacamten (Camzyos, aca capsules, 5 mg, NA vol)O</t>
  </si>
  <si>
    <t>C1 Cardiac therapy</t>
  </si>
  <si>
    <t>Mirvetuximab soravtansine (Elahere, fqc infus.via/bot., 5 mg/1 ml, 20 ml)B,C,O</t>
  </si>
  <si>
    <t>Mosunetuzumab (Lunsumio, fqc infus.via/bot., 1 mg/1 ml, 30 ml)B,C,O</t>
  </si>
  <si>
    <t>Nadofaragene firadenovec (Adstiladrin, mps top.instl.vial, NA intstr, 20 ml)B,C,O</t>
  </si>
  <si>
    <t>Nirmatrelvir (Paxlovid, abc film-ctd tabs, 150 mg+100 mg, NA vol)</t>
  </si>
  <si>
    <t>Nirsevimab (Beyfortus, fnd pre-fill i.m, 100 mg/1 ml, 1 ml)B</t>
  </si>
  <si>
    <t>Spain</t>
  </si>
  <si>
    <t>Olipudase alfa (Xenpozyme, fqd inf dry bottle, 20 mg, NA vol)B,O</t>
  </si>
  <si>
    <t>Portugal</t>
  </si>
  <si>
    <t>Olutasidenib (Rezlidhia, aca capsules, 150 mg, NA vol)C,O</t>
  </si>
  <si>
    <t>Omidenepag (Eybelis, ngb drops eye, 20 y/1 ml, 2.5 ml)</t>
  </si>
  <si>
    <t>Oteseconazole (Vivjoa, aca capsules, 150 mg, NA vol)</t>
  </si>
  <si>
    <t>Pacritinib (Vonjo, aca capsules, 100 mg, NA vol)O</t>
  </si>
  <si>
    <t>Palovarotene (Sohonos, aca capsules, 5 mg, NA vol)O</t>
  </si>
  <si>
    <t>Relatlimab (Opdualag, fqc infus.via/bot., 12 mg/1 ml+4 mg/1 ml, 20 ml)B,C,O</t>
  </si>
  <si>
    <t>Spesolimab (Spevigo, fqc infus.via/bot., 60 mg/1 ml, 7.5 ml)B,O</t>
  </si>
  <si>
    <t>Sutimlimab (Enjaymo, fpc vial iv, 50 mg/1 ml, 22 ml)B,O</t>
  </si>
  <si>
    <t>Tabelecleucel (Ebvallo, fqc infus.via/bot., NA intstr, 1 ml)C,O</t>
  </si>
  <si>
    <t>Tapinarof (Vtama, mta cream, 1%, 60 g)</t>
  </si>
  <si>
    <t>Tebentafusp (Kimmtrak, fqc infus.via/bot., 200 y/1 ml, 0.5 ml)B,C,O</t>
  </si>
  <si>
    <t>Teclistamab (Tecvayli, fpe vial sc, 90 mg/1 ml, 1.7 ml)B,C,O</t>
  </si>
  <si>
    <t>Teplizumab (Tzield, fqc infus.via/bot., 1 mg/1 ml, 2 ml)B</t>
  </si>
  <si>
    <t>A10 Drugs used in diabetes</t>
  </si>
  <si>
    <t>Terlipressin (Terlivaz, fpb vial dry, 850 y, NA vol)</t>
  </si>
  <si>
    <t>Tirzepatide (Mounjaro, fpe vial sc, 10 mg/1 ml, 0.5 ml)</t>
  </si>
  <si>
    <t>Tixagevimab (Evusheld, fpd vial im, 150 mg/1 ml+150 mg/1 ml, 1.5 ml)B</t>
  </si>
  <si>
    <t>Tremelimumab (Imjudo, fqc infus.via/bot., 20 mg/1 ml, 15 ml)B,C,O</t>
  </si>
  <si>
    <t>Ublituximab (Briumvi, fqc infus.via/bot., 25 mg/1 ml, 6 ml)B,O</t>
  </si>
  <si>
    <t>Ursodoxicoltaurine (Tudcabil, aca capsules, 250 mg, NA vol)B</t>
  </si>
  <si>
    <t>Vaccine, dengue fever (Qdenga, fpb vial dry, NA intstr, NA vol)B</t>
  </si>
  <si>
    <t>J7 Vaccines</t>
  </si>
  <si>
    <t>Mexico</t>
  </si>
  <si>
    <t>Valoctocogene roxaparvovec (Roctavian, fqc infus.via/bot., NA intstr, 8 ml)B,O</t>
  </si>
  <si>
    <t>B2 Blood coagulation system, other products</t>
  </si>
  <si>
    <t>Vonoprazan (Takecab, abc film-ctd tabs, 10 mg, NA vol)</t>
  </si>
  <si>
    <t>A2 Antacids, antiflatulents and anti-ulcerants</t>
  </si>
  <si>
    <t>Vutrisiran (Amvuttra, fne p-f syrng sc, 50 mg/1 ml, 0.5 ml)O</t>
  </si>
  <si>
    <t>Apadamtase alfa (Adzynma, fqd inf dry bottle, 1.5 k, NA vol)B,O</t>
  </si>
  <si>
    <t>B1 Antithrombotic agents</t>
  </si>
  <si>
    <t>Avacincaptad pegol (Izervay, npa ophthal vials, 20 mg/1 ml, 0.1 ml)</t>
  </si>
  <si>
    <t>Beremagene geperpavec (Vyjuvek, mva gel/sol top., NA intstr, 1.5 ml)B,O</t>
  </si>
  <si>
    <t>D3 Wound healing agents</t>
  </si>
  <si>
    <t>Bexagliflozin (Brenzavvy, abc film-ctd tabs, 20 mg, NA vol)</t>
  </si>
  <si>
    <t>Capivasertib (Truqap, abc film-ctd tabs, 200 mg, NA vol)C</t>
  </si>
  <si>
    <t>Cipaglucosidase alfa (Pombiliti, fqd inf dry bottle, 105 mg, NA vol)B,O</t>
  </si>
  <si>
    <t>Concizumab (Alhemo, frf p-f pens, 100 mg/1 ml, NA vol)B,O</t>
  </si>
  <si>
    <t>Daprodustat (Duvroq, abc film-ctd tabs, 4 mg, NA vol)</t>
  </si>
  <si>
    <t>Delandistrogene moxeparvovec (Elevidys, fqc infus.via/bot., NA intstr, NA vol)B,O</t>
  </si>
  <si>
    <t>Efanesoctocog alfa (Altuviiio, fqd inf dry bottle, 4 k, NA vol)B,O</t>
  </si>
  <si>
    <t>Efbemalenograstim alfa (Ryzneuta, fne p-f syrng sc ret, 20 mg/1 ml, 1 ml)B,C</t>
  </si>
  <si>
    <t>Elranatamab (Elrexfio, fpe vial sc, 40 mg/1 ml, 1.9 ml)B,C,O</t>
  </si>
  <si>
    <t>Slovenia</t>
  </si>
  <si>
    <t>Epcoritamab (Epkinly, fpe vial sc, 60 mg/1 ml, 0.8 ml)B,C,O</t>
  </si>
  <si>
    <t>Eplontersen (Wainua, fnh prefil autoinj, 56.3 mg/1 ml, 0.8 ml)O</t>
  </si>
  <si>
    <t>Etrasimod (Velsipity, abc film-ctd tabs, 2 mg, NA vol)</t>
  </si>
  <si>
    <t>A7 Antidiarrhoeals, oral electrolyte replacers and intestinal anti-inflammatories</t>
  </si>
  <si>
    <t>Fecal microbiota spores, live (Vowst, aca capsules, NA intstr, NA vol)B,O</t>
  </si>
  <si>
    <t>Fezolinetant (Veozah, abc film-ctd tabs, 45 mg, NA vol)</t>
  </si>
  <si>
    <t>G2 Other gynaecologicals</t>
  </si>
  <si>
    <t>Fruquintinib (Fruzaqla, aca capsules, 5 mg, NA vol)C</t>
  </si>
  <si>
    <t>Gefapixant (Lyfnua, abc film-ctd tabs, 45 mg, NA vol)</t>
  </si>
  <si>
    <t>R5 Cough and cold preparations</t>
  </si>
  <si>
    <t>Glofitamab (Columvi, fqc infus.via/bot., 1 mg/1 ml, 10 ml)B,C,O</t>
  </si>
  <si>
    <t>Iptacopan (Fabhalta, aca capsules, 200 mg, NA vol)O</t>
  </si>
  <si>
    <t>Lebrikizumab (Ebglyss, fnh prefil autoinj, 125 mg/1 ml, 2 ml)B</t>
  </si>
  <si>
    <t>Lecanemab (Leqembi, fqc infus.via/bot., 100 mg/1 ml, 2 ml)B</t>
  </si>
  <si>
    <t>Lotilaner (Xdemvy, ngb drops eye, 0.25%, 10 ml)</t>
  </si>
  <si>
    <t>Mirikizumab (Omvoh, fnh prefil autoinj, 100 mg/1 ml, 1 ml)B,O</t>
  </si>
  <si>
    <t>Momelotinib (Ojjaara, abc film-ctd tabs, 200 mg, NA vol)C,O</t>
  </si>
  <si>
    <t>Motixafortide (Aphexda, fpb vial dry, 62 mg, NA vol)C,O</t>
  </si>
  <si>
    <t>Nedosiran (Rivfloza, fne p-f syrng sc, 160 mg/1 ml, 1 ml)O</t>
  </si>
  <si>
    <t>Nirogacestat (Ogsiveo, abc film-ctd tabs, 50 mg, NA vol)C</t>
  </si>
  <si>
    <t>Omaveloxolone (Skyclarys, aca capsules, 50 mg, NA vol)O</t>
  </si>
  <si>
    <t>Palopegteriparatide (Yorvipath, grf p-f pens ret, 300 y/1 ml, 0.98 ml)O</t>
  </si>
  <si>
    <t>Austria</t>
  </si>
  <si>
    <t>Pegunigalsidase alfa (Elfabrio, fqc infus.via/bot., 2 mg/1 ml, 10 ml)B</t>
  </si>
  <si>
    <t>Norway</t>
  </si>
  <si>
    <t>Pegzilarginase (Loargys, gpa vial ret, 5 mg/1 ml, 0.4 ml)B,O</t>
  </si>
  <si>
    <t>Perfluorohexyloctane (Miebo, ngb drops eye, 100%, 3 ml)</t>
  </si>
  <si>
    <t>NA (drops)</t>
  </si>
  <si>
    <t>Pirtobrutinib (Jaypirca, abc film-ctd tabs, 100 mg, NA vol)C,O</t>
  </si>
  <si>
    <t>Quizartinib (Vanflyta, abc film-ctd tabs, 17.7 mg, NA vol)C,O</t>
  </si>
  <si>
    <t>Repotrectinib (Augtyro, aca capsules, 40 mg, NA vol)C,O</t>
  </si>
  <si>
    <t>Retifanlimab (Zynyz, fqc infus.via/bot., 25 mg/1 ml, 20 ml)B,C,O</t>
  </si>
  <si>
    <t>Rezafungin (Rezzayo, fqd inf dry bottle, 200 mg, NA vol)O</t>
  </si>
  <si>
    <t>J2 Systemic agents for fungal infections</t>
  </si>
  <si>
    <t>Ritlecitinib (Litfulo, aca capsules, 50 mg, NA vol)</t>
  </si>
  <si>
    <t>Rozanolixizumab (Rystiggo, fqc infus.via/bot., 140 mg/1 ml, 2 ml)B,O</t>
  </si>
  <si>
    <t>Sparsentan (Filspari, abc film-ctd tabs, 400 mg, NA vol)O</t>
  </si>
  <si>
    <t>Talquetamab (Talvey, fpe vial sc, 40 mg/1 ml, 1 ml)B,C,O</t>
  </si>
  <si>
    <t>21-day course</t>
  </si>
  <si>
    <t>Tislelizumab (Bai Ze An, fqc infus.via/bot., 10 mg/1 ml, 10 ml)B,C,O</t>
  </si>
  <si>
    <t>Tofersen (Qalsody, fpy vial other, 6.67 mg/1 ml, 15 ml)O</t>
  </si>
  <si>
    <t>Toripalimab (Loqtorzi, fqc infus.via/bot., 40 mg/1 ml, 6 ml)B,C,O</t>
  </si>
  <si>
    <t>Vaccine, respiratory syncytial virus (Abrysvo, fpb vial dry, 60 y, NA vol)B</t>
  </si>
  <si>
    <t>Vadadustat (Vafseo, abc film-ctd tabs, 300 mg, NA vol)</t>
  </si>
  <si>
    <t>Vamorolone (Agamree, dgk suspension, 200 mg/5 ml, 100 ml)O</t>
  </si>
  <si>
    <t>Zavegepant (Zavzpret, ign n sys u-d liq, 10 mg/dose, NA vol)</t>
  </si>
  <si>
    <t>Zilucoplan (Zilbrysq, fne p-f syrng sc, 40 mg/1 ml, 0.81 ml)O</t>
  </si>
  <si>
    <t>Zuranolone (Zurzuvae, aca capsules, 25 mg, NA vol)</t>
  </si>
  <si>
    <t>Acoramidis (Attruby, abc film-ctd tabs, 356 mg, NA vol)O</t>
  </si>
  <si>
    <t>Aprocitentan (Tryvio, abc film-ctd tabs, 12.5 mg, NA vol)</t>
  </si>
  <si>
    <t>C2 Antihypertensives</t>
  </si>
  <si>
    <t>Crovalimab (Piasky, fpa vial, 170 mg/1 ml, 2 ml)B,O</t>
  </si>
  <si>
    <t>Danicopan (Voydeya, abc film-ctd tabs, na intstr, NA vol)O</t>
  </si>
  <si>
    <t>Delgocitinib (Corectim, msa ointment, 0.5%, 5 g)</t>
  </si>
  <si>
    <t>Donanemab (Kisunla, fqc infus.via/bot., 17.5 mg/1 ml, 20 ml)B</t>
  </si>
  <si>
    <t>Elafibranor (Iqirvo, abc film-ctd tabs, 80 mg, NA vol)O</t>
  </si>
  <si>
    <t>3-month cycle</t>
  </si>
  <si>
    <t>Ensifentrine (Ohtuvayre, rgn lung u-d liq, 3 mg/dose, 2.5 ml)</t>
  </si>
  <si>
    <t>Imetelstat (Rytelo, fqd inf dry bottle, 188 mg, NA vol)B,C</t>
  </si>
  <si>
    <t>Inavolisib (Itovebi, abc film-ctd tabs, 9 mg, NA vol)C</t>
  </si>
  <si>
    <t>Insulin icodec (Awiqli, grf p-f pens ret, 700 iu/1 ml, 3 ml)B</t>
  </si>
  <si>
    <t>Iomeprol (Iomeron, fpa vial, 350 mg/1 ml, 500 ml)</t>
  </si>
  <si>
    <t>T1 Diagnostic imaging</t>
  </si>
  <si>
    <t>Lazertinib (Lazcluze, abc film-ctd tabs, 240 mg, NA vol)C</t>
  </si>
  <si>
    <t>Marstacimab (Hympavzi, fnh prefil autoinj, 150 mg/1 ml, 1 ml)B,O</t>
  </si>
  <si>
    <t>Nemolizumab (Nemluvio, fnh prefil autoinj, na intstr, NA vol)B</t>
  </si>
  <si>
    <t>Nogapendekin alfa inbakicept (Anktiva, mpa top/ext. vials, 1 mg/1 ml, 0.4 ml)C</t>
  </si>
  <si>
    <t>Resmetirom (Rezdiffra, abc film-ctd tabs, 80 mg, NA vol)</t>
  </si>
  <si>
    <t>Revumenib (Revuforj, abc film-ctd tabs, 110 mg, NA vol)C,O</t>
  </si>
  <si>
    <t>Seladelpar (Livdelzi, aca capsules, 10 mg, NA vol)O</t>
  </si>
  <si>
    <t>Sofpironium (Ecclock, mva gel/sol top., 5%, 40 g)</t>
  </si>
  <si>
    <t>D2 Emollients, protectives</t>
  </si>
  <si>
    <t>NA (cream)</t>
  </si>
  <si>
    <t>Sotatercept (Winrevair, fpb vial dry, 45 mg, NA vol)B,O</t>
  </si>
  <si>
    <t>Tarlatamab (Imdelltra, fqd inf dry bottle, 10 mg, NA vol)B,C,O</t>
  </si>
  <si>
    <t>Vorasidenib (Voranigo, abc film-ctd tabs, 40 mg, NA vol)C,O</t>
  </si>
  <si>
    <t>Zolbetuximab (Vyloy, fqd inf dry bottle, 100 mg, NA vol)B,C,O</t>
  </si>
  <si>
    <t>Aceclidine (Vizz)</t>
  </si>
  <si>
    <t>Acoltremon (Tryptyr)</t>
  </si>
  <si>
    <t>Aficamten (Myqorzo)O</t>
  </si>
  <si>
    <t>Allogeneic umbilical cord-derived cd34- cells)B,C,O</t>
  </si>
  <si>
    <t>Atrasentan (Vanrafia)</t>
  </si>
  <si>
    <t>Avutometinib and defactinib (Avmapki fakzynja co-pack)C,O</t>
  </si>
  <si>
    <t>Belantamab mafodotin (Blenrep)B,C,O</t>
  </si>
  <si>
    <t>Beremagene geperpavec (Vyjuvek)B,O</t>
  </si>
  <si>
    <t>Brensocatib (Brinsupri)</t>
  </si>
  <si>
    <t>Chikungunya virus (Chikv) virus-like particle (Vlp) (Vimkunya)B</t>
  </si>
  <si>
    <t>Clesrovimab (Enflonsia)B</t>
  </si>
  <si>
    <t>Datopotamab deruxtecan (Datroway)B,C</t>
  </si>
  <si>
    <t>Delgocitinib (Anzupgo)</t>
  </si>
  <si>
    <t>Depemokimab (Exdensur)B</t>
  </si>
  <si>
    <t>Donidalorsen (Dawnzera)O</t>
  </si>
  <si>
    <t>Dordaviprone (Modeyso)C,O</t>
  </si>
  <si>
    <t>Doxecitine and doxribtimine (Kygevvi)O</t>
  </si>
  <si>
    <t>Elamipretide (Forzinity)O</t>
  </si>
  <si>
    <t>Elinzanetant (Lynkuet)</t>
  </si>
  <si>
    <t>Etripamil (Cardamyst)</t>
  </si>
  <si>
    <t>Etuve­tidigene autotemcel (Waskyra)O</t>
  </si>
  <si>
    <t>Fitusiran (Qfitlia)O</t>
  </si>
  <si>
    <t>Garadacimab (Andembry)B,O</t>
  </si>
  <si>
    <t>Gepotidacin (Blu Jepa)</t>
  </si>
  <si>
    <t>Imlunestrant (Inluri Yo)C</t>
  </si>
  <si>
    <t>Lerodalcibep (Lerochol)</t>
  </si>
  <si>
    <t>Linvoseltamab (Lynozyfic)B,C,O</t>
  </si>
  <si>
    <t>Meningococcal groups a, b, c, w and y vaccine (Penmenvy)B</t>
  </si>
  <si>
    <t>Mirdametinib (Gomekli/ezmekly)O</t>
  </si>
  <si>
    <t>Narsoplimab (Yartemlea)B,O</t>
  </si>
  <si>
    <t>Nerandomilast (Jascayd)O</t>
  </si>
  <si>
    <t>Nipocalimab (Imaavy)B,O</t>
  </si>
  <si>
    <t>Paltusotine (Palsonify)O</t>
  </si>
  <si>
    <t>Pembrolizumab and berahy­aluronidase alfa (Keytruda Qlex)B,C</t>
  </si>
  <si>
    <t>Penpulimab (Penpulimab)B,C,O</t>
  </si>
  <si>
    <t>Plozasiran (Redemplo)O</t>
  </si>
  <si>
    <t>Prademagene zamikeracel (Zevaskyn)B,O</t>
  </si>
  <si>
    <t>Remibrutinib (Rhapsido)</t>
  </si>
  <si>
    <t>Revakinagene taroretcel (Encelto)B</t>
  </si>
  <si>
    <t>Rilzabrutinib (Wayrilz)O</t>
  </si>
  <si>
    <t>Sebetralstat (Ekterly)O</t>
  </si>
  <si>
    <t>Sepiapterin (Sephience)O</t>
  </si>
  <si>
    <t>Sevabertinib (Hyrnuo)C,O</t>
  </si>
  <si>
    <t>Sibeprenlimab (Voyxact)B</t>
  </si>
  <si>
    <t>Sunvozertinib (Zegfrovy)C</t>
  </si>
  <si>
    <t>Suzetrigine (Journavx)</t>
  </si>
  <si>
    <t>Taletrectinib (Ibtrozi)C,O</t>
  </si>
  <si>
    <t>Telisotuzumab vedotin (Emrelis)B,C</t>
  </si>
  <si>
    <t>Tradipitant (Nereus)</t>
  </si>
  <si>
    <t>Vimseltinib (Romvimza)O</t>
  </si>
  <si>
    <t>Ziftomenib (Komzifti)C,O</t>
  </si>
  <si>
    <t>Zoliflodacin (Nuzolvence)</t>
  </si>
  <si>
    <t>Zongertinib (Hernexeos)</t>
  </si>
  <si>
    <t>Zopapogene imadenovec (Papzimeos)B,O</t>
  </si>
  <si>
    <t>*RSV f-protein mrna, 5'(M7g-5'-ppp-5'-gm), 3'polya (Mresvia)B</t>
  </si>
  <si>
    <t>Acellular tissue engineered vessel-tyod (Symvess)B</t>
  </si>
  <si>
    <t>Afamitresgene autoleucel (Tecelra)B,C,O</t>
  </si>
  <si>
    <t>Arimoclomol (Miplyffa)O</t>
  </si>
  <si>
    <t>Axatilimab (Niktimvo)B,O</t>
  </si>
  <si>
    <t>Berdazimer (Zelsuvmi)</t>
  </si>
  <si>
    <t>Cosibelimab (Unloxcyt)B,C</t>
  </si>
  <si>
    <t>Crinecerfont (Crenessity)O</t>
  </si>
  <si>
    <t>Deuruxolitinib (Leqselvi)</t>
  </si>
  <si>
    <t>Enmetazobactam (Exblifep)</t>
  </si>
  <si>
    <t>Ensartinib (Ensacove)C</t>
  </si>
  <si>
    <t>Givinostat (Duvyzat)O</t>
  </si>
  <si>
    <t>Levacetylleucine (Aqneursea)O</t>
  </si>
  <si>
    <t>Lifileucel (Amtagvi)B,C,O</t>
  </si>
  <si>
    <t>Mavorixafor (Xolremdi)O</t>
  </si>
  <si>
    <t>Obecabtagene autoleucel (Aucatzyl)B,C,O</t>
  </si>
  <si>
    <t>Odronextamab (Ordspono)B,C,O</t>
  </si>
  <si>
    <t>Olezarsen (Tryngolza)O</t>
  </si>
  <si>
    <t>Pegulicianine (Lumisight)C</t>
  </si>
  <si>
    <t>Remestemcel-l (Ryoncil)B</t>
  </si>
  <si>
    <t>Sugemalimab (Cejemly)B,C</t>
  </si>
  <si>
    <t>Sulopenem etzadroxil, probenecid (Orlynvah)</t>
  </si>
  <si>
    <t>Vanzacaftor, tezacaftor, and deutivacaftor (Alyftrek)O</t>
  </si>
  <si>
    <t>Xanomeline and trospium chloride (Cobenfy)</t>
  </si>
  <si>
    <t>Zanidatamab (Ziihera)B,C,O</t>
  </si>
  <si>
    <t>Zenocutuzumab (Bizengri)B,C,O</t>
  </si>
  <si>
    <t>Donislecel (Lantidra)B,O</t>
  </si>
  <si>
    <t>Durlobactam (Xacduro)</t>
  </si>
  <si>
    <t>Elacestrant (Orserdu)C</t>
  </si>
  <si>
    <t>Exagamglogene autotemcel (Casgevy)B,O</t>
  </si>
  <si>
    <t>Fidanacogene elaparvovec (Beqvez)B,O</t>
  </si>
  <si>
    <t>Gepirone (Exxua)</t>
  </si>
  <si>
    <t>Leniolisib (Joenja)O</t>
  </si>
  <si>
    <t>Lovotibeglogene autoleucel (Lyfgenia)B,O</t>
  </si>
  <si>
    <t>Omidubicel (Omiserge)B,O</t>
  </si>
  <si>
    <t>Pozelimab (Veopoz)B,O</t>
  </si>
  <si>
    <t>Trofinetide (Daybue)O</t>
  </si>
  <si>
    <t>Daxibotulinumtoxin a (Daxxify)B</t>
  </si>
  <si>
    <t>Etranacogene dezaparvovec (Hemgenix)B,O</t>
  </si>
  <si>
    <t>Lutetium (177Lu) vipivotide tetraxetan (Pluvicto)C</t>
  </si>
  <si>
    <t>Mitapivat (Pyrukynd)O</t>
  </si>
  <si>
    <t>Vaccine, SARS-CoV-2 (Valneva)B</t>
  </si>
  <si>
    <t>Vaccine, SARS-CoV-2 subunit (Nuvaxovid)B</t>
  </si>
  <si>
    <t>Virus-like particles (Vlp) of SARS-CoV-2 spike protein (Covifenz)</t>
  </si>
  <si>
    <t>Allogeneic processed thymus tissue (Rethymic)B</t>
  </si>
  <si>
    <t>Efgartigimod (Vyvgart)B</t>
  </si>
  <si>
    <t>Fexinidazole (Fexinidazole)O</t>
  </si>
  <si>
    <t>Fosdenopterin (Nulibry)O</t>
  </si>
  <si>
    <t>Pafolacianine (Cytalux)C</t>
  </si>
  <si>
    <t>Regdanvimab (Regkirona)B</t>
  </si>
  <si>
    <t>Sotrovimab (Xevudy)B</t>
  </si>
  <si>
    <t>Umbralisib (Ukon iq)C,O</t>
  </si>
  <si>
    <t>Vaccine, SARS-CoV-2 non-replicating vector (Vaxzevria)B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</si>
</sst>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6" formatCode="&quot;$&quot;#,##0_);[Red]\(&quot;$&quot;#,##0\)"/>
    <numFmt numFmtId="44" formatCode="_(&quot;$&quot;* #,##0.00_);_(&quot;$&quot;* \(#,##0.00\);_(&quot;$&quot;* &quot;-&quot;??_);_(@_)"/>
    <numFmt numFmtId="164" formatCode="m/d/yy;@"/>
    <numFmt numFmtId="165" formatCode="_(&quot;$&quot;* #,##0_);_(&quot;$&quot;* \(#,##0\);_(&quot;$&quot;* &quot;-&quot;??_);_(@_)"/>
    <numFmt numFmtId="166" formatCode="mm\/dd\/yy"/>
    <numFmt numFmtId="167" formatCode="dd/mm/yy;@"/>
    <numFmt numFmtId="168" formatCode="yyyy/mm/dd;@"/>
    <numFmt numFmtId="169" formatCode="&quot;$&quot;#,##0"/>
  </numFmts>
  <fonts count="13">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9"/>
      <color theme="1"/>
      <name val="Arial"/>
      <family val="2"/>
    </font>
    <font>
      <i/>
      <sz val="11"/>
      <color rgb="FF808080"/>
      <name val="Arial"/>
      <family val="2"/>
    </font>
    <font>
      <sz val="9"/>
      <color rgb="FF000000"/>
      <name val="Verdana"/>
      <family val="2"/>
    </font>
    <font>
      <b/>
      <sz val="20"/>
      <color theme="0"/>
      <name val="Arial"/>
      <family val="2"/>
    </font>
    <font>
      <sz val="11"/>
      <color theme="1"/>
      <name val="Verdana"/>
      <family val="2"/>
    </font>
    <font>
      <b/>
      <sz val="12"/>
      <color theme="0"/>
      <name val="Arial"/>
      <family val="2"/>
    </font>
    <font>
      <b/>
      <sz val="11"/>
      <color theme="0"/>
      <name val="Verdana"/>
      <family val="2"/>
    </font>
    <font>
      <sz val="10"/>
      <color theme="1"/>
      <name val="Verdana"/>
      <family val="2"/>
    </font>
    <font>
      <sz val="10"/>
      <color theme="0" tint="-4.9989318521683403E-2"/>
      <name val="Verdana"/>
      <family val="2"/>
    </font>
  </fonts>
  <fills count="8">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rgb="FFE7E6E6"/>
        <bgColor indexed="64"/>
      </patternFill>
    </fill>
    <fill>
      <patternFill patternType="solid">
        <fgColor theme="0" tint="-4.9989318521683403E-2"/>
        <bgColor indexed="64"/>
      </patternFill>
    </fill>
    <fill>
      <patternFill patternType="solid">
        <fgColor theme="0"/>
        <bgColor indexed="64"/>
      </patternFill>
    </fill>
    <fill>
      <patternFill patternType="solid">
        <fgColor rgb="FF023F5A"/>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theme="0"/>
      </right>
      <top/>
      <bottom/>
      <diagonal/>
    </border>
    <border>
      <left style="thin">
        <color theme="0"/>
      </left>
      <right style="thin">
        <color theme="0"/>
      </right>
      <top/>
      <bottom/>
      <diagonal/>
    </border>
    <border>
      <left/>
      <right style="thin">
        <color theme="0"/>
      </right>
      <top/>
      <bottom style="thin">
        <color theme="0"/>
      </bottom>
      <diagonal/>
    </border>
    <border>
      <left/>
      <right/>
      <top/>
      <bottom style="thin">
        <color theme="0"/>
      </bottom>
      <diagonal/>
    </border>
    <border>
      <left style="thin">
        <color theme="0"/>
      </left>
      <right style="thin">
        <color theme="0"/>
      </right>
      <top style="thin">
        <color theme="0"/>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cellStyleXfs>
  <cellXfs count="74">
    <xf numFmtId="0" fontId="0" fillId="0" borderId="0" xfId="0"/>
    <xf numFmtId="14" fontId="0" fillId="0" borderId="0" xfId="0" applyNumberFormat="1"/>
    <xf numFmtId="3" fontId="0" fillId="0" borderId="0" xfId="0" applyNumberFormat="1"/>
    <xf numFmtId="4" fontId="0" fillId="0" borderId="0" xfId="0" applyNumberFormat="1"/>
    <xf numFmtId="0" fontId="1" fillId="3" borderId="0" xfId="4" applyAlignment="1">
      <alignment vertical="center"/>
    </xf>
    <xf numFmtId="0" fontId="0" fillId="0" borderId="0" xfId="0" applyAlignment="1">
      <alignment wrapText="1"/>
    </xf>
    <xf numFmtId="0" fontId="1" fillId="2" borderId="0" xfId="3" applyAlignment="1">
      <alignment wrapText="1"/>
    </xf>
    <xf numFmtId="44" fontId="0" fillId="0" borderId="0" xfId="1" applyFont="1"/>
    <xf numFmtId="9" fontId="0" fillId="0" borderId="0" xfId="2" applyFont="1"/>
    <xf numFmtId="10" fontId="0" fillId="0" borderId="0" xfId="2" applyNumberFormat="1" applyFont="1"/>
    <xf numFmtId="10" fontId="0" fillId="0" borderId="0" xfId="0" applyNumberFormat="1"/>
    <xf numFmtId="44" fontId="0" fillId="0" borderId="0" xfId="1" applyFont="1" applyAlignment="1">
      <alignment wrapText="1"/>
    </xf>
    <xf numFmtId="44" fontId="1" fillId="2" borderId="0" xfId="1" applyFill="1" applyAlignment="1">
      <alignment wrapText="1"/>
    </xf>
    <xf numFmtId="164" fontId="0" fillId="0" borderId="0" xfId="0" applyNumberFormat="1"/>
    <xf numFmtId="165" fontId="0" fillId="0" borderId="0" xfId="1" applyNumberFormat="1" applyFont="1"/>
    <xf numFmtId="0" fontId="1" fillId="2" borderId="0" xfId="3"/>
    <xf numFmtId="0" fontId="1" fillId="3" borderId="0" xfId="4"/>
    <xf numFmtId="164" fontId="1" fillId="3" borderId="0" xfId="4" applyNumberFormat="1"/>
    <xf numFmtId="10" fontId="1" fillId="3" borderId="0" xfId="4" applyNumberFormat="1"/>
    <xf numFmtId="165" fontId="1" fillId="3" borderId="0" xfId="4" applyNumberFormat="1"/>
    <xf numFmtId="0" fontId="2" fillId="4" borderId="1" xfId="0" applyFont="1" applyFill="1" applyBorder="1" applyAlignment="1">
      <alignment horizontal="center"/>
    </xf>
    <xf numFmtId="0" fontId="3" fillId="0" borderId="1"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horizontal="center" vertical="center"/>
    </xf>
    <xf numFmtId="6" fontId="0" fillId="0" borderId="0" xfId="0" applyNumberFormat="1"/>
    <xf numFmtId="0" fontId="6" fillId="0" borderId="0" xfId="0" applyFont="1"/>
    <xf numFmtId="0" fontId="3" fillId="0" borderId="0" xfId="0" applyFont="1" applyAlignment="1">
      <alignment vertical="center"/>
    </xf>
    <xf numFmtId="0" fontId="4" fillId="0" borderId="0" xfId="0" applyFont="1" applyAlignment="1">
      <alignment vertical="center" wrapText="1"/>
    </xf>
    <xf numFmtId="14" fontId="0" fillId="0" borderId="0" xfId="2" applyNumberFormat="1" applyFont="1"/>
    <xf numFmtId="14" fontId="0" fillId="0" borderId="0" xfId="0" applyNumberFormat="1" applyAlignment="1">
      <alignment horizontal="right"/>
    </xf>
    <xf numFmtId="166" fontId="0" fillId="0" borderId="0" xfId="0" applyNumberFormat="1" applyAlignment="1">
      <alignment horizontal="right"/>
    </xf>
    <xf numFmtId="167" fontId="0" fillId="0" borderId="0" xfId="0" applyNumberFormat="1"/>
    <xf numFmtId="0" fontId="0" fillId="6" borderId="0" xfId="0" applyFill="1"/>
    <xf numFmtId="0" fontId="0" fillId="7" borderId="0" xfId="0" applyFill="1"/>
    <xf numFmtId="0" fontId="8" fillId="0" borderId="0" xfId="0" applyFont="1"/>
    <xf numFmtId="10" fontId="8" fillId="0" borderId="0" xfId="2" applyNumberFormat="1" applyFont="1"/>
    <xf numFmtId="164" fontId="8" fillId="0" borderId="0" xfId="0" applyNumberFormat="1" applyFont="1"/>
    <xf numFmtId="0" fontId="9" fillId="7" borderId="0" xfId="3" applyFont="1" applyFill="1" applyBorder="1" applyAlignment="1">
      <alignment horizontal="center" vertical="center" wrapText="1"/>
    </xf>
    <xf numFmtId="0" fontId="10" fillId="7" borderId="2" xfId="3" applyFont="1" applyFill="1" applyBorder="1" applyAlignment="1">
      <alignment horizontal="center" vertical="center" wrapText="1"/>
    </xf>
    <xf numFmtId="0" fontId="10" fillId="7" borderId="3" xfId="3" applyFont="1" applyFill="1" applyBorder="1" applyAlignment="1">
      <alignment horizontal="center" vertical="center" wrapText="1"/>
    </xf>
    <xf numFmtId="164" fontId="10" fillId="7" borderId="3" xfId="4" applyNumberFormat="1" applyFont="1" applyFill="1" applyBorder="1" applyAlignment="1">
      <alignment horizontal="center" vertical="center" wrapText="1"/>
    </xf>
    <xf numFmtId="0" fontId="10" fillId="7" borderId="3" xfId="4" applyFont="1" applyFill="1" applyBorder="1" applyAlignment="1">
      <alignment horizontal="center" vertical="center" wrapText="1"/>
    </xf>
    <xf numFmtId="165" fontId="10" fillId="7" borderId="3" xfId="1" applyNumberFormat="1" applyFont="1" applyFill="1" applyBorder="1" applyAlignment="1">
      <alignment horizontal="center" vertical="center" wrapText="1"/>
    </xf>
    <xf numFmtId="164" fontId="9" fillId="7" borderId="5" xfId="4" applyNumberFormat="1" applyFont="1" applyFill="1" applyBorder="1" applyAlignment="1">
      <alignment horizontal="center" vertical="center" wrapText="1"/>
    </xf>
    <xf numFmtId="0" fontId="9" fillId="7" borderId="5" xfId="4" applyFont="1" applyFill="1" applyBorder="1" applyAlignment="1">
      <alignment horizontal="center" vertical="center" wrapText="1"/>
    </xf>
    <xf numFmtId="165" fontId="9" fillId="7" borderId="5" xfId="1" applyNumberFormat="1" applyFont="1" applyFill="1" applyBorder="1" applyAlignment="1">
      <alignment horizontal="center" vertical="center" wrapText="1"/>
    </xf>
    <xf numFmtId="0" fontId="9" fillId="7" borderId="4" xfId="4" applyFont="1" applyFill="1" applyBorder="1" applyAlignment="1">
      <alignment horizontal="center" vertical="center" wrapText="1"/>
    </xf>
    <xf numFmtId="164" fontId="9" fillId="7" borderId="0" xfId="4" applyNumberFormat="1" applyFont="1" applyFill="1" applyBorder="1" applyAlignment="1">
      <alignment horizontal="center" vertical="center" wrapText="1"/>
    </xf>
    <xf numFmtId="0" fontId="7" fillId="7" borderId="0" xfId="0" applyFont="1" applyFill="1" applyAlignment="1">
      <alignment horizontal="left" vertical="center" wrapText="1" indent="1"/>
    </xf>
    <xf numFmtId="164" fontId="10" fillId="7" borderId="6" xfId="4" applyNumberFormat="1" applyFont="1" applyFill="1" applyBorder="1" applyAlignment="1">
      <alignment horizontal="center" vertical="center" wrapText="1"/>
    </xf>
    <xf numFmtId="0" fontId="9" fillId="7" borderId="2" xfId="3" applyFont="1" applyFill="1" applyBorder="1" applyAlignment="1">
      <alignment horizontal="center" vertical="center" wrapText="1"/>
    </xf>
    <xf numFmtId="0" fontId="11" fillId="6" borderId="0" xfId="0" applyFont="1" applyFill="1" applyAlignment="1">
      <alignment horizontal="left" vertical="center" wrapText="1" indent="1"/>
    </xf>
    <xf numFmtId="0" fontId="11" fillId="0" borderId="0" xfId="0" applyFont="1"/>
    <xf numFmtId="0" fontId="11" fillId="0" borderId="0" xfId="0" applyFont="1" applyAlignment="1">
      <alignment vertical="center"/>
    </xf>
    <xf numFmtId="0" fontId="11" fillId="0" borderId="0" xfId="0" applyFont="1" applyAlignment="1">
      <alignment horizontal="left" indent="2"/>
    </xf>
    <xf numFmtId="168" fontId="11" fillId="0" borderId="0" xfId="0" applyNumberFormat="1" applyFont="1" applyAlignment="1">
      <alignment horizontal="left" indent="2"/>
    </xf>
    <xf numFmtId="10" fontId="11" fillId="0" borderId="0" xfId="2" applyNumberFormat="1" applyFont="1" applyAlignment="1">
      <alignment horizontal="left" indent="2"/>
    </xf>
    <xf numFmtId="165" fontId="11" fillId="0" borderId="0" xfId="1" applyNumberFormat="1" applyFont="1" applyAlignment="1">
      <alignment horizontal="left" indent="2"/>
    </xf>
    <xf numFmtId="49" fontId="11" fillId="0" borderId="0" xfId="0" applyNumberFormat="1" applyFont="1"/>
    <xf numFmtId="168" fontId="11" fillId="0" borderId="0" xfId="2" applyNumberFormat="1" applyFont="1" applyAlignment="1">
      <alignment horizontal="left" indent="2"/>
    </xf>
    <xf numFmtId="14" fontId="12" fillId="5" borderId="0" xfId="0" applyNumberFormat="1" applyFont="1" applyFill="1" applyAlignment="1">
      <alignment horizontal="left" indent="2"/>
    </xf>
    <xf numFmtId="0" fontId="12" fillId="5" borderId="0" xfId="0" applyFont="1" applyFill="1" applyAlignment="1">
      <alignment horizontal="left" indent="2"/>
    </xf>
    <xf numFmtId="164" fontId="12" fillId="5" borderId="0" xfId="0" applyNumberFormat="1" applyFont="1" applyFill="1" applyAlignment="1">
      <alignment horizontal="left" indent="2"/>
    </xf>
    <xf numFmtId="168" fontId="12" fillId="5" borderId="0" xfId="0" applyNumberFormat="1" applyFont="1" applyFill="1" applyAlignment="1">
      <alignment horizontal="left" indent="2"/>
    </xf>
    <xf numFmtId="0" fontId="11" fillId="0" borderId="0" xfId="0" applyFont="1" applyAlignment="1">
      <alignment horizontal="center"/>
    </xf>
    <xf numFmtId="169" fontId="10" fillId="7" borderId="3" xfId="4" applyNumberFormat="1" applyFont="1" applyFill="1" applyBorder="1" applyAlignment="1">
      <alignment horizontal="center" vertical="center" wrapText="1"/>
    </xf>
    <xf numFmtId="169" fontId="11" fillId="0" borderId="0" xfId="0" applyNumberFormat="1" applyFont="1" applyAlignment="1">
      <alignment horizontal="left" indent="2"/>
    </xf>
    <xf numFmtId="169" fontId="11" fillId="0" borderId="0" xfId="1" applyNumberFormat="1" applyFont="1" applyAlignment="1">
      <alignment horizontal="left" indent="2"/>
    </xf>
    <xf numFmtId="169" fontId="8" fillId="0" borderId="0" xfId="0" applyNumberFormat="1" applyFont="1"/>
    <xf numFmtId="169" fontId="0" fillId="0" borderId="0" xfId="0" applyNumberFormat="1"/>
    <xf numFmtId="165" fontId="9" fillId="7" borderId="5" xfId="4" applyNumberFormat="1" applyFont="1" applyFill="1" applyBorder="1" applyAlignment="1">
      <alignment horizontal="center" vertical="center" wrapText="1"/>
    </xf>
    <xf numFmtId="10" fontId="9" fillId="7" borderId="5" xfId="4" applyNumberFormat="1" applyFont="1" applyFill="1" applyBorder="1" applyAlignment="1">
      <alignment horizontal="center" vertical="center" wrapText="1"/>
    </xf>
    <xf numFmtId="0" fontId="7" fillId="7" borderId="0" xfId="0" applyFont="1" applyFill="1" applyAlignment="1">
      <alignment vertical="center" wrapText="1"/>
    </xf>
    <xf numFmtId="0" fontId="7" fillId="7" borderId="0" xfId="0" applyFont="1" applyFill="1" applyAlignment="1">
      <alignment vertical="center"/>
    </xf>
  </cellXfs>
  <cellStyles count="5">
    <cellStyle name="20 % - Accent1" xfId="3" builtinId="30"/>
    <cellStyle name="20 % - Accent3" xfId="4" builtinId="38"/>
    <cellStyle name="Monétaire" xfId="1" builtinId="4"/>
    <cellStyle name="Normal" xfId="0" builtinId="0"/>
    <cellStyle name="Pourcentage" xfId="2" builtinId="5"/>
  </cellStyles>
  <dxfs count="18">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numFmt numFmtId="169" formatCode="&quot;$&quot;#,##0"/>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bottom" textRotation="0" wrapText="0" relativeIndent="1" justifyLastLine="0" shrinkToFit="0" readingOrder="0"/>
    </dxf>
    <dxf>
      <font>
        <b val="0"/>
        <i val="0"/>
        <strike val="0"/>
        <condense val="0"/>
        <extend val="0"/>
        <outline val="0"/>
        <shadow val="0"/>
        <u val="none"/>
        <vertAlign val="baseline"/>
        <sz val="10"/>
        <color theme="0" tint="-4.9989318521683403E-2"/>
        <name val="Verdana"/>
        <family val="2"/>
        <scheme val="none"/>
      </font>
      <numFmt numFmtId="164" formatCode="m/d/yy;@"/>
      <fill>
        <patternFill patternType="solid">
          <fgColor indexed="64"/>
          <bgColor theme="0" tint="-4.9989318521683403E-2"/>
        </patternFill>
      </fill>
      <alignment horizontal="left" vertical="bottom" textRotation="0" wrapText="0" relativeIndent="1" justifyLastLine="0" shrinkToFit="0" readingOrder="0"/>
    </dxf>
    <dxf>
      <font>
        <b val="0"/>
        <i val="0"/>
        <strike val="0"/>
        <condense val="0"/>
        <extend val="0"/>
        <outline val="0"/>
        <shadow val="0"/>
        <u val="none"/>
        <vertAlign val="baseline"/>
        <sz val="10"/>
        <color theme="0" tint="-4.9989318521683403E-2"/>
        <name val="Verdana"/>
        <family val="2"/>
        <scheme val="none"/>
      </font>
      <numFmt numFmtId="164" formatCode="m/d/yy;@"/>
      <fill>
        <patternFill patternType="solid">
          <fgColor indexed="64"/>
          <bgColor theme="0" tint="-4.9989318521683403E-2"/>
        </patternFill>
      </fill>
      <alignment horizontal="left" vertical="bottom" textRotation="0" wrapText="0" relativeIndent="1" justifyLastLine="0" shrinkToFit="0" readingOrder="0"/>
    </dxf>
    <dxf>
      <font>
        <b val="0"/>
        <i val="0"/>
        <strike val="0"/>
        <condense val="0"/>
        <extend val="0"/>
        <outline val="0"/>
        <shadow val="0"/>
        <u val="none"/>
        <vertAlign val="baseline"/>
        <sz val="10"/>
        <color theme="0" tint="-4.9989318521683403E-2"/>
        <name val="Verdana"/>
        <family val="2"/>
        <scheme val="none"/>
      </font>
      <fill>
        <patternFill patternType="solid">
          <fgColor indexed="64"/>
          <bgColor theme="0" tint="-4.9989318521683403E-2"/>
        </patternFill>
      </fill>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numFmt numFmtId="168" formatCode="yyyy/mm/dd;@"/>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numFmt numFmtId="14" formatCode="0.00%"/>
      <alignment horizontal="left" vertical="bottom" textRotation="0" wrapText="0" relativeIndent="1" justifyLastLine="0" shrinkToFit="0" readingOrder="0"/>
    </dxf>
    <dxf>
      <font>
        <b val="0"/>
        <i val="0"/>
        <strike val="0"/>
        <condense val="0"/>
        <extend val="0"/>
        <outline val="0"/>
        <shadow val="0"/>
        <u val="none"/>
        <vertAlign val="baseline"/>
        <sz val="10"/>
        <color theme="1"/>
        <name val="Verdana"/>
        <family val="2"/>
        <scheme val="none"/>
      </font>
      <numFmt numFmtId="30" formatCode="@"/>
    </dxf>
    <dxf>
      <font>
        <b val="0"/>
        <i val="0"/>
        <strike val="0"/>
        <condense val="0"/>
        <extend val="0"/>
        <outline val="0"/>
        <shadow val="0"/>
        <u val="none"/>
        <vertAlign val="baseline"/>
        <sz val="10"/>
        <color theme="1"/>
        <name val="Verdana"/>
        <family val="2"/>
        <scheme val="none"/>
      </font>
      <alignment horizontal="general" vertical="center" textRotation="0" wrapText="0" indent="0" justifyLastLine="0" shrinkToFit="0" readingOrder="0"/>
    </dxf>
    <dxf>
      <font>
        <strike val="0"/>
        <outline val="0"/>
        <shadow val="0"/>
        <u val="none"/>
        <vertAlign val="baseline"/>
        <sz val="10"/>
        <name val="Verdana"/>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Verdana"/>
        <family val="2"/>
        <scheme val="none"/>
      </font>
    </dxf>
    <dxf>
      <font>
        <b/>
        <i val="0"/>
        <strike val="0"/>
        <condense val="0"/>
        <extend val="0"/>
        <outline val="0"/>
        <shadow val="0"/>
        <u val="none"/>
        <vertAlign val="baseline"/>
        <sz val="11"/>
        <color theme="0"/>
        <name val="Verdana"/>
        <family val="2"/>
        <scheme val="none"/>
      </font>
      <fill>
        <patternFill patternType="solid">
          <fgColor indexed="64"/>
          <bgColor rgb="FF33637A"/>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bgColor theme="0" tint="-4.9989318521683403E-2"/>
        </patternFill>
      </fill>
    </dxf>
    <dxf>
      <fill>
        <patternFill>
          <bgColor theme="0"/>
        </patternFill>
      </fill>
    </dxf>
  </dxfs>
  <tableStyles count="1" defaultTableStyle="TableStyleMedium2" defaultPivotStyle="PivotStyleLight16">
    <tableStyle name="Table Style 1" pivot="0" count="2" xr9:uid="{A9DBBFBB-5BA8-45ED-9178-47C1005EF82A}">
      <tableStyleElement type="firstRowStripe" dxfId="17"/>
      <tableStyleElement type="secondRowStripe" dxfId="16"/>
    </tableStyle>
  </tableStyles>
  <colors>
    <mruColors>
      <color rgb="FF023F5A"/>
      <color rgb="FF4A7589"/>
      <color rgb="FF33637A"/>
      <color rgb="FF395685"/>
      <color rgb="FF4E7383"/>
      <color rgb="FF6F93A3"/>
      <color rgb="FF29678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s>
</file>

<file path=xl/drawings/_rels/drawing2.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s>
</file>

<file path=xl/drawings/_rels/drawing3.xml.rels><?xml version="1.0" encoding="UTF-8" standalone="yes"?>
<Relationships xmlns="http://schemas.openxmlformats.org/package/2006/relationships"><Relationship Id="rId1" Type="http://schemas.openxmlformats.org/officeDocument/2006/relationships/image" Target="../media/image88.jpeg"/></Relationships>
</file>

<file path=xl/drawings/drawing1.xml><?xml version="1.0" encoding="utf-8"?>
<xdr:wsDr xmlns:xdr="http://schemas.openxmlformats.org/drawingml/2006/spreadsheetDrawing" xmlns:a="http://schemas.openxmlformats.org/drawingml/2006/main">
  <xdr:twoCellAnchor>
    <xdr:from>
      <xdr:col>16</xdr:col>
      <xdr:colOff>47625</xdr:colOff>
      <xdr:row>2</xdr:row>
      <xdr:rowOff>47625</xdr:rowOff>
    </xdr:from>
    <xdr:to>
      <xdr:col>16</xdr:col>
      <xdr:colOff>3695479</xdr:colOff>
      <xdr:row>2</xdr:row>
      <xdr:rowOff>679781</xdr:rowOff>
    </xdr:to>
    <xdr:pic>
      <xdr:nvPicPr>
        <xdr:cNvPr id="89" name="Picture 88" descr="spark_v3_allmeds_ABROCITINIB.png">
          <a:extLst>
            <a:ext uri="{FF2B5EF4-FFF2-40B4-BE49-F238E27FC236}">
              <a16:creationId xmlns:a16="http://schemas.microsoft.com/office/drawing/2014/main" id="{41759CC6-21D1-482B-BFDA-E94D5342C088}"/>
            </a:ext>
          </a:extLst>
        </xdr:cNvPr>
        <xdr:cNvPicPr>
          <a:picLocks noChangeAspect="1"/>
        </xdr:cNvPicPr>
      </xdr:nvPicPr>
      <xdr:blipFill>
        <a:blip xmlns:r="http://schemas.openxmlformats.org/officeDocument/2006/relationships" r:embed="rId1"/>
        <a:stretch>
          <a:fillRect/>
        </a:stretch>
      </xdr:blipFill>
      <xdr:spPr>
        <a:xfrm>
          <a:off x="3476625" y="1190625"/>
          <a:ext cx="3647854" cy="632156"/>
        </a:xfrm>
        <a:prstGeom prst="rect">
          <a:avLst/>
        </a:prstGeom>
      </xdr:spPr>
    </xdr:pic>
    <xdr:clientData/>
  </xdr:twoCellAnchor>
  <xdr:twoCellAnchor>
    <xdr:from>
      <xdr:col>16</xdr:col>
      <xdr:colOff>47625</xdr:colOff>
      <xdr:row>48</xdr:row>
      <xdr:rowOff>47625</xdr:rowOff>
    </xdr:from>
    <xdr:to>
      <xdr:col>16</xdr:col>
      <xdr:colOff>3695479</xdr:colOff>
      <xdr:row>48</xdr:row>
      <xdr:rowOff>679781</xdr:rowOff>
    </xdr:to>
    <xdr:pic>
      <xdr:nvPicPr>
        <xdr:cNvPr id="90" name="Picture 89" descr="spark_v3_allmeds_ADAGRASIB.png">
          <a:extLst>
            <a:ext uri="{FF2B5EF4-FFF2-40B4-BE49-F238E27FC236}">
              <a16:creationId xmlns:a16="http://schemas.microsoft.com/office/drawing/2014/main" id="{E535BC28-A1E1-46E9-BA9A-E3677AA7DC5E}"/>
            </a:ext>
          </a:extLst>
        </xdr:cNvPr>
        <xdr:cNvPicPr>
          <a:picLocks noChangeAspect="1"/>
        </xdr:cNvPicPr>
      </xdr:nvPicPr>
      <xdr:blipFill>
        <a:blip xmlns:r="http://schemas.openxmlformats.org/officeDocument/2006/relationships" r:embed="rId2"/>
        <a:stretch>
          <a:fillRect/>
        </a:stretch>
      </xdr:blipFill>
      <xdr:spPr>
        <a:xfrm>
          <a:off x="3476625" y="2828925"/>
          <a:ext cx="3647854" cy="632156"/>
        </a:xfrm>
        <a:prstGeom prst="rect">
          <a:avLst/>
        </a:prstGeom>
      </xdr:spPr>
    </xdr:pic>
    <xdr:clientData/>
  </xdr:twoCellAnchor>
  <xdr:twoCellAnchor>
    <xdr:from>
      <xdr:col>16</xdr:col>
      <xdr:colOff>47625</xdr:colOff>
      <xdr:row>4</xdr:row>
      <xdr:rowOff>47625</xdr:rowOff>
    </xdr:from>
    <xdr:to>
      <xdr:col>16</xdr:col>
      <xdr:colOff>3695479</xdr:colOff>
      <xdr:row>4</xdr:row>
      <xdr:rowOff>679781</xdr:rowOff>
    </xdr:to>
    <xdr:pic>
      <xdr:nvPicPr>
        <xdr:cNvPr id="91" name="Picture 90" descr="spark_v3_allmeds_AMIVANTAMAB.png">
          <a:extLst>
            <a:ext uri="{FF2B5EF4-FFF2-40B4-BE49-F238E27FC236}">
              <a16:creationId xmlns:a16="http://schemas.microsoft.com/office/drawing/2014/main" id="{888B7D9B-FE2F-4283-A42A-5C5B3C564347}"/>
            </a:ext>
          </a:extLst>
        </xdr:cNvPr>
        <xdr:cNvPicPr>
          <a:picLocks noChangeAspect="1"/>
        </xdr:cNvPicPr>
      </xdr:nvPicPr>
      <xdr:blipFill>
        <a:blip xmlns:r="http://schemas.openxmlformats.org/officeDocument/2006/relationships" r:embed="rId3"/>
        <a:stretch>
          <a:fillRect/>
        </a:stretch>
      </xdr:blipFill>
      <xdr:spPr>
        <a:xfrm>
          <a:off x="3476625" y="4467225"/>
          <a:ext cx="3647854" cy="632156"/>
        </a:xfrm>
        <a:prstGeom prst="rect">
          <a:avLst/>
        </a:prstGeom>
      </xdr:spPr>
    </xdr:pic>
    <xdr:clientData/>
  </xdr:twoCellAnchor>
  <xdr:twoCellAnchor>
    <xdr:from>
      <xdr:col>16</xdr:col>
      <xdr:colOff>47625</xdr:colOff>
      <xdr:row>6</xdr:row>
      <xdr:rowOff>47625</xdr:rowOff>
    </xdr:from>
    <xdr:to>
      <xdr:col>16</xdr:col>
      <xdr:colOff>3695479</xdr:colOff>
      <xdr:row>6</xdr:row>
      <xdr:rowOff>679781</xdr:rowOff>
    </xdr:to>
    <xdr:pic>
      <xdr:nvPicPr>
        <xdr:cNvPr id="92" name="Picture 91" descr="spark_v3_allmeds_ASCIMINIB.png">
          <a:extLst>
            <a:ext uri="{FF2B5EF4-FFF2-40B4-BE49-F238E27FC236}">
              <a16:creationId xmlns:a16="http://schemas.microsoft.com/office/drawing/2014/main" id="{A3C5483C-D5C5-4F4E-9877-B4E1E28B42C2}"/>
            </a:ext>
          </a:extLst>
        </xdr:cNvPr>
        <xdr:cNvPicPr>
          <a:picLocks noChangeAspect="1"/>
        </xdr:cNvPicPr>
      </xdr:nvPicPr>
      <xdr:blipFill>
        <a:blip xmlns:r="http://schemas.openxmlformats.org/officeDocument/2006/relationships" r:embed="rId4"/>
        <a:stretch>
          <a:fillRect/>
        </a:stretch>
      </xdr:blipFill>
      <xdr:spPr>
        <a:xfrm>
          <a:off x="3476625" y="7743825"/>
          <a:ext cx="3647854" cy="632156"/>
        </a:xfrm>
        <a:prstGeom prst="rect">
          <a:avLst/>
        </a:prstGeom>
      </xdr:spPr>
    </xdr:pic>
    <xdr:clientData/>
  </xdr:twoCellAnchor>
  <xdr:twoCellAnchor>
    <xdr:from>
      <xdr:col>16</xdr:col>
      <xdr:colOff>47625</xdr:colOff>
      <xdr:row>7</xdr:row>
      <xdr:rowOff>47625</xdr:rowOff>
    </xdr:from>
    <xdr:to>
      <xdr:col>16</xdr:col>
      <xdr:colOff>3695479</xdr:colOff>
      <xdr:row>7</xdr:row>
      <xdr:rowOff>679781</xdr:rowOff>
    </xdr:to>
    <xdr:pic>
      <xdr:nvPicPr>
        <xdr:cNvPr id="93" name="Picture 92" descr="spark_v3_allmeds_ATOGEPANT.png">
          <a:extLst>
            <a:ext uri="{FF2B5EF4-FFF2-40B4-BE49-F238E27FC236}">
              <a16:creationId xmlns:a16="http://schemas.microsoft.com/office/drawing/2014/main" id="{9960F65C-57C3-465F-A5DF-1CB1B7E00FE3}"/>
            </a:ext>
          </a:extLst>
        </xdr:cNvPr>
        <xdr:cNvPicPr>
          <a:picLocks noChangeAspect="1"/>
        </xdr:cNvPicPr>
      </xdr:nvPicPr>
      <xdr:blipFill>
        <a:blip xmlns:r="http://schemas.openxmlformats.org/officeDocument/2006/relationships" r:embed="rId5"/>
        <a:stretch>
          <a:fillRect/>
        </a:stretch>
      </xdr:blipFill>
      <xdr:spPr>
        <a:xfrm>
          <a:off x="3476625" y="8562975"/>
          <a:ext cx="3647854" cy="632156"/>
        </a:xfrm>
        <a:prstGeom prst="rect">
          <a:avLst/>
        </a:prstGeom>
      </xdr:spPr>
    </xdr:pic>
    <xdr:clientData/>
  </xdr:twoCellAnchor>
  <xdr:twoCellAnchor>
    <xdr:from>
      <xdr:col>16</xdr:col>
      <xdr:colOff>47625</xdr:colOff>
      <xdr:row>8</xdr:row>
      <xdr:rowOff>47625</xdr:rowOff>
    </xdr:from>
    <xdr:to>
      <xdr:col>16</xdr:col>
      <xdr:colOff>3695479</xdr:colOff>
      <xdr:row>8</xdr:row>
      <xdr:rowOff>679781</xdr:rowOff>
    </xdr:to>
    <xdr:pic>
      <xdr:nvPicPr>
        <xdr:cNvPr id="94" name="Picture 93" descr="spark_v3_allmeds_AVACOPAN.png">
          <a:extLst>
            <a:ext uri="{FF2B5EF4-FFF2-40B4-BE49-F238E27FC236}">
              <a16:creationId xmlns:a16="http://schemas.microsoft.com/office/drawing/2014/main" id="{ADE6EEA7-28AC-4B01-9BE1-788C459BBF1A}"/>
            </a:ext>
          </a:extLst>
        </xdr:cNvPr>
        <xdr:cNvPicPr>
          <a:picLocks noChangeAspect="1"/>
        </xdr:cNvPicPr>
      </xdr:nvPicPr>
      <xdr:blipFill>
        <a:blip xmlns:r="http://schemas.openxmlformats.org/officeDocument/2006/relationships" r:embed="rId6"/>
        <a:stretch>
          <a:fillRect/>
        </a:stretch>
      </xdr:blipFill>
      <xdr:spPr>
        <a:xfrm>
          <a:off x="3476625" y="10201275"/>
          <a:ext cx="3647854" cy="632156"/>
        </a:xfrm>
        <a:prstGeom prst="rect">
          <a:avLst/>
        </a:prstGeom>
      </xdr:spPr>
    </xdr:pic>
    <xdr:clientData/>
  </xdr:twoCellAnchor>
  <xdr:twoCellAnchor>
    <xdr:from>
      <xdr:col>16</xdr:col>
      <xdr:colOff>47625</xdr:colOff>
      <xdr:row>9</xdr:row>
      <xdr:rowOff>47625</xdr:rowOff>
    </xdr:from>
    <xdr:to>
      <xdr:col>16</xdr:col>
      <xdr:colOff>3695479</xdr:colOff>
      <xdr:row>9</xdr:row>
      <xdr:rowOff>679781</xdr:rowOff>
    </xdr:to>
    <xdr:pic>
      <xdr:nvPicPr>
        <xdr:cNvPr id="95" name="Picture 94" descr="spark_v3_allmeds_AVALGLUCOSIDASEALFA.png">
          <a:extLst>
            <a:ext uri="{FF2B5EF4-FFF2-40B4-BE49-F238E27FC236}">
              <a16:creationId xmlns:a16="http://schemas.microsoft.com/office/drawing/2014/main" id="{24C14201-4CAE-4623-8562-AF046E063639}"/>
            </a:ext>
          </a:extLst>
        </xdr:cNvPr>
        <xdr:cNvPicPr>
          <a:picLocks noChangeAspect="1"/>
        </xdr:cNvPicPr>
      </xdr:nvPicPr>
      <xdr:blipFill>
        <a:blip xmlns:r="http://schemas.openxmlformats.org/officeDocument/2006/relationships" r:embed="rId7"/>
        <a:stretch>
          <a:fillRect/>
        </a:stretch>
      </xdr:blipFill>
      <xdr:spPr>
        <a:xfrm>
          <a:off x="3476625" y="11020425"/>
          <a:ext cx="3647854" cy="632156"/>
        </a:xfrm>
        <a:prstGeom prst="rect">
          <a:avLst/>
        </a:prstGeom>
      </xdr:spPr>
    </xdr:pic>
    <xdr:clientData/>
  </xdr:twoCellAnchor>
  <xdr:twoCellAnchor>
    <xdr:from>
      <xdr:col>16</xdr:col>
      <xdr:colOff>47625</xdr:colOff>
      <xdr:row>10</xdr:row>
      <xdr:rowOff>47625</xdr:rowOff>
    </xdr:from>
    <xdr:to>
      <xdr:col>16</xdr:col>
      <xdr:colOff>3695479</xdr:colOff>
      <xdr:row>10</xdr:row>
      <xdr:rowOff>679781</xdr:rowOff>
    </xdr:to>
    <xdr:pic>
      <xdr:nvPicPr>
        <xdr:cNvPr id="96" name="Picture 95" descr="spark_v3_allmeds_BELUMOSUDIL.png">
          <a:extLst>
            <a:ext uri="{FF2B5EF4-FFF2-40B4-BE49-F238E27FC236}">
              <a16:creationId xmlns:a16="http://schemas.microsoft.com/office/drawing/2014/main" id="{88DD2044-77AC-4B65-B34E-41D7427C79EB}"/>
            </a:ext>
          </a:extLst>
        </xdr:cNvPr>
        <xdr:cNvPicPr>
          <a:picLocks noChangeAspect="1"/>
        </xdr:cNvPicPr>
      </xdr:nvPicPr>
      <xdr:blipFill>
        <a:blip xmlns:r="http://schemas.openxmlformats.org/officeDocument/2006/relationships" r:embed="rId8"/>
        <a:stretch>
          <a:fillRect/>
        </a:stretch>
      </xdr:blipFill>
      <xdr:spPr>
        <a:xfrm>
          <a:off x="3476625" y="12658725"/>
          <a:ext cx="3647854" cy="632156"/>
        </a:xfrm>
        <a:prstGeom prst="rect">
          <a:avLst/>
        </a:prstGeom>
      </xdr:spPr>
    </xdr:pic>
    <xdr:clientData/>
  </xdr:twoCellAnchor>
  <xdr:twoCellAnchor>
    <xdr:from>
      <xdr:col>16</xdr:col>
      <xdr:colOff>47625</xdr:colOff>
      <xdr:row>11</xdr:row>
      <xdr:rowOff>47625</xdr:rowOff>
    </xdr:from>
    <xdr:to>
      <xdr:col>16</xdr:col>
      <xdr:colOff>3695479</xdr:colOff>
      <xdr:row>11</xdr:row>
      <xdr:rowOff>679781</xdr:rowOff>
    </xdr:to>
    <xdr:pic>
      <xdr:nvPicPr>
        <xdr:cNvPr id="97" name="Picture 96" descr="spark_v3_allmeds_BELZUTIFAN.png">
          <a:extLst>
            <a:ext uri="{FF2B5EF4-FFF2-40B4-BE49-F238E27FC236}">
              <a16:creationId xmlns:a16="http://schemas.microsoft.com/office/drawing/2014/main" id="{FFC0012B-E876-470E-AC79-DEA877339F83}"/>
            </a:ext>
          </a:extLst>
        </xdr:cNvPr>
        <xdr:cNvPicPr>
          <a:picLocks noChangeAspect="1"/>
        </xdr:cNvPicPr>
      </xdr:nvPicPr>
      <xdr:blipFill>
        <a:blip xmlns:r="http://schemas.openxmlformats.org/officeDocument/2006/relationships" r:embed="rId9"/>
        <a:stretch>
          <a:fillRect/>
        </a:stretch>
      </xdr:blipFill>
      <xdr:spPr>
        <a:xfrm>
          <a:off x="3476625" y="13477875"/>
          <a:ext cx="3647854" cy="632156"/>
        </a:xfrm>
        <a:prstGeom prst="rect">
          <a:avLst/>
        </a:prstGeom>
      </xdr:spPr>
    </xdr:pic>
    <xdr:clientData/>
  </xdr:twoCellAnchor>
  <xdr:twoCellAnchor>
    <xdr:from>
      <xdr:col>16</xdr:col>
      <xdr:colOff>47625</xdr:colOff>
      <xdr:row>12</xdr:row>
      <xdr:rowOff>47625</xdr:rowOff>
    </xdr:from>
    <xdr:to>
      <xdr:col>16</xdr:col>
      <xdr:colOff>3695479</xdr:colOff>
      <xdr:row>12</xdr:row>
      <xdr:rowOff>679781</xdr:rowOff>
    </xdr:to>
    <xdr:pic>
      <xdr:nvPicPr>
        <xdr:cNvPr id="98" name="Picture 97" descr="spark_v3_allmeds_BIMEKIZUMAB.png">
          <a:extLst>
            <a:ext uri="{FF2B5EF4-FFF2-40B4-BE49-F238E27FC236}">
              <a16:creationId xmlns:a16="http://schemas.microsoft.com/office/drawing/2014/main" id="{7C7C61F9-9CD5-4845-8D41-C11722D983CF}"/>
            </a:ext>
          </a:extLst>
        </xdr:cNvPr>
        <xdr:cNvPicPr>
          <a:picLocks noChangeAspect="1"/>
        </xdr:cNvPicPr>
      </xdr:nvPicPr>
      <xdr:blipFill>
        <a:blip xmlns:r="http://schemas.openxmlformats.org/officeDocument/2006/relationships" r:embed="rId10"/>
        <a:stretch>
          <a:fillRect/>
        </a:stretch>
      </xdr:blipFill>
      <xdr:spPr>
        <a:xfrm>
          <a:off x="3476625" y="15935325"/>
          <a:ext cx="3647854" cy="632156"/>
        </a:xfrm>
        <a:prstGeom prst="rect">
          <a:avLst/>
        </a:prstGeom>
      </xdr:spPr>
    </xdr:pic>
    <xdr:clientData/>
  </xdr:twoCellAnchor>
  <xdr:twoCellAnchor>
    <xdr:from>
      <xdr:col>16</xdr:col>
      <xdr:colOff>47625</xdr:colOff>
      <xdr:row>93</xdr:row>
      <xdr:rowOff>47625</xdr:rowOff>
    </xdr:from>
    <xdr:to>
      <xdr:col>16</xdr:col>
      <xdr:colOff>3695479</xdr:colOff>
      <xdr:row>93</xdr:row>
      <xdr:rowOff>679781</xdr:rowOff>
    </xdr:to>
    <xdr:pic>
      <xdr:nvPicPr>
        <xdr:cNvPr id="99" name="Picture 98" descr="spark_v3_allmeds_CAPIVASERTIB.png">
          <a:extLst>
            <a:ext uri="{FF2B5EF4-FFF2-40B4-BE49-F238E27FC236}">
              <a16:creationId xmlns:a16="http://schemas.microsoft.com/office/drawing/2014/main" id="{AB27331F-0823-47C1-AC63-6E4341F40E9B}"/>
            </a:ext>
          </a:extLst>
        </xdr:cNvPr>
        <xdr:cNvPicPr>
          <a:picLocks noChangeAspect="1"/>
        </xdr:cNvPicPr>
      </xdr:nvPicPr>
      <xdr:blipFill>
        <a:blip xmlns:r="http://schemas.openxmlformats.org/officeDocument/2006/relationships" r:embed="rId11"/>
        <a:stretch>
          <a:fillRect/>
        </a:stretch>
      </xdr:blipFill>
      <xdr:spPr>
        <a:xfrm>
          <a:off x="3476625" y="16754475"/>
          <a:ext cx="3647854" cy="632156"/>
        </a:xfrm>
        <a:prstGeom prst="rect">
          <a:avLst/>
        </a:prstGeom>
      </xdr:spPr>
    </xdr:pic>
    <xdr:clientData/>
  </xdr:twoCellAnchor>
  <xdr:twoCellAnchor>
    <xdr:from>
      <xdr:col>16</xdr:col>
      <xdr:colOff>47625</xdr:colOff>
      <xdr:row>94</xdr:row>
      <xdr:rowOff>47625</xdr:rowOff>
    </xdr:from>
    <xdr:to>
      <xdr:col>16</xdr:col>
      <xdr:colOff>3695479</xdr:colOff>
      <xdr:row>94</xdr:row>
      <xdr:rowOff>679781</xdr:rowOff>
    </xdr:to>
    <xdr:pic>
      <xdr:nvPicPr>
        <xdr:cNvPr id="100" name="Picture 99" descr="spark_v3_allmeds_CIPAGLUCOSIDASEALFA.png">
          <a:extLst>
            <a:ext uri="{FF2B5EF4-FFF2-40B4-BE49-F238E27FC236}">
              <a16:creationId xmlns:a16="http://schemas.microsoft.com/office/drawing/2014/main" id="{507FF339-19FA-4F36-A229-D75332464A6D}"/>
            </a:ext>
          </a:extLst>
        </xdr:cNvPr>
        <xdr:cNvPicPr>
          <a:picLocks noChangeAspect="1"/>
        </xdr:cNvPicPr>
      </xdr:nvPicPr>
      <xdr:blipFill>
        <a:blip xmlns:r="http://schemas.openxmlformats.org/officeDocument/2006/relationships" r:embed="rId12"/>
        <a:stretch>
          <a:fillRect/>
        </a:stretch>
      </xdr:blipFill>
      <xdr:spPr>
        <a:xfrm>
          <a:off x="3476625" y="20031075"/>
          <a:ext cx="3647854" cy="632156"/>
        </a:xfrm>
        <a:prstGeom prst="rect">
          <a:avLst/>
        </a:prstGeom>
      </xdr:spPr>
    </xdr:pic>
    <xdr:clientData/>
  </xdr:twoCellAnchor>
  <xdr:twoCellAnchor>
    <xdr:from>
      <xdr:col>16</xdr:col>
      <xdr:colOff>47625</xdr:colOff>
      <xdr:row>143</xdr:row>
      <xdr:rowOff>47625</xdr:rowOff>
    </xdr:from>
    <xdr:to>
      <xdr:col>16</xdr:col>
      <xdr:colOff>3700660</xdr:colOff>
      <xdr:row>143</xdr:row>
      <xdr:rowOff>679781</xdr:rowOff>
    </xdr:to>
    <xdr:pic>
      <xdr:nvPicPr>
        <xdr:cNvPr id="101" name="Picture 100" descr="spark_v3_allmeds_CROVALIMAB.png">
          <a:extLst>
            <a:ext uri="{FF2B5EF4-FFF2-40B4-BE49-F238E27FC236}">
              <a16:creationId xmlns:a16="http://schemas.microsoft.com/office/drawing/2014/main" id="{177F06B5-B933-4633-992C-93EF816DA488}"/>
            </a:ext>
          </a:extLst>
        </xdr:cNvPr>
        <xdr:cNvPicPr>
          <a:picLocks noChangeAspect="1"/>
        </xdr:cNvPicPr>
      </xdr:nvPicPr>
      <xdr:blipFill>
        <a:blip xmlns:r="http://schemas.openxmlformats.org/officeDocument/2006/relationships" r:embed="rId13"/>
        <a:stretch>
          <a:fillRect/>
        </a:stretch>
      </xdr:blipFill>
      <xdr:spPr>
        <a:xfrm>
          <a:off x="3476625" y="21669375"/>
          <a:ext cx="3653035" cy="632156"/>
        </a:xfrm>
        <a:prstGeom prst="rect">
          <a:avLst/>
        </a:prstGeom>
      </xdr:spPr>
    </xdr:pic>
    <xdr:clientData/>
  </xdr:twoCellAnchor>
  <xdr:twoCellAnchor>
    <xdr:from>
      <xdr:col>16</xdr:col>
      <xdr:colOff>47625</xdr:colOff>
      <xdr:row>50</xdr:row>
      <xdr:rowOff>47625</xdr:rowOff>
    </xdr:from>
    <xdr:to>
      <xdr:col>16</xdr:col>
      <xdr:colOff>3695479</xdr:colOff>
      <xdr:row>50</xdr:row>
      <xdr:rowOff>679781</xdr:rowOff>
    </xdr:to>
    <xdr:pic>
      <xdr:nvPicPr>
        <xdr:cNvPr id="102" name="Picture 101" descr="spark_v3_allmeds_DARIDOREXANT.png">
          <a:extLst>
            <a:ext uri="{FF2B5EF4-FFF2-40B4-BE49-F238E27FC236}">
              <a16:creationId xmlns:a16="http://schemas.microsoft.com/office/drawing/2014/main" id="{58F60F35-B3F3-4207-98A9-94B87A16009B}"/>
            </a:ext>
          </a:extLst>
        </xdr:cNvPr>
        <xdr:cNvPicPr>
          <a:picLocks noChangeAspect="1"/>
        </xdr:cNvPicPr>
      </xdr:nvPicPr>
      <xdr:blipFill>
        <a:blip xmlns:r="http://schemas.openxmlformats.org/officeDocument/2006/relationships" r:embed="rId14"/>
        <a:stretch>
          <a:fillRect/>
        </a:stretch>
      </xdr:blipFill>
      <xdr:spPr>
        <a:xfrm>
          <a:off x="3476625" y="24126825"/>
          <a:ext cx="3647854" cy="632156"/>
        </a:xfrm>
        <a:prstGeom prst="rect">
          <a:avLst/>
        </a:prstGeom>
      </xdr:spPr>
    </xdr:pic>
    <xdr:clientData/>
  </xdr:twoCellAnchor>
  <xdr:twoCellAnchor>
    <xdr:from>
      <xdr:col>16</xdr:col>
      <xdr:colOff>47625</xdr:colOff>
      <xdr:row>51</xdr:row>
      <xdr:rowOff>47625</xdr:rowOff>
    </xdr:from>
    <xdr:to>
      <xdr:col>16</xdr:col>
      <xdr:colOff>3695479</xdr:colOff>
      <xdr:row>51</xdr:row>
      <xdr:rowOff>679781</xdr:rowOff>
    </xdr:to>
    <xdr:pic>
      <xdr:nvPicPr>
        <xdr:cNvPr id="103" name="Picture 102" descr="spark_v3_allmeds_DEUCRAVACITINIB.png">
          <a:extLst>
            <a:ext uri="{FF2B5EF4-FFF2-40B4-BE49-F238E27FC236}">
              <a16:creationId xmlns:a16="http://schemas.microsoft.com/office/drawing/2014/main" id="{64A846BD-D375-419C-9F33-FA6A90686B24}"/>
            </a:ext>
          </a:extLst>
        </xdr:cNvPr>
        <xdr:cNvPicPr>
          <a:picLocks noChangeAspect="1"/>
        </xdr:cNvPicPr>
      </xdr:nvPicPr>
      <xdr:blipFill>
        <a:blip xmlns:r="http://schemas.openxmlformats.org/officeDocument/2006/relationships" r:embed="rId15"/>
        <a:stretch>
          <a:fillRect/>
        </a:stretch>
      </xdr:blipFill>
      <xdr:spPr>
        <a:xfrm>
          <a:off x="3476625" y="27403425"/>
          <a:ext cx="3647854" cy="632156"/>
        </a:xfrm>
        <a:prstGeom prst="rect">
          <a:avLst/>
        </a:prstGeom>
      </xdr:spPr>
    </xdr:pic>
    <xdr:clientData/>
  </xdr:twoCellAnchor>
  <xdr:twoCellAnchor>
    <xdr:from>
      <xdr:col>16</xdr:col>
      <xdr:colOff>47625</xdr:colOff>
      <xdr:row>17</xdr:row>
      <xdr:rowOff>47625</xdr:rowOff>
    </xdr:from>
    <xdr:to>
      <xdr:col>16</xdr:col>
      <xdr:colOff>3698070</xdr:colOff>
      <xdr:row>17</xdr:row>
      <xdr:rowOff>679781</xdr:rowOff>
    </xdr:to>
    <xdr:pic>
      <xdr:nvPicPr>
        <xdr:cNvPr id="104" name="Picture 103" descr="spark_v3_allmeds_DOSTARLIMAB.png">
          <a:extLst>
            <a:ext uri="{FF2B5EF4-FFF2-40B4-BE49-F238E27FC236}">
              <a16:creationId xmlns:a16="http://schemas.microsoft.com/office/drawing/2014/main" id="{4AB944A1-2D7D-443F-8891-D4549F78F8EB}"/>
            </a:ext>
          </a:extLst>
        </xdr:cNvPr>
        <xdr:cNvPicPr>
          <a:picLocks noChangeAspect="1"/>
        </xdr:cNvPicPr>
      </xdr:nvPicPr>
      <xdr:blipFill>
        <a:blip xmlns:r="http://schemas.openxmlformats.org/officeDocument/2006/relationships" r:embed="rId16"/>
        <a:stretch>
          <a:fillRect/>
        </a:stretch>
      </xdr:blipFill>
      <xdr:spPr>
        <a:xfrm>
          <a:off x="3476625" y="29860875"/>
          <a:ext cx="3650445" cy="632156"/>
        </a:xfrm>
        <a:prstGeom prst="rect">
          <a:avLst/>
        </a:prstGeom>
      </xdr:spPr>
    </xdr:pic>
    <xdr:clientData/>
  </xdr:twoCellAnchor>
  <xdr:twoCellAnchor>
    <xdr:from>
      <xdr:col>16</xdr:col>
      <xdr:colOff>47625</xdr:colOff>
      <xdr:row>98</xdr:row>
      <xdr:rowOff>47625</xdr:rowOff>
    </xdr:from>
    <xdr:to>
      <xdr:col>16</xdr:col>
      <xdr:colOff>3698070</xdr:colOff>
      <xdr:row>98</xdr:row>
      <xdr:rowOff>679781</xdr:rowOff>
    </xdr:to>
    <xdr:pic>
      <xdr:nvPicPr>
        <xdr:cNvPr id="105" name="Picture 104" descr="spark_v3_allmeds_EFANESOCTOCOGALFA.png">
          <a:extLst>
            <a:ext uri="{FF2B5EF4-FFF2-40B4-BE49-F238E27FC236}">
              <a16:creationId xmlns:a16="http://schemas.microsoft.com/office/drawing/2014/main" id="{E7F56697-E491-409B-A0F7-4F007BFDA427}"/>
            </a:ext>
          </a:extLst>
        </xdr:cNvPr>
        <xdr:cNvPicPr>
          <a:picLocks noChangeAspect="1"/>
        </xdr:cNvPicPr>
      </xdr:nvPicPr>
      <xdr:blipFill>
        <a:blip xmlns:r="http://schemas.openxmlformats.org/officeDocument/2006/relationships" r:embed="rId17"/>
        <a:stretch>
          <a:fillRect/>
        </a:stretch>
      </xdr:blipFill>
      <xdr:spPr>
        <a:xfrm>
          <a:off x="3476625" y="30680025"/>
          <a:ext cx="3650445" cy="632156"/>
        </a:xfrm>
        <a:prstGeom prst="rect">
          <a:avLst/>
        </a:prstGeom>
      </xdr:spPr>
    </xdr:pic>
    <xdr:clientData/>
  </xdr:twoCellAnchor>
  <xdr:twoCellAnchor>
    <xdr:from>
      <xdr:col>16</xdr:col>
      <xdr:colOff>47625</xdr:colOff>
      <xdr:row>147</xdr:row>
      <xdr:rowOff>47625</xdr:rowOff>
    </xdr:from>
    <xdr:to>
      <xdr:col>16</xdr:col>
      <xdr:colOff>3695479</xdr:colOff>
      <xdr:row>147</xdr:row>
      <xdr:rowOff>679781</xdr:rowOff>
    </xdr:to>
    <xdr:pic>
      <xdr:nvPicPr>
        <xdr:cNvPr id="106" name="Picture 105" descr="spark_v3_allmeds_ELAFIBRANOR.png">
          <a:extLst>
            <a:ext uri="{FF2B5EF4-FFF2-40B4-BE49-F238E27FC236}">
              <a16:creationId xmlns:a16="http://schemas.microsoft.com/office/drawing/2014/main" id="{BFB8A3FF-2C09-43E9-A800-7FA3E9F6F98E}"/>
            </a:ext>
          </a:extLst>
        </xdr:cNvPr>
        <xdr:cNvPicPr>
          <a:picLocks noChangeAspect="1"/>
        </xdr:cNvPicPr>
      </xdr:nvPicPr>
      <xdr:blipFill>
        <a:blip xmlns:r="http://schemas.openxmlformats.org/officeDocument/2006/relationships" r:embed="rId18"/>
        <a:stretch>
          <a:fillRect/>
        </a:stretch>
      </xdr:blipFill>
      <xdr:spPr>
        <a:xfrm>
          <a:off x="3476625" y="33956625"/>
          <a:ext cx="3647854" cy="632156"/>
        </a:xfrm>
        <a:prstGeom prst="rect">
          <a:avLst/>
        </a:prstGeom>
      </xdr:spPr>
    </xdr:pic>
    <xdr:clientData/>
  </xdr:twoCellAnchor>
  <xdr:twoCellAnchor>
    <xdr:from>
      <xdr:col>16</xdr:col>
      <xdr:colOff>47625</xdr:colOff>
      <xdr:row>100</xdr:row>
      <xdr:rowOff>47625</xdr:rowOff>
    </xdr:from>
    <xdr:to>
      <xdr:col>16</xdr:col>
      <xdr:colOff>3698070</xdr:colOff>
      <xdr:row>100</xdr:row>
      <xdr:rowOff>679781</xdr:rowOff>
    </xdr:to>
    <xdr:pic>
      <xdr:nvPicPr>
        <xdr:cNvPr id="107" name="Picture 106" descr="spark_v3_allmeds_ELRANATAMAB.png">
          <a:extLst>
            <a:ext uri="{FF2B5EF4-FFF2-40B4-BE49-F238E27FC236}">
              <a16:creationId xmlns:a16="http://schemas.microsoft.com/office/drawing/2014/main" id="{B5D5F06B-AE23-4832-8D0A-3AA40111DC9C}"/>
            </a:ext>
          </a:extLst>
        </xdr:cNvPr>
        <xdr:cNvPicPr>
          <a:picLocks noChangeAspect="1"/>
        </xdr:cNvPicPr>
      </xdr:nvPicPr>
      <xdr:blipFill>
        <a:blip xmlns:r="http://schemas.openxmlformats.org/officeDocument/2006/relationships" r:embed="rId19"/>
        <a:stretch>
          <a:fillRect/>
        </a:stretch>
      </xdr:blipFill>
      <xdr:spPr>
        <a:xfrm>
          <a:off x="3476625" y="34775775"/>
          <a:ext cx="3650445" cy="632156"/>
        </a:xfrm>
        <a:prstGeom prst="rect">
          <a:avLst/>
        </a:prstGeom>
      </xdr:spPr>
    </xdr:pic>
    <xdr:clientData/>
  </xdr:twoCellAnchor>
  <xdr:twoCellAnchor>
    <xdr:from>
      <xdr:col>16</xdr:col>
      <xdr:colOff>47625</xdr:colOff>
      <xdr:row>101</xdr:row>
      <xdr:rowOff>47625</xdr:rowOff>
    </xdr:from>
    <xdr:to>
      <xdr:col>16</xdr:col>
      <xdr:colOff>3700660</xdr:colOff>
      <xdr:row>101</xdr:row>
      <xdr:rowOff>679781</xdr:rowOff>
    </xdr:to>
    <xdr:pic>
      <xdr:nvPicPr>
        <xdr:cNvPr id="108" name="Picture 107" descr="spark_v3_allmeds_EPCORITAMAB.png">
          <a:extLst>
            <a:ext uri="{FF2B5EF4-FFF2-40B4-BE49-F238E27FC236}">
              <a16:creationId xmlns:a16="http://schemas.microsoft.com/office/drawing/2014/main" id="{74C7009E-F98C-4266-8667-43A6B4BCA1FB}"/>
            </a:ext>
          </a:extLst>
        </xdr:cNvPr>
        <xdr:cNvPicPr>
          <a:picLocks noChangeAspect="1"/>
        </xdr:cNvPicPr>
      </xdr:nvPicPr>
      <xdr:blipFill>
        <a:blip xmlns:r="http://schemas.openxmlformats.org/officeDocument/2006/relationships" r:embed="rId20"/>
        <a:stretch>
          <a:fillRect/>
        </a:stretch>
      </xdr:blipFill>
      <xdr:spPr>
        <a:xfrm>
          <a:off x="3476625" y="37233225"/>
          <a:ext cx="3653035" cy="632156"/>
        </a:xfrm>
        <a:prstGeom prst="rect">
          <a:avLst/>
        </a:prstGeom>
      </xdr:spPr>
    </xdr:pic>
    <xdr:clientData/>
  </xdr:twoCellAnchor>
  <xdr:twoCellAnchor>
    <xdr:from>
      <xdr:col>16</xdr:col>
      <xdr:colOff>47625</xdr:colOff>
      <xdr:row>102</xdr:row>
      <xdr:rowOff>47625</xdr:rowOff>
    </xdr:from>
    <xdr:to>
      <xdr:col>16</xdr:col>
      <xdr:colOff>3700660</xdr:colOff>
      <xdr:row>102</xdr:row>
      <xdr:rowOff>679781</xdr:rowOff>
    </xdr:to>
    <xdr:pic>
      <xdr:nvPicPr>
        <xdr:cNvPr id="109" name="Picture 108" descr="spark_v3_allmeds_EPLONTERSEN.png">
          <a:extLst>
            <a:ext uri="{FF2B5EF4-FFF2-40B4-BE49-F238E27FC236}">
              <a16:creationId xmlns:a16="http://schemas.microsoft.com/office/drawing/2014/main" id="{87EE2E3E-14B0-47A5-9215-F6937F1DAFFA}"/>
            </a:ext>
          </a:extLst>
        </xdr:cNvPr>
        <xdr:cNvPicPr>
          <a:picLocks noChangeAspect="1"/>
        </xdr:cNvPicPr>
      </xdr:nvPicPr>
      <xdr:blipFill>
        <a:blip xmlns:r="http://schemas.openxmlformats.org/officeDocument/2006/relationships" r:embed="rId21"/>
        <a:stretch>
          <a:fillRect/>
        </a:stretch>
      </xdr:blipFill>
      <xdr:spPr>
        <a:xfrm>
          <a:off x="3476625" y="38052375"/>
          <a:ext cx="3653035" cy="632156"/>
        </a:xfrm>
        <a:prstGeom prst="rect">
          <a:avLst/>
        </a:prstGeom>
      </xdr:spPr>
    </xdr:pic>
    <xdr:clientData/>
  </xdr:twoCellAnchor>
  <xdr:twoCellAnchor>
    <xdr:from>
      <xdr:col>16</xdr:col>
      <xdr:colOff>47625</xdr:colOff>
      <xdr:row>18</xdr:row>
      <xdr:rowOff>47625</xdr:rowOff>
    </xdr:from>
    <xdr:to>
      <xdr:col>16</xdr:col>
      <xdr:colOff>3695479</xdr:colOff>
      <xdr:row>18</xdr:row>
      <xdr:rowOff>679781</xdr:rowOff>
    </xdr:to>
    <xdr:pic>
      <xdr:nvPicPr>
        <xdr:cNvPr id="110" name="Picture 109" descr="spark_v3_allmeds_ESTETROL.png">
          <a:extLst>
            <a:ext uri="{FF2B5EF4-FFF2-40B4-BE49-F238E27FC236}">
              <a16:creationId xmlns:a16="http://schemas.microsoft.com/office/drawing/2014/main" id="{4D48CF01-D9C1-4CDC-9207-5E82660CCE0A}"/>
            </a:ext>
          </a:extLst>
        </xdr:cNvPr>
        <xdr:cNvPicPr>
          <a:picLocks noChangeAspect="1"/>
        </xdr:cNvPicPr>
      </xdr:nvPicPr>
      <xdr:blipFill>
        <a:blip xmlns:r="http://schemas.openxmlformats.org/officeDocument/2006/relationships" r:embed="rId22"/>
        <a:stretch>
          <a:fillRect/>
        </a:stretch>
      </xdr:blipFill>
      <xdr:spPr>
        <a:xfrm>
          <a:off x="3476625" y="38871525"/>
          <a:ext cx="3647854" cy="632156"/>
        </a:xfrm>
        <a:prstGeom prst="rect">
          <a:avLst/>
        </a:prstGeom>
      </xdr:spPr>
    </xdr:pic>
    <xdr:clientData/>
  </xdr:twoCellAnchor>
  <xdr:twoCellAnchor>
    <xdr:from>
      <xdr:col>16</xdr:col>
      <xdr:colOff>47625</xdr:colOff>
      <xdr:row>103</xdr:row>
      <xdr:rowOff>47625</xdr:rowOff>
    </xdr:from>
    <xdr:to>
      <xdr:col>16</xdr:col>
      <xdr:colOff>3695479</xdr:colOff>
      <xdr:row>103</xdr:row>
      <xdr:rowOff>679781</xdr:rowOff>
    </xdr:to>
    <xdr:pic>
      <xdr:nvPicPr>
        <xdr:cNvPr id="111" name="Picture 110" descr="spark_v3_allmeds_ETRASIMOD.png">
          <a:extLst>
            <a:ext uri="{FF2B5EF4-FFF2-40B4-BE49-F238E27FC236}">
              <a16:creationId xmlns:a16="http://schemas.microsoft.com/office/drawing/2014/main" id="{A1E72768-39DC-44E4-A7DC-3BFCA14E40EE}"/>
            </a:ext>
          </a:extLst>
        </xdr:cNvPr>
        <xdr:cNvPicPr>
          <a:picLocks noChangeAspect="1"/>
        </xdr:cNvPicPr>
      </xdr:nvPicPr>
      <xdr:blipFill>
        <a:blip xmlns:r="http://schemas.openxmlformats.org/officeDocument/2006/relationships" r:embed="rId23"/>
        <a:stretch>
          <a:fillRect/>
        </a:stretch>
      </xdr:blipFill>
      <xdr:spPr>
        <a:xfrm>
          <a:off x="3476625" y="40509825"/>
          <a:ext cx="3647854" cy="632156"/>
        </a:xfrm>
        <a:prstGeom prst="rect">
          <a:avLst/>
        </a:prstGeom>
      </xdr:spPr>
    </xdr:pic>
    <xdr:clientData/>
  </xdr:twoCellAnchor>
  <xdr:twoCellAnchor>
    <xdr:from>
      <xdr:col>16</xdr:col>
      <xdr:colOff>47625</xdr:colOff>
      <xdr:row>19</xdr:row>
      <xdr:rowOff>47625</xdr:rowOff>
    </xdr:from>
    <xdr:to>
      <xdr:col>16</xdr:col>
      <xdr:colOff>3700660</xdr:colOff>
      <xdr:row>19</xdr:row>
      <xdr:rowOff>679781</xdr:rowOff>
    </xdr:to>
    <xdr:pic>
      <xdr:nvPicPr>
        <xdr:cNvPr id="112" name="Picture 111" descr="spark_v3_allmeds_EVINACUMAB.png">
          <a:extLst>
            <a:ext uri="{FF2B5EF4-FFF2-40B4-BE49-F238E27FC236}">
              <a16:creationId xmlns:a16="http://schemas.microsoft.com/office/drawing/2014/main" id="{65D0CE22-E808-4E63-8B89-33C4E4B602CC}"/>
            </a:ext>
          </a:extLst>
        </xdr:cNvPr>
        <xdr:cNvPicPr>
          <a:picLocks noChangeAspect="1"/>
        </xdr:cNvPicPr>
      </xdr:nvPicPr>
      <xdr:blipFill>
        <a:blip xmlns:r="http://schemas.openxmlformats.org/officeDocument/2006/relationships" r:embed="rId24"/>
        <a:stretch>
          <a:fillRect/>
        </a:stretch>
      </xdr:blipFill>
      <xdr:spPr>
        <a:xfrm>
          <a:off x="3476625" y="41328975"/>
          <a:ext cx="3653035" cy="632156"/>
        </a:xfrm>
        <a:prstGeom prst="rect">
          <a:avLst/>
        </a:prstGeom>
      </xdr:spPr>
    </xdr:pic>
    <xdr:clientData/>
  </xdr:twoCellAnchor>
  <xdr:twoCellAnchor>
    <xdr:from>
      <xdr:col>16</xdr:col>
      <xdr:colOff>47625</xdr:colOff>
      <xdr:row>54</xdr:row>
      <xdr:rowOff>47625</xdr:rowOff>
    </xdr:from>
    <xdr:to>
      <xdr:col>16</xdr:col>
      <xdr:colOff>3695479</xdr:colOff>
      <xdr:row>54</xdr:row>
      <xdr:rowOff>679781</xdr:rowOff>
    </xdr:to>
    <xdr:pic>
      <xdr:nvPicPr>
        <xdr:cNvPr id="113" name="Picture 112" descr="spark_v3_allmeds_FARICIMAB.png">
          <a:extLst>
            <a:ext uri="{FF2B5EF4-FFF2-40B4-BE49-F238E27FC236}">
              <a16:creationId xmlns:a16="http://schemas.microsoft.com/office/drawing/2014/main" id="{51801BC8-28D4-45E1-9BAD-409F788362E0}"/>
            </a:ext>
          </a:extLst>
        </xdr:cNvPr>
        <xdr:cNvPicPr>
          <a:picLocks noChangeAspect="1"/>
        </xdr:cNvPicPr>
      </xdr:nvPicPr>
      <xdr:blipFill>
        <a:blip xmlns:r="http://schemas.openxmlformats.org/officeDocument/2006/relationships" r:embed="rId25"/>
        <a:stretch>
          <a:fillRect/>
        </a:stretch>
      </xdr:blipFill>
      <xdr:spPr>
        <a:xfrm>
          <a:off x="3476625" y="42148125"/>
          <a:ext cx="3647854" cy="632156"/>
        </a:xfrm>
        <a:prstGeom prst="rect">
          <a:avLst/>
        </a:prstGeom>
      </xdr:spPr>
    </xdr:pic>
    <xdr:clientData/>
  </xdr:twoCellAnchor>
  <xdr:twoCellAnchor>
    <xdr:from>
      <xdr:col>16</xdr:col>
      <xdr:colOff>47625</xdr:colOff>
      <xdr:row>105</xdr:row>
      <xdr:rowOff>47625</xdr:rowOff>
    </xdr:from>
    <xdr:to>
      <xdr:col>16</xdr:col>
      <xdr:colOff>3695479</xdr:colOff>
      <xdr:row>105</xdr:row>
      <xdr:rowOff>679781</xdr:rowOff>
    </xdr:to>
    <xdr:pic>
      <xdr:nvPicPr>
        <xdr:cNvPr id="114" name="Picture 113" descr="spark_v3_allmeds_FEZOLINETANT.png">
          <a:extLst>
            <a:ext uri="{FF2B5EF4-FFF2-40B4-BE49-F238E27FC236}">
              <a16:creationId xmlns:a16="http://schemas.microsoft.com/office/drawing/2014/main" id="{8105D107-E728-4DE4-A6AA-EE8051A481B5}"/>
            </a:ext>
          </a:extLst>
        </xdr:cNvPr>
        <xdr:cNvPicPr>
          <a:picLocks noChangeAspect="1"/>
        </xdr:cNvPicPr>
      </xdr:nvPicPr>
      <xdr:blipFill>
        <a:blip xmlns:r="http://schemas.openxmlformats.org/officeDocument/2006/relationships" r:embed="rId26"/>
        <a:stretch>
          <a:fillRect/>
        </a:stretch>
      </xdr:blipFill>
      <xdr:spPr>
        <a:xfrm>
          <a:off x="3476625" y="44605575"/>
          <a:ext cx="3647854" cy="632156"/>
        </a:xfrm>
        <a:prstGeom prst="rect">
          <a:avLst/>
        </a:prstGeom>
      </xdr:spPr>
    </xdr:pic>
    <xdr:clientData/>
  </xdr:twoCellAnchor>
  <xdr:twoCellAnchor>
    <xdr:from>
      <xdr:col>16</xdr:col>
      <xdr:colOff>47625</xdr:colOff>
      <xdr:row>20</xdr:row>
      <xdr:rowOff>47625</xdr:rowOff>
    </xdr:from>
    <xdr:to>
      <xdr:col>16</xdr:col>
      <xdr:colOff>3695479</xdr:colOff>
      <xdr:row>20</xdr:row>
      <xdr:rowOff>679781</xdr:rowOff>
    </xdr:to>
    <xdr:pic>
      <xdr:nvPicPr>
        <xdr:cNvPr id="115" name="Picture 114" descr="spark_v3_allmeds_FINERENONE.png">
          <a:extLst>
            <a:ext uri="{FF2B5EF4-FFF2-40B4-BE49-F238E27FC236}">
              <a16:creationId xmlns:a16="http://schemas.microsoft.com/office/drawing/2014/main" id="{0006FD0D-1D9D-4610-BD3C-3C44DF815D4D}"/>
            </a:ext>
          </a:extLst>
        </xdr:cNvPr>
        <xdr:cNvPicPr>
          <a:picLocks noChangeAspect="1"/>
        </xdr:cNvPicPr>
      </xdr:nvPicPr>
      <xdr:blipFill>
        <a:blip xmlns:r="http://schemas.openxmlformats.org/officeDocument/2006/relationships" r:embed="rId27"/>
        <a:stretch>
          <a:fillRect/>
        </a:stretch>
      </xdr:blipFill>
      <xdr:spPr>
        <a:xfrm>
          <a:off x="3476625" y="45424725"/>
          <a:ext cx="3647854" cy="632156"/>
        </a:xfrm>
        <a:prstGeom prst="rect">
          <a:avLst/>
        </a:prstGeom>
      </xdr:spPr>
    </xdr:pic>
    <xdr:clientData/>
  </xdr:twoCellAnchor>
  <xdr:twoCellAnchor>
    <xdr:from>
      <xdr:col>16</xdr:col>
      <xdr:colOff>47625</xdr:colOff>
      <xdr:row>106</xdr:row>
      <xdr:rowOff>47625</xdr:rowOff>
    </xdr:from>
    <xdr:to>
      <xdr:col>16</xdr:col>
      <xdr:colOff>3695479</xdr:colOff>
      <xdr:row>106</xdr:row>
      <xdr:rowOff>679781</xdr:rowOff>
    </xdr:to>
    <xdr:pic>
      <xdr:nvPicPr>
        <xdr:cNvPr id="116" name="Picture 115" descr="spark_v3_allmeds_FRUQUINTINIB.png">
          <a:extLst>
            <a:ext uri="{FF2B5EF4-FFF2-40B4-BE49-F238E27FC236}">
              <a16:creationId xmlns:a16="http://schemas.microsoft.com/office/drawing/2014/main" id="{6ABABC27-79CD-471D-9F15-779FAF086114}"/>
            </a:ext>
          </a:extLst>
        </xdr:cNvPr>
        <xdr:cNvPicPr>
          <a:picLocks noChangeAspect="1"/>
        </xdr:cNvPicPr>
      </xdr:nvPicPr>
      <xdr:blipFill>
        <a:blip xmlns:r="http://schemas.openxmlformats.org/officeDocument/2006/relationships" r:embed="rId28"/>
        <a:stretch>
          <a:fillRect/>
        </a:stretch>
      </xdr:blipFill>
      <xdr:spPr>
        <a:xfrm>
          <a:off x="3476625" y="46243875"/>
          <a:ext cx="3647854" cy="632156"/>
        </a:xfrm>
        <a:prstGeom prst="rect">
          <a:avLst/>
        </a:prstGeom>
      </xdr:spPr>
    </xdr:pic>
    <xdr:clientData/>
  </xdr:twoCellAnchor>
  <xdr:twoCellAnchor>
    <xdr:from>
      <xdr:col>16</xdr:col>
      <xdr:colOff>47625</xdr:colOff>
      <xdr:row>107</xdr:row>
      <xdr:rowOff>47625</xdr:rowOff>
    </xdr:from>
    <xdr:to>
      <xdr:col>16</xdr:col>
      <xdr:colOff>3695479</xdr:colOff>
      <xdr:row>107</xdr:row>
      <xdr:rowOff>679781</xdr:rowOff>
    </xdr:to>
    <xdr:pic>
      <xdr:nvPicPr>
        <xdr:cNvPr id="117" name="Picture 116" descr="spark_v3_allmeds_GEFAPIXANT.png">
          <a:extLst>
            <a:ext uri="{FF2B5EF4-FFF2-40B4-BE49-F238E27FC236}">
              <a16:creationId xmlns:a16="http://schemas.microsoft.com/office/drawing/2014/main" id="{E9E463DB-C722-437B-803C-3A27C9DC2F6C}"/>
            </a:ext>
          </a:extLst>
        </xdr:cNvPr>
        <xdr:cNvPicPr>
          <a:picLocks noChangeAspect="1"/>
        </xdr:cNvPicPr>
      </xdr:nvPicPr>
      <xdr:blipFill>
        <a:blip xmlns:r="http://schemas.openxmlformats.org/officeDocument/2006/relationships" r:embed="rId29"/>
        <a:stretch>
          <a:fillRect/>
        </a:stretch>
      </xdr:blipFill>
      <xdr:spPr>
        <a:xfrm>
          <a:off x="3476625" y="48701325"/>
          <a:ext cx="3647854" cy="632156"/>
        </a:xfrm>
        <a:prstGeom prst="rect">
          <a:avLst/>
        </a:prstGeom>
      </xdr:spPr>
    </xdr:pic>
    <xdr:clientData/>
  </xdr:twoCellAnchor>
  <xdr:twoCellAnchor>
    <xdr:from>
      <xdr:col>16</xdr:col>
      <xdr:colOff>47625</xdr:colOff>
      <xdr:row>108</xdr:row>
      <xdr:rowOff>47625</xdr:rowOff>
    </xdr:from>
    <xdr:to>
      <xdr:col>16</xdr:col>
      <xdr:colOff>3698070</xdr:colOff>
      <xdr:row>108</xdr:row>
      <xdr:rowOff>679781</xdr:rowOff>
    </xdr:to>
    <xdr:pic>
      <xdr:nvPicPr>
        <xdr:cNvPr id="118" name="Picture 117" descr="spark_v3_allmeds_GLOFITAMAB.png">
          <a:extLst>
            <a:ext uri="{FF2B5EF4-FFF2-40B4-BE49-F238E27FC236}">
              <a16:creationId xmlns:a16="http://schemas.microsoft.com/office/drawing/2014/main" id="{D14056A2-5960-4304-85C1-72523F23BBCE}"/>
            </a:ext>
          </a:extLst>
        </xdr:cNvPr>
        <xdr:cNvPicPr>
          <a:picLocks noChangeAspect="1"/>
        </xdr:cNvPicPr>
      </xdr:nvPicPr>
      <xdr:blipFill>
        <a:blip xmlns:r="http://schemas.openxmlformats.org/officeDocument/2006/relationships" r:embed="rId30"/>
        <a:stretch>
          <a:fillRect/>
        </a:stretch>
      </xdr:blipFill>
      <xdr:spPr>
        <a:xfrm>
          <a:off x="3476625" y="50339625"/>
          <a:ext cx="3650445" cy="632156"/>
        </a:xfrm>
        <a:prstGeom prst="rect">
          <a:avLst/>
        </a:prstGeom>
      </xdr:spPr>
    </xdr:pic>
    <xdr:clientData/>
  </xdr:twoCellAnchor>
  <xdr:twoCellAnchor>
    <xdr:from>
      <xdr:col>16</xdr:col>
      <xdr:colOff>47625</xdr:colOff>
      <xdr:row>151</xdr:row>
      <xdr:rowOff>47625</xdr:rowOff>
    </xdr:from>
    <xdr:to>
      <xdr:col>16</xdr:col>
      <xdr:colOff>3695479</xdr:colOff>
      <xdr:row>151</xdr:row>
      <xdr:rowOff>679781</xdr:rowOff>
    </xdr:to>
    <xdr:pic>
      <xdr:nvPicPr>
        <xdr:cNvPr id="119" name="Picture 118" descr="spark_v3_allmeds_INSULINICODEC.png">
          <a:extLst>
            <a:ext uri="{FF2B5EF4-FFF2-40B4-BE49-F238E27FC236}">
              <a16:creationId xmlns:a16="http://schemas.microsoft.com/office/drawing/2014/main" id="{792793FA-EE1F-4281-8493-C57C53B91659}"/>
            </a:ext>
          </a:extLst>
        </xdr:cNvPr>
        <xdr:cNvPicPr>
          <a:picLocks noChangeAspect="1"/>
        </xdr:cNvPicPr>
      </xdr:nvPicPr>
      <xdr:blipFill>
        <a:blip xmlns:r="http://schemas.openxmlformats.org/officeDocument/2006/relationships" r:embed="rId31"/>
        <a:stretch>
          <a:fillRect/>
        </a:stretch>
      </xdr:blipFill>
      <xdr:spPr>
        <a:xfrm>
          <a:off x="3476625" y="55254525"/>
          <a:ext cx="3647854" cy="632156"/>
        </a:xfrm>
        <a:prstGeom prst="rect">
          <a:avLst/>
        </a:prstGeom>
      </xdr:spPr>
    </xdr:pic>
    <xdr:clientData/>
  </xdr:twoCellAnchor>
  <xdr:twoCellAnchor>
    <xdr:from>
      <xdr:col>16</xdr:col>
      <xdr:colOff>47625</xdr:colOff>
      <xdr:row>152</xdr:row>
      <xdr:rowOff>47625</xdr:rowOff>
    </xdr:from>
    <xdr:to>
      <xdr:col>16</xdr:col>
      <xdr:colOff>3695479</xdr:colOff>
      <xdr:row>152</xdr:row>
      <xdr:rowOff>679781</xdr:rowOff>
    </xdr:to>
    <xdr:pic>
      <xdr:nvPicPr>
        <xdr:cNvPr id="120" name="Picture 119" descr="spark_v3_allmeds_IOMEPROL.png">
          <a:extLst>
            <a:ext uri="{FF2B5EF4-FFF2-40B4-BE49-F238E27FC236}">
              <a16:creationId xmlns:a16="http://schemas.microsoft.com/office/drawing/2014/main" id="{A6241173-5DAD-4621-919F-D2F55DEAD50E}"/>
            </a:ext>
          </a:extLst>
        </xdr:cNvPr>
        <xdr:cNvPicPr>
          <a:picLocks noChangeAspect="1"/>
        </xdr:cNvPicPr>
      </xdr:nvPicPr>
      <xdr:blipFill>
        <a:blip xmlns:r="http://schemas.openxmlformats.org/officeDocument/2006/relationships" r:embed="rId32"/>
        <a:stretch>
          <a:fillRect/>
        </a:stretch>
      </xdr:blipFill>
      <xdr:spPr>
        <a:xfrm>
          <a:off x="3476625" y="56073675"/>
          <a:ext cx="3647854" cy="632156"/>
        </a:xfrm>
        <a:prstGeom prst="rect">
          <a:avLst/>
        </a:prstGeom>
      </xdr:spPr>
    </xdr:pic>
    <xdr:clientData/>
  </xdr:twoCellAnchor>
  <xdr:twoCellAnchor>
    <xdr:from>
      <xdr:col>16</xdr:col>
      <xdr:colOff>47625</xdr:colOff>
      <xdr:row>109</xdr:row>
      <xdr:rowOff>47625</xdr:rowOff>
    </xdr:from>
    <xdr:to>
      <xdr:col>16</xdr:col>
      <xdr:colOff>3695479</xdr:colOff>
      <xdr:row>109</xdr:row>
      <xdr:rowOff>679781</xdr:rowOff>
    </xdr:to>
    <xdr:pic>
      <xdr:nvPicPr>
        <xdr:cNvPr id="121" name="Picture 120" descr="spark_v3_allmeds_IPTACOPAN.png">
          <a:extLst>
            <a:ext uri="{FF2B5EF4-FFF2-40B4-BE49-F238E27FC236}">
              <a16:creationId xmlns:a16="http://schemas.microsoft.com/office/drawing/2014/main" id="{D1E7B7AE-DF6E-420A-8DC2-A59E5CFF0838}"/>
            </a:ext>
          </a:extLst>
        </xdr:cNvPr>
        <xdr:cNvPicPr>
          <a:picLocks noChangeAspect="1"/>
        </xdr:cNvPicPr>
      </xdr:nvPicPr>
      <xdr:blipFill>
        <a:blip xmlns:r="http://schemas.openxmlformats.org/officeDocument/2006/relationships" r:embed="rId33"/>
        <a:stretch>
          <a:fillRect/>
        </a:stretch>
      </xdr:blipFill>
      <xdr:spPr>
        <a:xfrm>
          <a:off x="3476625" y="56892825"/>
          <a:ext cx="3647854" cy="632156"/>
        </a:xfrm>
        <a:prstGeom prst="rect">
          <a:avLst/>
        </a:prstGeom>
      </xdr:spPr>
    </xdr:pic>
    <xdr:clientData/>
  </xdr:twoCellAnchor>
  <xdr:twoCellAnchor>
    <xdr:from>
      <xdr:col>16</xdr:col>
      <xdr:colOff>47625</xdr:colOff>
      <xdr:row>110</xdr:row>
      <xdr:rowOff>47625</xdr:rowOff>
    </xdr:from>
    <xdr:to>
      <xdr:col>16</xdr:col>
      <xdr:colOff>3695479</xdr:colOff>
      <xdr:row>110</xdr:row>
      <xdr:rowOff>679781</xdr:rowOff>
    </xdr:to>
    <xdr:pic>
      <xdr:nvPicPr>
        <xdr:cNvPr id="122" name="Picture 121" descr="spark_v3_allmeds_LEBRIKIZUMAB.png">
          <a:extLst>
            <a:ext uri="{FF2B5EF4-FFF2-40B4-BE49-F238E27FC236}">
              <a16:creationId xmlns:a16="http://schemas.microsoft.com/office/drawing/2014/main" id="{32DAC6F6-33C2-4033-ACB5-993F50A47C91}"/>
            </a:ext>
          </a:extLst>
        </xdr:cNvPr>
        <xdr:cNvPicPr>
          <a:picLocks noChangeAspect="1"/>
        </xdr:cNvPicPr>
      </xdr:nvPicPr>
      <xdr:blipFill>
        <a:blip xmlns:r="http://schemas.openxmlformats.org/officeDocument/2006/relationships" r:embed="rId34"/>
        <a:stretch>
          <a:fillRect/>
        </a:stretch>
      </xdr:blipFill>
      <xdr:spPr>
        <a:xfrm>
          <a:off x="3476625" y="58531125"/>
          <a:ext cx="3647854" cy="632156"/>
        </a:xfrm>
        <a:prstGeom prst="rect">
          <a:avLst/>
        </a:prstGeom>
      </xdr:spPr>
    </xdr:pic>
    <xdr:clientData/>
  </xdr:twoCellAnchor>
  <xdr:twoCellAnchor>
    <xdr:from>
      <xdr:col>16</xdr:col>
      <xdr:colOff>47625</xdr:colOff>
      <xdr:row>57</xdr:row>
      <xdr:rowOff>47625</xdr:rowOff>
    </xdr:from>
    <xdr:to>
      <xdr:col>16</xdr:col>
      <xdr:colOff>3695479</xdr:colOff>
      <xdr:row>57</xdr:row>
      <xdr:rowOff>679781</xdr:rowOff>
    </xdr:to>
    <xdr:pic>
      <xdr:nvPicPr>
        <xdr:cNvPr id="123" name="Picture 122" descr="spark_v3_allmeds_LENACAPAVIR.png">
          <a:extLst>
            <a:ext uri="{FF2B5EF4-FFF2-40B4-BE49-F238E27FC236}">
              <a16:creationId xmlns:a16="http://schemas.microsoft.com/office/drawing/2014/main" id="{3B5D4D21-1824-45BE-8809-6112DC7B0D92}"/>
            </a:ext>
          </a:extLst>
        </xdr:cNvPr>
        <xdr:cNvPicPr>
          <a:picLocks noChangeAspect="1"/>
        </xdr:cNvPicPr>
      </xdr:nvPicPr>
      <xdr:blipFill>
        <a:blip xmlns:r="http://schemas.openxmlformats.org/officeDocument/2006/relationships" r:embed="rId35"/>
        <a:stretch>
          <a:fillRect/>
        </a:stretch>
      </xdr:blipFill>
      <xdr:spPr>
        <a:xfrm>
          <a:off x="3476625" y="60169425"/>
          <a:ext cx="3647854" cy="632156"/>
        </a:xfrm>
        <a:prstGeom prst="rect">
          <a:avLst/>
        </a:prstGeom>
      </xdr:spPr>
    </xdr:pic>
    <xdr:clientData/>
  </xdr:twoCellAnchor>
  <xdr:twoCellAnchor>
    <xdr:from>
      <xdr:col>16</xdr:col>
      <xdr:colOff>47625</xdr:colOff>
      <xdr:row>24</xdr:row>
      <xdr:rowOff>47625</xdr:rowOff>
    </xdr:from>
    <xdr:to>
      <xdr:col>17</xdr:col>
      <xdr:colOff>64320</xdr:colOff>
      <xdr:row>24</xdr:row>
      <xdr:rowOff>679781</xdr:rowOff>
    </xdr:to>
    <xdr:pic>
      <xdr:nvPicPr>
        <xdr:cNvPr id="124" name="Picture 123" descr="spark_v3_allmeds_LISOCABTAGENEMARALEUCEL.png">
          <a:extLst>
            <a:ext uri="{FF2B5EF4-FFF2-40B4-BE49-F238E27FC236}">
              <a16:creationId xmlns:a16="http://schemas.microsoft.com/office/drawing/2014/main" id="{036F376A-CB7B-4D0C-92B9-811B3CFC698B}"/>
            </a:ext>
          </a:extLst>
        </xdr:cNvPr>
        <xdr:cNvPicPr>
          <a:picLocks noChangeAspect="1"/>
        </xdr:cNvPicPr>
      </xdr:nvPicPr>
      <xdr:blipFill>
        <a:blip xmlns:r="http://schemas.openxmlformats.org/officeDocument/2006/relationships" r:embed="rId36"/>
        <a:stretch>
          <a:fillRect/>
        </a:stretch>
      </xdr:blipFill>
      <xdr:spPr>
        <a:xfrm>
          <a:off x="3476625" y="62626875"/>
          <a:ext cx="3798120" cy="632156"/>
        </a:xfrm>
        <a:prstGeom prst="rect">
          <a:avLst/>
        </a:prstGeom>
      </xdr:spPr>
    </xdr:pic>
    <xdr:clientData/>
  </xdr:twoCellAnchor>
  <xdr:twoCellAnchor>
    <xdr:from>
      <xdr:col>16</xdr:col>
      <xdr:colOff>47625</xdr:colOff>
      <xdr:row>26</xdr:row>
      <xdr:rowOff>47625</xdr:rowOff>
    </xdr:from>
    <xdr:to>
      <xdr:col>16</xdr:col>
      <xdr:colOff>3698070</xdr:colOff>
      <xdr:row>26</xdr:row>
      <xdr:rowOff>679781</xdr:rowOff>
    </xdr:to>
    <xdr:pic>
      <xdr:nvPicPr>
        <xdr:cNvPr id="125" name="Picture 124" descr="spark_v3_allmeds_LONCASTUXIMABTESIRINE.png">
          <a:extLst>
            <a:ext uri="{FF2B5EF4-FFF2-40B4-BE49-F238E27FC236}">
              <a16:creationId xmlns:a16="http://schemas.microsoft.com/office/drawing/2014/main" id="{A643F32E-79F1-412B-8A70-A452C3B04EEA}"/>
            </a:ext>
          </a:extLst>
        </xdr:cNvPr>
        <xdr:cNvPicPr>
          <a:picLocks noChangeAspect="1"/>
        </xdr:cNvPicPr>
      </xdr:nvPicPr>
      <xdr:blipFill>
        <a:blip xmlns:r="http://schemas.openxmlformats.org/officeDocument/2006/relationships" r:embed="rId37"/>
        <a:stretch>
          <a:fillRect/>
        </a:stretch>
      </xdr:blipFill>
      <xdr:spPr>
        <a:xfrm>
          <a:off x="3476625" y="64265175"/>
          <a:ext cx="3650445" cy="632156"/>
        </a:xfrm>
        <a:prstGeom prst="rect">
          <a:avLst/>
        </a:prstGeom>
      </xdr:spPr>
    </xdr:pic>
    <xdr:clientData/>
  </xdr:twoCellAnchor>
  <xdr:twoCellAnchor>
    <xdr:from>
      <xdr:col>16</xdr:col>
      <xdr:colOff>47625</xdr:colOff>
      <xdr:row>27</xdr:row>
      <xdr:rowOff>47625</xdr:rowOff>
    </xdr:from>
    <xdr:to>
      <xdr:col>16</xdr:col>
      <xdr:colOff>3698070</xdr:colOff>
      <xdr:row>27</xdr:row>
      <xdr:rowOff>679781</xdr:rowOff>
    </xdr:to>
    <xdr:pic>
      <xdr:nvPicPr>
        <xdr:cNvPr id="126" name="Picture 125" descr="spark_v3_allmeds_MARALIXIBAT.png">
          <a:extLst>
            <a:ext uri="{FF2B5EF4-FFF2-40B4-BE49-F238E27FC236}">
              <a16:creationId xmlns:a16="http://schemas.microsoft.com/office/drawing/2014/main" id="{CBF5C66E-723C-450B-BF41-85CA54853A47}"/>
            </a:ext>
          </a:extLst>
        </xdr:cNvPr>
        <xdr:cNvPicPr>
          <a:picLocks noChangeAspect="1"/>
        </xdr:cNvPicPr>
      </xdr:nvPicPr>
      <xdr:blipFill>
        <a:blip xmlns:r="http://schemas.openxmlformats.org/officeDocument/2006/relationships" r:embed="rId38"/>
        <a:stretch>
          <a:fillRect/>
        </a:stretch>
      </xdr:blipFill>
      <xdr:spPr>
        <a:xfrm>
          <a:off x="3476625" y="66722625"/>
          <a:ext cx="3650445" cy="632156"/>
        </a:xfrm>
        <a:prstGeom prst="rect">
          <a:avLst/>
        </a:prstGeom>
      </xdr:spPr>
    </xdr:pic>
    <xdr:clientData/>
  </xdr:twoCellAnchor>
  <xdr:twoCellAnchor>
    <xdr:from>
      <xdr:col>16</xdr:col>
      <xdr:colOff>47625</xdr:colOff>
      <xdr:row>28</xdr:row>
      <xdr:rowOff>47625</xdr:rowOff>
    </xdr:from>
    <xdr:to>
      <xdr:col>16</xdr:col>
      <xdr:colOff>3695479</xdr:colOff>
      <xdr:row>28</xdr:row>
      <xdr:rowOff>679781</xdr:rowOff>
    </xdr:to>
    <xdr:pic>
      <xdr:nvPicPr>
        <xdr:cNvPr id="127" name="Picture 126" descr="spark_v3_allmeds_MARIBAVIR.png">
          <a:extLst>
            <a:ext uri="{FF2B5EF4-FFF2-40B4-BE49-F238E27FC236}">
              <a16:creationId xmlns:a16="http://schemas.microsoft.com/office/drawing/2014/main" id="{46329DF0-DA9B-4554-954A-CC4B754D6435}"/>
            </a:ext>
          </a:extLst>
        </xdr:cNvPr>
        <xdr:cNvPicPr>
          <a:picLocks noChangeAspect="1"/>
        </xdr:cNvPicPr>
      </xdr:nvPicPr>
      <xdr:blipFill>
        <a:blip xmlns:r="http://schemas.openxmlformats.org/officeDocument/2006/relationships" r:embed="rId39"/>
        <a:stretch>
          <a:fillRect/>
        </a:stretch>
      </xdr:blipFill>
      <xdr:spPr>
        <a:xfrm>
          <a:off x="3476625" y="67541775"/>
          <a:ext cx="3647854" cy="632156"/>
        </a:xfrm>
        <a:prstGeom prst="rect">
          <a:avLst/>
        </a:prstGeom>
      </xdr:spPr>
    </xdr:pic>
    <xdr:clientData/>
  </xdr:twoCellAnchor>
  <xdr:twoCellAnchor>
    <xdr:from>
      <xdr:col>16</xdr:col>
      <xdr:colOff>47625</xdr:colOff>
      <xdr:row>59</xdr:row>
      <xdr:rowOff>47625</xdr:rowOff>
    </xdr:from>
    <xdr:to>
      <xdr:col>16</xdr:col>
      <xdr:colOff>3695479</xdr:colOff>
      <xdr:row>59</xdr:row>
      <xdr:rowOff>679781</xdr:rowOff>
    </xdr:to>
    <xdr:pic>
      <xdr:nvPicPr>
        <xdr:cNvPr id="128" name="Picture 127" descr="spark_v3_allmeds_MAVACAMTEN.png">
          <a:extLst>
            <a:ext uri="{FF2B5EF4-FFF2-40B4-BE49-F238E27FC236}">
              <a16:creationId xmlns:a16="http://schemas.microsoft.com/office/drawing/2014/main" id="{792C3195-C794-41EF-9D24-E90BAC54D1C5}"/>
            </a:ext>
          </a:extLst>
        </xdr:cNvPr>
        <xdr:cNvPicPr>
          <a:picLocks noChangeAspect="1"/>
        </xdr:cNvPicPr>
      </xdr:nvPicPr>
      <xdr:blipFill>
        <a:blip xmlns:r="http://schemas.openxmlformats.org/officeDocument/2006/relationships" r:embed="rId40"/>
        <a:stretch>
          <a:fillRect/>
        </a:stretch>
      </xdr:blipFill>
      <xdr:spPr>
        <a:xfrm>
          <a:off x="3476625" y="69180075"/>
          <a:ext cx="3647854" cy="632156"/>
        </a:xfrm>
        <a:prstGeom prst="rect">
          <a:avLst/>
        </a:prstGeom>
      </xdr:spPr>
    </xdr:pic>
    <xdr:clientData/>
  </xdr:twoCellAnchor>
  <xdr:twoCellAnchor>
    <xdr:from>
      <xdr:col>16</xdr:col>
      <xdr:colOff>47625</xdr:colOff>
      <xdr:row>113</xdr:row>
      <xdr:rowOff>47625</xdr:rowOff>
    </xdr:from>
    <xdr:to>
      <xdr:col>16</xdr:col>
      <xdr:colOff>3695479</xdr:colOff>
      <xdr:row>113</xdr:row>
      <xdr:rowOff>679781</xdr:rowOff>
    </xdr:to>
    <xdr:pic>
      <xdr:nvPicPr>
        <xdr:cNvPr id="129" name="Picture 128" descr="spark_v3_allmeds_MIRIKIZUMAB.png">
          <a:extLst>
            <a:ext uri="{FF2B5EF4-FFF2-40B4-BE49-F238E27FC236}">
              <a16:creationId xmlns:a16="http://schemas.microsoft.com/office/drawing/2014/main" id="{A4815D27-2672-4DBC-87AB-66D25093247C}"/>
            </a:ext>
          </a:extLst>
        </xdr:cNvPr>
        <xdr:cNvPicPr>
          <a:picLocks noChangeAspect="1"/>
        </xdr:cNvPicPr>
      </xdr:nvPicPr>
      <xdr:blipFill>
        <a:blip xmlns:r="http://schemas.openxmlformats.org/officeDocument/2006/relationships" r:embed="rId41"/>
        <a:stretch>
          <a:fillRect/>
        </a:stretch>
      </xdr:blipFill>
      <xdr:spPr>
        <a:xfrm>
          <a:off x="3476625" y="70818375"/>
          <a:ext cx="3647854" cy="632156"/>
        </a:xfrm>
        <a:prstGeom prst="rect">
          <a:avLst/>
        </a:prstGeom>
      </xdr:spPr>
    </xdr:pic>
    <xdr:clientData/>
  </xdr:twoCellAnchor>
  <xdr:twoCellAnchor>
    <xdr:from>
      <xdr:col>16</xdr:col>
      <xdr:colOff>47625</xdr:colOff>
      <xdr:row>60</xdr:row>
      <xdr:rowOff>47625</xdr:rowOff>
    </xdr:from>
    <xdr:to>
      <xdr:col>16</xdr:col>
      <xdr:colOff>3695479</xdr:colOff>
      <xdr:row>60</xdr:row>
      <xdr:rowOff>679781</xdr:rowOff>
    </xdr:to>
    <xdr:pic>
      <xdr:nvPicPr>
        <xdr:cNvPr id="130" name="Picture 129" descr="spark_v3_allmeds_MIRVETUXIMABSORAVTANSINE.png">
          <a:extLst>
            <a:ext uri="{FF2B5EF4-FFF2-40B4-BE49-F238E27FC236}">
              <a16:creationId xmlns:a16="http://schemas.microsoft.com/office/drawing/2014/main" id="{F6E13596-38E7-44B8-8A1B-9B2066E88E28}"/>
            </a:ext>
          </a:extLst>
        </xdr:cNvPr>
        <xdr:cNvPicPr>
          <a:picLocks noChangeAspect="1"/>
        </xdr:cNvPicPr>
      </xdr:nvPicPr>
      <xdr:blipFill>
        <a:blip xmlns:r="http://schemas.openxmlformats.org/officeDocument/2006/relationships" r:embed="rId42"/>
        <a:stretch>
          <a:fillRect/>
        </a:stretch>
      </xdr:blipFill>
      <xdr:spPr>
        <a:xfrm>
          <a:off x="3476625" y="71637525"/>
          <a:ext cx="3647854" cy="632156"/>
        </a:xfrm>
        <a:prstGeom prst="rect">
          <a:avLst/>
        </a:prstGeom>
      </xdr:spPr>
    </xdr:pic>
    <xdr:clientData/>
  </xdr:twoCellAnchor>
  <xdr:twoCellAnchor>
    <xdr:from>
      <xdr:col>16</xdr:col>
      <xdr:colOff>47625</xdr:colOff>
      <xdr:row>114</xdr:row>
      <xdr:rowOff>47625</xdr:rowOff>
    </xdr:from>
    <xdr:to>
      <xdr:col>16</xdr:col>
      <xdr:colOff>3695479</xdr:colOff>
      <xdr:row>114</xdr:row>
      <xdr:rowOff>679781</xdr:rowOff>
    </xdr:to>
    <xdr:pic>
      <xdr:nvPicPr>
        <xdr:cNvPr id="131" name="Picture 130" descr="spark_v3_allmeds_MOMELOTINIB.png">
          <a:extLst>
            <a:ext uri="{FF2B5EF4-FFF2-40B4-BE49-F238E27FC236}">
              <a16:creationId xmlns:a16="http://schemas.microsoft.com/office/drawing/2014/main" id="{A7576192-B9A6-417D-8F78-3F079FCDBAFE}"/>
            </a:ext>
          </a:extLst>
        </xdr:cNvPr>
        <xdr:cNvPicPr>
          <a:picLocks noChangeAspect="1"/>
        </xdr:cNvPicPr>
      </xdr:nvPicPr>
      <xdr:blipFill>
        <a:blip xmlns:r="http://schemas.openxmlformats.org/officeDocument/2006/relationships" r:embed="rId43"/>
        <a:stretch>
          <a:fillRect/>
        </a:stretch>
      </xdr:blipFill>
      <xdr:spPr>
        <a:xfrm>
          <a:off x="3476625" y="74094975"/>
          <a:ext cx="3647854" cy="632156"/>
        </a:xfrm>
        <a:prstGeom prst="rect">
          <a:avLst/>
        </a:prstGeom>
      </xdr:spPr>
    </xdr:pic>
    <xdr:clientData/>
  </xdr:twoCellAnchor>
  <xdr:twoCellAnchor>
    <xdr:from>
      <xdr:col>16</xdr:col>
      <xdr:colOff>47625</xdr:colOff>
      <xdr:row>61</xdr:row>
      <xdr:rowOff>47625</xdr:rowOff>
    </xdr:from>
    <xdr:to>
      <xdr:col>16</xdr:col>
      <xdr:colOff>3698070</xdr:colOff>
      <xdr:row>61</xdr:row>
      <xdr:rowOff>679781</xdr:rowOff>
    </xdr:to>
    <xdr:pic>
      <xdr:nvPicPr>
        <xdr:cNvPr id="132" name="Picture 131" descr="spark_v3_allmeds_MOSUNETUZUMAB.png">
          <a:extLst>
            <a:ext uri="{FF2B5EF4-FFF2-40B4-BE49-F238E27FC236}">
              <a16:creationId xmlns:a16="http://schemas.microsoft.com/office/drawing/2014/main" id="{420FF8EC-818D-4ED6-9CBA-114707EE1E29}"/>
            </a:ext>
          </a:extLst>
        </xdr:cNvPr>
        <xdr:cNvPicPr>
          <a:picLocks noChangeAspect="1"/>
        </xdr:cNvPicPr>
      </xdr:nvPicPr>
      <xdr:blipFill>
        <a:blip xmlns:r="http://schemas.openxmlformats.org/officeDocument/2006/relationships" r:embed="rId44"/>
        <a:stretch>
          <a:fillRect/>
        </a:stretch>
      </xdr:blipFill>
      <xdr:spPr>
        <a:xfrm>
          <a:off x="3476625" y="74914125"/>
          <a:ext cx="3650445" cy="632156"/>
        </a:xfrm>
        <a:prstGeom prst="rect">
          <a:avLst/>
        </a:prstGeom>
      </xdr:spPr>
    </xdr:pic>
    <xdr:clientData/>
  </xdr:twoCellAnchor>
  <xdr:twoCellAnchor>
    <xdr:from>
      <xdr:col>16</xdr:col>
      <xdr:colOff>47625</xdr:colOff>
      <xdr:row>63</xdr:row>
      <xdr:rowOff>47625</xdr:rowOff>
    </xdr:from>
    <xdr:to>
      <xdr:col>16</xdr:col>
      <xdr:colOff>3695479</xdr:colOff>
      <xdr:row>63</xdr:row>
      <xdr:rowOff>679781</xdr:rowOff>
    </xdr:to>
    <xdr:pic>
      <xdr:nvPicPr>
        <xdr:cNvPr id="133" name="Picture 132" descr="spark_v3_allmeds_NIRMATRELVIR.png">
          <a:extLst>
            <a:ext uri="{FF2B5EF4-FFF2-40B4-BE49-F238E27FC236}">
              <a16:creationId xmlns:a16="http://schemas.microsoft.com/office/drawing/2014/main" id="{33534943-2D7D-446C-B4CE-C905720B52B6}"/>
            </a:ext>
          </a:extLst>
        </xdr:cNvPr>
        <xdr:cNvPicPr>
          <a:picLocks noChangeAspect="1"/>
        </xdr:cNvPicPr>
      </xdr:nvPicPr>
      <xdr:blipFill>
        <a:blip xmlns:r="http://schemas.openxmlformats.org/officeDocument/2006/relationships" r:embed="rId45"/>
        <a:stretch>
          <a:fillRect/>
        </a:stretch>
      </xdr:blipFill>
      <xdr:spPr>
        <a:xfrm>
          <a:off x="3476625" y="79009875"/>
          <a:ext cx="3647854" cy="632156"/>
        </a:xfrm>
        <a:prstGeom prst="rect">
          <a:avLst/>
        </a:prstGeom>
      </xdr:spPr>
    </xdr:pic>
    <xdr:clientData/>
  </xdr:twoCellAnchor>
  <xdr:twoCellAnchor>
    <xdr:from>
      <xdr:col>16</xdr:col>
      <xdr:colOff>47625</xdr:colOff>
      <xdr:row>64</xdr:row>
      <xdr:rowOff>47625</xdr:rowOff>
    </xdr:from>
    <xdr:to>
      <xdr:col>16</xdr:col>
      <xdr:colOff>3695479</xdr:colOff>
      <xdr:row>64</xdr:row>
      <xdr:rowOff>679781</xdr:rowOff>
    </xdr:to>
    <xdr:pic>
      <xdr:nvPicPr>
        <xdr:cNvPr id="134" name="Picture 133" descr="spark_v3_allmeds_NIRSEVIMAB.png">
          <a:extLst>
            <a:ext uri="{FF2B5EF4-FFF2-40B4-BE49-F238E27FC236}">
              <a16:creationId xmlns:a16="http://schemas.microsoft.com/office/drawing/2014/main" id="{ACBB5871-0067-4D5E-9C56-350ED9B46DA1}"/>
            </a:ext>
          </a:extLst>
        </xdr:cNvPr>
        <xdr:cNvPicPr>
          <a:picLocks noChangeAspect="1"/>
        </xdr:cNvPicPr>
      </xdr:nvPicPr>
      <xdr:blipFill>
        <a:blip xmlns:r="http://schemas.openxmlformats.org/officeDocument/2006/relationships" r:embed="rId46"/>
        <a:stretch>
          <a:fillRect/>
        </a:stretch>
      </xdr:blipFill>
      <xdr:spPr>
        <a:xfrm>
          <a:off x="3476625" y="80648175"/>
          <a:ext cx="3647854" cy="632156"/>
        </a:xfrm>
        <a:prstGeom prst="rect">
          <a:avLst/>
        </a:prstGeom>
      </xdr:spPr>
    </xdr:pic>
    <xdr:clientData/>
  </xdr:twoCellAnchor>
  <xdr:twoCellAnchor>
    <xdr:from>
      <xdr:col>16</xdr:col>
      <xdr:colOff>47625</xdr:colOff>
      <xdr:row>31</xdr:row>
      <xdr:rowOff>47625</xdr:rowOff>
    </xdr:from>
    <xdr:to>
      <xdr:col>16</xdr:col>
      <xdr:colOff>3695479</xdr:colOff>
      <xdr:row>31</xdr:row>
      <xdr:rowOff>679781</xdr:rowOff>
    </xdr:to>
    <xdr:pic>
      <xdr:nvPicPr>
        <xdr:cNvPr id="135" name="Picture 134" descr="spark_v3_allmeds_ODEVIXIBAT.png">
          <a:extLst>
            <a:ext uri="{FF2B5EF4-FFF2-40B4-BE49-F238E27FC236}">
              <a16:creationId xmlns:a16="http://schemas.microsoft.com/office/drawing/2014/main" id="{9A29ABA3-319A-46CB-9A31-09B703DA4B07}"/>
            </a:ext>
          </a:extLst>
        </xdr:cNvPr>
        <xdr:cNvPicPr>
          <a:picLocks noChangeAspect="1"/>
        </xdr:cNvPicPr>
      </xdr:nvPicPr>
      <xdr:blipFill>
        <a:blip xmlns:r="http://schemas.openxmlformats.org/officeDocument/2006/relationships" r:embed="rId47"/>
        <a:stretch>
          <a:fillRect/>
        </a:stretch>
      </xdr:blipFill>
      <xdr:spPr>
        <a:xfrm>
          <a:off x="3476625" y="82286475"/>
          <a:ext cx="3647854" cy="632156"/>
        </a:xfrm>
        <a:prstGeom prst="rect">
          <a:avLst/>
        </a:prstGeom>
      </xdr:spPr>
    </xdr:pic>
    <xdr:clientData/>
  </xdr:twoCellAnchor>
  <xdr:twoCellAnchor>
    <xdr:from>
      <xdr:col>16</xdr:col>
      <xdr:colOff>47625</xdr:colOff>
      <xdr:row>65</xdr:row>
      <xdr:rowOff>47625</xdr:rowOff>
    </xdr:from>
    <xdr:to>
      <xdr:col>16</xdr:col>
      <xdr:colOff>3695479</xdr:colOff>
      <xdr:row>65</xdr:row>
      <xdr:rowOff>679781</xdr:rowOff>
    </xdr:to>
    <xdr:pic>
      <xdr:nvPicPr>
        <xdr:cNvPr id="136" name="Picture 135" descr="spark_v3_allmeds_OLIPUDASEALFA.png">
          <a:extLst>
            <a:ext uri="{FF2B5EF4-FFF2-40B4-BE49-F238E27FC236}">
              <a16:creationId xmlns:a16="http://schemas.microsoft.com/office/drawing/2014/main" id="{F71E4F61-54F7-4BFB-97B1-5F53A805E932}"/>
            </a:ext>
          </a:extLst>
        </xdr:cNvPr>
        <xdr:cNvPicPr>
          <a:picLocks noChangeAspect="1"/>
        </xdr:cNvPicPr>
      </xdr:nvPicPr>
      <xdr:blipFill>
        <a:blip xmlns:r="http://schemas.openxmlformats.org/officeDocument/2006/relationships" r:embed="rId48"/>
        <a:stretch>
          <a:fillRect/>
        </a:stretch>
      </xdr:blipFill>
      <xdr:spPr>
        <a:xfrm>
          <a:off x="3476625" y="83105625"/>
          <a:ext cx="3647854" cy="632156"/>
        </a:xfrm>
        <a:prstGeom prst="rect">
          <a:avLst/>
        </a:prstGeom>
      </xdr:spPr>
    </xdr:pic>
    <xdr:clientData/>
  </xdr:twoCellAnchor>
  <xdr:twoCellAnchor>
    <xdr:from>
      <xdr:col>16</xdr:col>
      <xdr:colOff>47625</xdr:colOff>
      <xdr:row>118</xdr:row>
      <xdr:rowOff>47625</xdr:rowOff>
    </xdr:from>
    <xdr:to>
      <xdr:col>16</xdr:col>
      <xdr:colOff>3695479</xdr:colOff>
      <xdr:row>118</xdr:row>
      <xdr:rowOff>679781</xdr:rowOff>
    </xdr:to>
    <xdr:pic>
      <xdr:nvPicPr>
        <xdr:cNvPr id="137" name="Picture 136" descr="spark_v3_allmeds_OMAVELOXOLONE.png">
          <a:extLst>
            <a:ext uri="{FF2B5EF4-FFF2-40B4-BE49-F238E27FC236}">
              <a16:creationId xmlns:a16="http://schemas.microsoft.com/office/drawing/2014/main" id="{ADEEC086-7D32-4893-99E6-3D12BD65D2C4}"/>
            </a:ext>
          </a:extLst>
        </xdr:cNvPr>
        <xdr:cNvPicPr>
          <a:picLocks noChangeAspect="1"/>
        </xdr:cNvPicPr>
      </xdr:nvPicPr>
      <xdr:blipFill>
        <a:blip xmlns:r="http://schemas.openxmlformats.org/officeDocument/2006/relationships" r:embed="rId49"/>
        <a:stretch>
          <a:fillRect/>
        </a:stretch>
      </xdr:blipFill>
      <xdr:spPr>
        <a:xfrm>
          <a:off x="3476625" y="84743925"/>
          <a:ext cx="3647854" cy="632156"/>
        </a:xfrm>
        <a:prstGeom prst="rect">
          <a:avLst/>
        </a:prstGeom>
      </xdr:spPr>
    </xdr:pic>
    <xdr:clientData/>
  </xdr:twoCellAnchor>
  <xdr:twoCellAnchor>
    <xdr:from>
      <xdr:col>16</xdr:col>
      <xdr:colOff>47625</xdr:colOff>
      <xdr:row>67</xdr:row>
      <xdr:rowOff>47625</xdr:rowOff>
    </xdr:from>
    <xdr:to>
      <xdr:col>16</xdr:col>
      <xdr:colOff>3695479</xdr:colOff>
      <xdr:row>67</xdr:row>
      <xdr:rowOff>679781</xdr:rowOff>
    </xdr:to>
    <xdr:pic>
      <xdr:nvPicPr>
        <xdr:cNvPr id="138" name="Picture 137" descr="spark_v3_allmeds_OMIDENEPAG.png">
          <a:extLst>
            <a:ext uri="{FF2B5EF4-FFF2-40B4-BE49-F238E27FC236}">
              <a16:creationId xmlns:a16="http://schemas.microsoft.com/office/drawing/2014/main" id="{FD9553AE-4327-475D-873F-740EF1EFB434}"/>
            </a:ext>
          </a:extLst>
        </xdr:cNvPr>
        <xdr:cNvPicPr>
          <a:picLocks noChangeAspect="1"/>
        </xdr:cNvPicPr>
      </xdr:nvPicPr>
      <xdr:blipFill>
        <a:blip xmlns:r="http://schemas.openxmlformats.org/officeDocument/2006/relationships" r:embed="rId50"/>
        <a:stretch>
          <a:fillRect/>
        </a:stretch>
      </xdr:blipFill>
      <xdr:spPr>
        <a:xfrm>
          <a:off x="3476625" y="85563075"/>
          <a:ext cx="3647854" cy="632156"/>
        </a:xfrm>
        <a:prstGeom prst="rect">
          <a:avLst/>
        </a:prstGeom>
      </xdr:spPr>
    </xdr:pic>
    <xdr:clientData/>
  </xdr:twoCellAnchor>
  <xdr:twoCellAnchor>
    <xdr:from>
      <xdr:col>16</xdr:col>
      <xdr:colOff>47625</xdr:colOff>
      <xdr:row>119</xdr:row>
      <xdr:rowOff>47625</xdr:rowOff>
    </xdr:from>
    <xdr:to>
      <xdr:col>16</xdr:col>
      <xdr:colOff>3695479</xdr:colOff>
      <xdr:row>119</xdr:row>
      <xdr:rowOff>679781</xdr:rowOff>
    </xdr:to>
    <xdr:pic>
      <xdr:nvPicPr>
        <xdr:cNvPr id="139" name="Picture 138" descr="spark_v3_allmeds_PALOPEGTERIPARATIDE.png">
          <a:extLst>
            <a:ext uri="{FF2B5EF4-FFF2-40B4-BE49-F238E27FC236}">
              <a16:creationId xmlns:a16="http://schemas.microsoft.com/office/drawing/2014/main" id="{FEF95240-37EE-45FC-9C24-F6D85CA7F15B}"/>
            </a:ext>
          </a:extLst>
        </xdr:cNvPr>
        <xdr:cNvPicPr>
          <a:picLocks noChangeAspect="1"/>
        </xdr:cNvPicPr>
      </xdr:nvPicPr>
      <xdr:blipFill>
        <a:blip xmlns:r="http://schemas.openxmlformats.org/officeDocument/2006/relationships" r:embed="rId51"/>
        <a:stretch>
          <a:fillRect/>
        </a:stretch>
      </xdr:blipFill>
      <xdr:spPr>
        <a:xfrm>
          <a:off x="3476625" y="88020525"/>
          <a:ext cx="3647854" cy="632156"/>
        </a:xfrm>
        <a:prstGeom prst="rect">
          <a:avLst/>
        </a:prstGeom>
      </xdr:spPr>
    </xdr:pic>
    <xdr:clientData/>
  </xdr:twoCellAnchor>
  <xdr:twoCellAnchor>
    <xdr:from>
      <xdr:col>16</xdr:col>
      <xdr:colOff>47625</xdr:colOff>
      <xdr:row>32</xdr:row>
      <xdr:rowOff>47625</xdr:rowOff>
    </xdr:from>
    <xdr:to>
      <xdr:col>16</xdr:col>
      <xdr:colOff>3695479</xdr:colOff>
      <xdr:row>32</xdr:row>
      <xdr:rowOff>679781</xdr:rowOff>
    </xdr:to>
    <xdr:pic>
      <xdr:nvPicPr>
        <xdr:cNvPr id="140" name="Picture 139" descr="spark_v3_allmeds_PEGCETACOPLAN.png">
          <a:extLst>
            <a:ext uri="{FF2B5EF4-FFF2-40B4-BE49-F238E27FC236}">
              <a16:creationId xmlns:a16="http://schemas.microsoft.com/office/drawing/2014/main" id="{1F36B9E1-6E2B-4202-8277-2411A9C15862}"/>
            </a:ext>
          </a:extLst>
        </xdr:cNvPr>
        <xdr:cNvPicPr>
          <a:picLocks noChangeAspect="1"/>
        </xdr:cNvPicPr>
      </xdr:nvPicPr>
      <xdr:blipFill>
        <a:blip xmlns:r="http://schemas.openxmlformats.org/officeDocument/2006/relationships" r:embed="rId52"/>
        <a:stretch>
          <a:fillRect/>
        </a:stretch>
      </xdr:blipFill>
      <xdr:spPr>
        <a:xfrm>
          <a:off x="3476625" y="89658825"/>
          <a:ext cx="3647854" cy="632156"/>
        </a:xfrm>
        <a:prstGeom prst="rect">
          <a:avLst/>
        </a:prstGeom>
      </xdr:spPr>
    </xdr:pic>
    <xdr:clientData/>
  </xdr:twoCellAnchor>
  <xdr:twoCellAnchor>
    <xdr:from>
      <xdr:col>16</xdr:col>
      <xdr:colOff>47625</xdr:colOff>
      <xdr:row>120</xdr:row>
      <xdr:rowOff>47625</xdr:rowOff>
    </xdr:from>
    <xdr:to>
      <xdr:col>16</xdr:col>
      <xdr:colOff>3695479</xdr:colOff>
      <xdr:row>120</xdr:row>
      <xdr:rowOff>679781</xdr:rowOff>
    </xdr:to>
    <xdr:pic>
      <xdr:nvPicPr>
        <xdr:cNvPr id="141" name="Picture 140" descr="spark_v3_allmeds_PEGUNIGALSIDASEALFA.png">
          <a:extLst>
            <a:ext uri="{FF2B5EF4-FFF2-40B4-BE49-F238E27FC236}">
              <a16:creationId xmlns:a16="http://schemas.microsoft.com/office/drawing/2014/main" id="{E0066F1D-4283-46F8-80E2-2B72B8B68EAC}"/>
            </a:ext>
          </a:extLst>
        </xdr:cNvPr>
        <xdr:cNvPicPr>
          <a:picLocks noChangeAspect="1"/>
        </xdr:cNvPicPr>
      </xdr:nvPicPr>
      <xdr:blipFill>
        <a:blip xmlns:r="http://schemas.openxmlformats.org/officeDocument/2006/relationships" r:embed="rId53"/>
        <a:stretch>
          <a:fillRect/>
        </a:stretch>
      </xdr:blipFill>
      <xdr:spPr>
        <a:xfrm>
          <a:off x="3476625" y="90477975"/>
          <a:ext cx="3647854" cy="632156"/>
        </a:xfrm>
        <a:prstGeom prst="rect">
          <a:avLst/>
        </a:prstGeom>
      </xdr:spPr>
    </xdr:pic>
    <xdr:clientData/>
  </xdr:twoCellAnchor>
  <xdr:twoCellAnchor>
    <xdr:from>
      <xdr:col>16</xdr:col>
      <xdr:colOff>47625</xdr:colOff>
      <xdr:row>121</xdr:row>
      <xdr:rowOff>47625</xdr:rowOff>
    </xdr:from>
    <xdr:to>
      <xdr:col>16</xdr:col>
      <xdr:colOff>3695479</xdr:colOff>
      <xdr:row>121</xdr:row>
      <xdr:rowOff>679781</xdr:rowOff>
    </xdr:to>
    <xdr:pic>
      <xdr:nvPicPr>
        <xdr:cNvPr id="142" name="Picture 141" descr="spark_v3_allmeds_PEGZILARGINASE.png">
          <a:extLst>
            <a:ext uri="{FF2B5EF4-FFF2-40B4-BE49-F238E27FC236}">
              <a16:creationId xmlns:a16="http://schemas.microsoft.com/office/drawing/2014/main" id="{0A2D738B-DFA6-4E94-82DE-42943FE57AB8}"/>
            </a:ext>
          </a:extLst>
        </xdr:cNvPr>
        <xdr:cNvPicPr>
          <a:picLocks noChangeAspect="1"/>
        </xdr:cNvPicPr>
      </xdr:nvPicPr>
      <xdr:blipFill>
        <a:blip xmlns:r="http://schemas.openxmlformats.org/officeDocument/2006/relationships" r:embed="rId54"/>
        <a:stretch>
          <a:fillRect/>
        </a:stretch>
      </xdr:blipFill>
      <xdr:spPr>
        <a:xfrm>
          <a:off x="3476625" y="91297125"/>
          <a:ext cx="3647854" cy="632156"/>
        </a:xfrm>
        <a:prstGeom prst="rect">
          <a:avLst/>
        </a:prstGeom>
      </xdr:spPr>
    </xdr:pic>
    <xdr:clientData/>
  </xdr:twoCellAnchor>
  <xdr:twoCellAnchor>
    <xdr:from>
      <xdr:col>16</xdr:col>
      <xdr:colOff>47625</xdr:colOff>
      <xdr:row>123</xdr:row>
      <xdr:rowOff>47625</xdr:rowOff>
    </xdr:from>
    <xdr:to>
      <xdr:col>16</xdr:col>
      <xdr:colOff>3695479</xdr:colOff>
      <xdr:row>123</xdr:row>
      <xdr:rowOff>679781</xdr:rowOff>
    </xdr:to>
    <xdr:pic>
      <xdr:nvPicPr>
        <xdr:cNvPr id="143" name="Picture 142" descr="spark_v3_allmeds_PIRTOBRUTINIB.png">
          <a:extLst>
            <a:ext uri="{FF2B5EF4-FFF2-40B4-BE49-F238E27FC236}">
              <a16:creationId xmlns:a16="http://schemas.microsoft.com/office/drawing/2014/main" id="{1EFA2401-6C43-4DDA-9216-A5C879B2F05F}"/>
            </a:ext>
          </a:extLst>
        </xdr:cNvPr>
        <xdr:cNvPicPr>
          <a:picLocks noChangeAspect="1"/>
        </xdr:cNvPicPr>
      </xdr:nvPicPr>
      <xdr:blipFill>
        <a:blip xmlns:r="http://schemas.openxmlformats.org/officeDocument/2006/relationships" r:embed="rId55"/>
        <a:stretch>
          <a:fillRect/>
        </a:stretch>
      </xdr:blipFill>
      <xdr:spPr>
        <a:xfrm>
          <a:off x="3476625" y="92935425"/>
          <a:ext cx="3647854" cy="632156"/>
        </a:xfrm>
        <a:prstGeom prst="rect">
          <a:avLst/>
        </a:prstGeom>
      </xdr:spPr>
    </xdr:pic>
    <xdr:clientData/>
  </xdr:twoCellAnchor>
  <xdr:twoCellAnchor>
    <xdr:from>
      <xdr:col>16</xdr:col>
      <xdr:colOff>47625</xdr:colOff>
      <xdr:row>33</xdr:row>
      <xdr:rowOff>47625</xdr:rowOff>
    </xdr:from>
    <xdr:to>
      <xdr:col>16</xdr:col>
      <xdr:colOff>3695479</xdr:colOff>
      <xdr:row>33</xdr:row>
      <xdr:rowOff>679781</xdr:rowOff>
    </xdr:to>
    <xdr:pic>
      <xdr:nvPicPr>
        <xdr:cNvPr id="144" name="Picture 143" descr="spark_v3_allmeds_PONESIMOD.png">
          <a:extLst>
            <a:ext uri="{FF2B5EF4-FFF2-40B4-BE49-F238E27FC236}">
              <a16:creationId xmlns:a16="http://schemas.microsoft.com/office/drawing/2014/main" id="{70CDA1B9-A4DD-49E8-93F9-26A67910F1E7}"/>
            </a:ext>
          </a:extLst>
        </xdr:cNvPr>
        <xdr:cNvPicPr>
          <a:picLocks noChangeAspect="1"/>
        </xdr:cNvPicPr>
      </xdr:nvPicPr>
      <xdr:blipFill>
        <a:blip xmlns:r="http://schemas.openxmlformats.org/officeDocument/2006/relationships" r:embed="rId56"/>
        <a:stretch>
          <a:fillRect/>
        </a:stretch>
      </xdr:blipFill>
      <xdr:spPr>
        <a:xfrm>
          <a:off x="3476625" y="93754575"/>
          <a:ext cx="3647854" cy="632156"/>
        </a:xfrm>
        <a:prstGeom prst="rect">
          <a:avLst/>
        </a:prstGeom>
      </xdr:spPr>
    </xdr:pic>
    <xdr:clientData/>
  </xdr:twoCellAnchor>
  <xdr:twoCellAnchor>
    <xdr:from>
      <xdr:col>16</xdr:col>
      <xdr:colOff>47625</xdr:colOff>
      <xdr:row>124</xdr:row>
      <xdr:rowOff>47625</xdr:rowOff>
    </xdr:from>
    <xdr:to>
      <xdr:col>16</xdr:col>
      <xdr:colOff>3695479</xdr:colOff>
      <xdr:row>124</xdr:row>
      <xdr:rowOff>679781</xdr:rowOff>
    </xdr:to>
    <xdr:pic>
      <xdr:nvPicPr>
        <xdr:cNvPr id="145" name="Picture 144" descr="spark_v3_allmeds_QUIZARTINIB.png">
          <a:extLst>
            <a:ext uri="{FF2B5EF4-FFF2-40B4-BE49-F238E27FC236}">
              <a16:creationId xmlns:a16="http://schemas.microsoft.com/office/drawing/2014/main" id="{05FBDDDA-5AB1-48A9-8BD0-C517F98389AC}"/>
            </a:ext>
          </a:extLst>
        </xdr:cNvPr>
        <xdr:cNvPicPr>
          <a:picLocks noChangeAspect="1"/>
        </xdr:cNvPicPr>
      </xdr:nvPicPr>
      <xdr:blipFill>
        <a:blip xmlns:r="http://schemas.openxmlformats.org/officeDocument/2006/relationships" r:embed="rId57"/>
        <a:stretch>
          <a:fillRect/>
        </a:stretch>
      </xdr:blipFill>
      <xdr:spPr>
        <a:xfrm>
          <a:off x="3476625" y="94573725"/>
          <a:ext cx="3647854" cy="632156"/>
        </a:xfrm>
        <a:prstGeom prst="rect">
          <a:avLst/>
        </a:prstGeom>
      </xdr:spPr>
    </xdr:pic>
    <xdr:clientData/>
  </xdr:twoCellAnchor>
  <xdr:twoCellAnchor>
    <xdr:from>
      <xdr:col>16</xdr:col>
      <xdr:colOff>47625</xdr:colOff>
      <xdr:row>71</xdr:row>
      <xdr:rowOff>47625</xdr:rowOff>
    </xdr:from>
    <xdr:to>
      <xdr:col>16</xdr:col>
      <xdr:colOff>3698070</xdr:colOff>
      <xdr:row>71</xdr:row>
      <xdr:rowOff>679781</xdr:rowOff>
    </xdr:to>
    <xdr:pic>
      <xdr:nvPicPr>
        <xdr:cNvPr id="146" name="Picture 145" descr="spark_v3_allmeds_RELATLIMAB.png">
          <a:extLst>
            <a:ext uri="{FF2B5EF4-FFF2-40B4-BE49-F238E27FC236}">
              <a16:creationId xmlns:a16="http://schemas.microsoft.com/office/drawing/2014/main" id="{B30D77F0-2F25-40AE-9965-1A0533631186}"/>
            </a:ext>
          </a:extLst>
        </xdr:cNvPr>
        <xdr:cNvPicPr>
          <a:picLocks noChangeAspect="1"/>
        </xdr:cNvPicPr>
      </xdr:nvPicPr>
      <xdr:blipFill>
        <a:blip xmlns:r="http://schemas.openxmlformats.org/officeDocument/2006/relationships" r:embed="rId58"/>
        <a:stretch>
          <a:fillRect/>
        </a:stretch>
      </xdr:blipFill>
      <xdr:spPr>
        <a:xfrm>
          <a:off x="3476625" y="96212025"/>
          <a:ext cx="3650445" cy="632156"/>
        </a:xfrm>
        <a:prstGeom prst="rect">
          <a:avLst/>
        </a:prstGeom>
      </xdr:spPr>
    </xdr:pic>
    <xdr:clientData/>
  </xdr:twoCellAnchor>
  <xdr:twoCellAnchor>
    <xdr:from>
      <xdr:col>16</xdr:col>
      <xdr:colOff>47625</xdr:colOff>
      <xdr:row>125</xdr:row>
      <xdr:rowOff>47625</xdr:rowOff>
    </xdr:from>
    <xdr:to>
      <xdr:col>16</xdr:col>
      <xdr:colOff>3695479</xdr:colOff>
      <xdr:row>125</xdr:row>
      <xdr:rowOff>679781</xdr:rowOff>
    </xdr:to>
    <xdr:pic>
      <xdr:nvPicPr>
        <xdr:cNvPr id="147" name="Picture 146" descr="spark_v3_allmeds_REPOTRECTINIB.png">
          <a:extLst>
            <a:ext uri="{FF2B5EF4-FFF2-40B4-BE49-F238E27FC236}">
              <a16:creationId xmlns:a16="http://schemas.microsoft.com/office/drawing/2014/main" id="{A5F3E5E8-8DB4-42B7-BD1D-2BAD1272511A}"/>
            </a:ext>
          </a:extLst>
        </xdr:cNvPr>
        <xdr:cNvPicPr>
          <a:picLocks noChangeAspect="1"/>
        </xdr:cNvPicPr>
      </xdr:nvPicPr>
      <xdr:blipFill>
        <a:blip xmlns:r="http://schemas.openxmlformats.org/officeDocument/2006/relationships" r:embed="rId59"/>
        <a:stretch>
          <a:fillRect/>
        </a:stretch>
      </xdr:blipFill>
      <xdr:spPr>
        <a:xfrm>
          <a:off x="3476625" y="97031175"/>
          <a:ext cx="3647854" cy="632156"/>
        </a:xfrm>
        <a:prstGeom prst="rect">
          <a:avLst/>
        </a:prstGeom>
      </xdr:spPr>
    </xdr:pic>
    <xdr:clientData/>
  </xdr:twoCellAnchor>
  <xdr:twoCellAnchor>
    <xdr:from>
      <xdr:col>16</xdr:col>
      <xdr:colOff>47625</xdr:colOff>
      <xdr:row>127</xdr:row>
      <xdr:rowOff>47625</xdr:rowOff>
    </xdr:from>
    <xdr:to>
      <xdr:col>16</xdr:col>
      <xdr:colOff>3695479</xdr:colOff>
      <xdr:row>127</xdr:row>
      <xdr:rowOff>679781</xdr:rowOff>
    </xdr:to>
    <xdr:pic>
      <xdr:nvPicPr>
        <xdr:cNvPr id="148" name="Picture 147" descr="spark_v3_allmeds_REZAFUNGIN.png">
          <a:extLst>
            <a:ext uri="{FF2B5EF4-FFF2-40B4-BE49-F238E27FC236}">
              <a16:creationId xmlns:a16="http://schemas.microsoft.com/office/drawing/2014/main" id="{842DA030-4B46-40FE-93B2-D5428978D0BB}"/>
            </a:ext>
          </a:extLst>
        </xdr:cNvPr>
        <xdr:cNvPicPr>
          <a:picLocks noChangeAspect="1"/>
        </xdr:cNvPicPr>
      </xdr:nvPicPr>
      <xdr:blipFill>
        <a:blip xmlns:r="http://schemas.openxmlformats.org/officeDocument/2006/relationships" r:embed="rId60"/>
        <a:stretch>
          <a:fillRect/>
        </a:stretch>
      </xdr:blipFill>
      <xdr:spPr>
        <a:xfrm>
          <a:off x="3476625" y="100307775"/>
          <a:ext cx="3647854" cy="632156"/>
        </a:xfrm>
        <a:prstGeom prst="rect">
          <a:avLst/>
        </a:prstGeom>
      </xdr:spPr>
    </xdr:pic>
    <xdr:clientData/>
  </xdr:twoCellAnchor>
  <xdr:twoCellAnchor>
    <xdr:from>
      <xdr:col>16</xdr:col>
      <xdr:colOff>47625</xdr:colOff>
      <xdr:row>128</xdr:row>
      <xdr:rowOff>47625</xdr:rowOff>
    </xdr:from>
    <xdr:to>
      <xdr:col>16</xdr:col>
      <xdr:colOff>3695479</xdr:colOff>
      <xdr:row>128</xdr:row>
      <xdr:rowOff>679781</xdr:rowOff>
    </xdr:to>
    <xdr:pic>
      <xdr:nvPicPr>
        <xdr:cNvPr id="149" name="Picture 148" descr="spark_v3_allmeds_RITLECITINIB.png">
          <a:extLst>
            <a:ext uri="{FF2B5EF4-FFF2-40B4-BE49-F238E27FC236}">
              <a16:creationId xmlns:a16="http://schemas.microsoft.com/office/drawing/2014/main" id="{BDB31D99-3E19-4099-8643-EB65CCB3914D}"/>
            </a:ext>
          </a:extLst>
        </xdr:cNvPr>
        <xdr:cNvPicPr>
          <a:picLocks noChangeAspect="1"/>
        </xdr:cNvPicPr>
      </xdr:nvPicPr>
      <xdr:blipFill>
        <a:blip xmlns:r="http://schemas.openxmlformats.org/officeDocument/2006/relationships" r:embed="rId61"/>
        <a:stretch>
          <a:fillRect/>
        </a:stretch>
      </xdr:blipFill>
      <xdr:spPr>
        <a:xfrm>
          <a:off x="3476625" y="101126925"/>
          <a:ext cx="3647854" cy="632156"/>
        </a:xfrm>
        <a:prstGeom prst="rect">
          <a:avLst/>
        </a:prstGeom>
      </xdr:spPr>
    </xdr:pic>
    <xdr:clientData/>
  </xdr:twoCellAnchor>
  <xdr:twoCellAnchor>
    <xdr:from>
      <xdr:col>16</xdr:col>
      <xdr:colOff>47625</xdr:colOff>
      <xdr:row>34</xdr:row>
      <xdr:rowOff>47625</xdr:rowOff>
    </xdr:from>
    <xdr:to>
      <xdr:col>16</xdr:col>
      <xdr:colOff>3695479</xdr:colOff>
      <xdr:row>34</xdr:row>
      <xdr:rowOff>679781</xdr:rowOff>
    </xdr:to>
    <xdr:pic>
      <xdr:nvPicPr>
        <xdr:cNvPr id="150" name="Picture 149" descr="spark_v3_allmeds_ROXADUSTAT.png">
          <a:extLst>
            <a:ext uri="{FF2B5EF4-FFF2-40B4-BE49-F238E27FC236}">
              <a16:creationId xmlns:a16="http://schemas.microsoft.com/office/drawing/2014/main" id="{8116C468-94B2-4062-94E0-E0E4E67F71F4}"/>
            </a:ext>
          </a:extLst>
        </xdr:cNvPr>
        <xdr:cNvPicPr>
          <a:picLocks noChangeAspect="1"/>
        </xdr:cNvPicPr>
      </xdr:nvPicPr>
      <xdr:blipFill>
        <a:blip xmlns:r="http://schemas.openxmlformats.org/officeDocument/2006/relationships" r:embed="rId62"/>
        <a:stretch>
          <a:fillRect/>
        </a:stretch>
      </xdr:blipFill>
      <xdr:spPr>
        <a:xfrm>
          <a:off x="3476625" y="101946075"/>
          <a:ext cx="3647854" cy="632156"/>
        </a:xfrm>
        <a:prstGeom prst="rect">
          <a:avLst/>
        </a:prstGeom>
      </xdr:spPr>
    </xdr:pic>
    <xdr:clientData/>
  </xdr:twoCellAnchor>
  <xdr:twoCellAnchor>
    <xdr:from>
      <xdr:col>16</xdr:col>
      <xdr:colOff>47625</xdr:colOff>
      <xdr:row>129</xdr:row>
      <xdr:rowOff>47625</xdr:rowOff>
    </xdr:from>
    <xdr:to>
      <xdr:col>16</xdr:col>
      <xdr:colOff>3700660</xdr:colOff>
      <xdr:row>129</xdr:row>
      <xdr:rowOff>679781</xdr:rowOff>
    </xdr:to>
    <xdr:pic>
      <xdr:nvPicPr>
        <xdr:cNvPr id="151" name="Picture 150" descr="spark_v3_allmeds_ROZANOLIXIZUMAB.png">
          <a:extLst>
            <a:ext uri="{FF2B5EF4-FFF2-40B4-BE49-F238E27FC236}">
              <a16:creationId xmlns:a16="http://schemas.microsoft.com/office/drawing/2014/main" id="{CD53D89A-F05D-4C01-B968-0B265203E213}"/>
            </a:ext>
          </a:extLst>
        </xdr:cNvPr>
        <xdr:cNvPicPr>
          <a:picLocks noChangeAspect="1"/>
        </xdr:cNvPicPr>
      </xdr:nvPicPr>
      <xdr:blipFill>
        <a:blip xmlns:r="http://schemas.openxmlformats.org/officeDocument/2006/relationships" r:embed="rId63"/>
        <a:stretch>
          <a:fillRect/>
        </a:stretch>
      </xdr:blipFill>
      <xdr:spPr>
        <a:xfrm>
          <a:off x="3476625" y="102765225"/>
          <a:ext cx="3653035" cy="632156"/>
        </a:xfrm>
        <a:prstGeom prst="rect">
          <a:avLst/>
        </a:prstGeom>
      </xdr:spPr>
    </xdr:pic>
    <xdr:clientData/>
  </xdr:twoCellAnchor>
  <xdr:twoCellAnchor>
    <xdr:from>
      <xdr:col>16</xdr:col>
      <xdr:colOff>47625</xdr:colOff>
      <xdr:row>37</xdr:row>
      <xdr:rowOff>47625</xdr:rowOff>
    </xdr:from>
    <xdr:to>
      <xdr:col>16</xdr:col>
      <xdr:colOff>3695479</xdr:colOff>
      <xdr:row>37</xdr:row>
      <xdr:rowOff>679781</xdr:rowOff>
    </xdr:to>
    <xdr:pic>
      <xdr:nvPicPr>
        <xdr:cNvPr id="152" name="Picture 151" descr="spark_v3_allmeds_SOMATROGON.png">
          <a:extLst>
            <a:ext uri="{FF2B5EF4-FFF2-40B4-BE49-F238E27FC236}">
              <a16:creationId xmlns:a16="http://schemas.microsoft.com/office/drawing/2014/main" id="{A4ACAD27-13DB-417B-AE25-97F308011F7C}"/>
            </a:ext>
          </a:extLst>
        </xdr:cNvPr>
        <xdr:cNvPicPr>
          <a:picLocks noChangeAspect="1"/>
        </xdr:cNvPicPr>
      </xdr:nvPicPr>
      <xdr:blipFill>
        <a:blip xmlns:r="http://schemas.openxmlformats.org/officeDocument/2006/relationships" r:embed="rId64"/>
        <a:stretch>
          <a:fillRect/>
        </a:stretch>
      </xdr:blipFill>
      <xdr:spPr>
        <a:xfrm>
          <a:off x="3476625" y="106860975"/>
          <a:ext cx="3647854" cy="632156"/>
        </a:xfrm>
        <a:prstGeom prst="rect">
          <a:avLst/>
        </a:prstGeom>
      </xdr:spPr>
    </xdr:pic>
    <xdr:clientData/>
  </xdr:twoCellAnchor>
  <xdr:twoCellAnchor>
    <xdr:from>
      <xdr:col>16</xdr:col>
      <xdr:colOff>47625</xdr:colOff>
      <xdr:row>161</xdr:row>
      <xdr:rowOff>47625</xdr:rowOff>
    </xdr:from>
    <xdr:to>
      <xdr:col>16</xdr:col>
      <xdr:colOff>3698070</xdr:colOff>
      <xdr:row>161</xdr:row>
      <xdr:rowOff>679781</xdr:rowOff>
    </xdr:to>
    <xdr:pic>
      <xdr:nvPicPr>
        <xdr:cNvPr id="153" name="Picture 152" descr="spark_v3_allmeds_SOTATERCEPT.png">
          <a:extLst>
            <a:ext uri="{FF2B5EF4-FFF2-40B4-BE49-F238E27FC236}">
              <a16:creationId xmlns:a16="http://schemas.microsoft.com/office/drawing/2014/main" id="{FC56D034-7086-452C-800A-3E007BFA2908}"/>
            </a:ext>
          </a:extLst>
        </xdr:cNvPr>
        <xdr:cNvPicPr>
          <a:picLocks noChangeAspect="1"/>
        </xdr:cNvPicPr>
      </xdr:nvPicPr>
      <xdr:blipFill>
        <a:blip xmlns:r="http://schemas.openxmlformats.org/officeDocument/2006/relationships" r:embed="rId65"/>
        <a:stretch>
          <a:fillRect/>
        </a:stretch>
      </xdr:blipFill>
      <xdr:spPr>
        <a:xfrm>
          <a:off x="3476625" y="107680125"/>
          <a:ext cx="3650445" cy="632156"/>
        </a:xfrm>
        <a:prstGeom prst="rect">
          <a:avLst/>
        </a:prstGeom>
      </xdr:spPr>
    </xdr:pic>
    <xdr:clientData/>
  </xdr:twoCellAnchor>
  <xdr:twoCellAnchor>
    <xdr:from>
      <xdr:col>16</xdr:col>
      <xdr:colOff>47625</xdr:colOff>
      <xdr:row>38</xdr:row>
      <xdr:rowOff>47625</xdr:rowOff>
    </xdr:from>
    <xdr:to>
      <xdr:col>16</xdr:col>
      <xdr:colOff>3695479</xdr:colOff>
      <xdr:row>38</xdr:row>
      <xdr:rowOff>679781</xdr:rowOff>
    </xdr:to>
    <xdr:pic>
      <xdr:nvPicPr>
        <xdr:cNvPr id="154" name="Picture 153" descr="spark_v3_allmeds_SOTORASIB.png">
          <a:extLst>
            <a:ext uri="{FF2B5EF4-FFF2-40B4-BE49-F238E27FC236}">
              <a16:creationId xmlns:a16="http://schemas.microsoft.com/office/drawing/2014/main" id="{B64D6A0B-D29A-4E7A-A826-248D200AEE9F}"/>
            </a:ext>
          </a:extLst>
        </xdr:cNvPr>
        <xdr:cNvPicPr>
          <a:picLocks noChangeAspect="1"/>
        </xdr:cNvPicPr>
      </xdr:nvPicPr>
      <xdr:blipFill>
        <a:blip xmlns:r="http://schemas.openxmlformats.org/officeDocument/2006/relationships" r:embed="rId66"/>
        <a:stretch>
          <a:fillRect/>
        </a:stretch>
      </xdr:blipFill>
      <xdr:spPr>
        <a:xfrm>
          <a:off x="3476625" y="108499275"/>
          <a:ext cx="3647854" cy="632156"/>
        </a:xfrm>
        <a:prstGeom prst="rect">
          <a:avLst/>
        </a:prstGeom>
      </xdr:spPr>
    </xdr:pic>
    <xdr:clientData/>
  </xdr:twoCellAnchor>
  <xdr:twoCellAnchor>
    <xdr:from>
      <xdr:col>16</xdr:col>
      <xdr:colOff>47625</xdr:colOff>
      <xdr:row>72</xdr:row>
      <xdr:rowOff>47625</xdr:rowOff>
    </xdr:from>
    <xdr:to>
      <xdr:col>16</xdr:col>
      <xdr:colOff>3698070</xdr:colOff>
      <xdr:row>72</xdr:row>
      <xdr:rowOff>679781</xdr:rowOff>
    </xdr:to>
    <xdr:pic>
      <xdr:nvPicPr>
        <xdr:cNvPr id="155" name="Picture 154" descr="spark_v3_allmeds_SPESOLIMAB.png">
          <a:extLst>
            <a:ext uri="{FF2B5EF4-FFF2-40B4-BE49-F238E27FC236}">
              <a16:creationId xmlns:a16="http://schemas.microsoft.com/office/drawing/2014/main" id="{E270D20B-C5A2-4266-8FD6-EF44F096CAF9}"/>
            </a:ext>
          </a:extLst>
        </xdr:cNvPr>
        <xdr:cNvPicPr>
          <a:picLocks noChangeAspect="1"/>
        </xdr:cNvPicPr>
      </xdr:nvPicPr>
      <xdr:blipFill>
        <a:blip xmlns:r="http://schemas.openxmlformats.org/officeDocument/2006/relationships" r:embed="rId67"/>
        <a:stretch>
          <a:fillRect/>
        </a:stretch>
      </xdr:blipFill>
      <xdr:spPr>
        <a:xfrm>
          <a:off x="3476625" y="110137575"/>
          <a:ext cx="3650445" cy="632156"/>
        </a:xfrm>
        <a:prstGeom prst="rect">
          <a:avLst/>
        </a:prstGeom>
      </xdr:spPr>
    </xdr:pic>
    <xdr:clientData/>
  </xdr:twoCellAnchor>
  <xdr:twoCellAnchor>
    <xdr:from>
      <xdr:col>16</xdr:col>
      <xdr:colOff>47625</xdr:colOff>
      <xdr:row>131</xdr:row>
      <xdr:rowOff>47625</xdr:rowOff>
    </xdr:from>
    <xdr:to>
      <xdr:col>16</xdr:col>
      <xdr:colOff>3698070</xdr:colOff>
      <xdr:row>131</xdr:row>
      <xdr:rowOff>679781</xdr:rowOff>
    </xdr:to>
    <xdr:pic>
      <xdr:nvPicPr>
        <xdr:cNvPr id="156" name="Picture 155" descr="spark_v3_allmeds_TALQUETAMAB.png">
          <a:extLst>
            <a:ext uri="{FF2B5EF4-FFF2-40B4-BE49-F238E27FC236}">
              <a16:creationId xmlns:a16="http://schemas.microsoft.com/office/drawing/2014/main" id="{EEC04232-F82A-4D01-8910-E1EB62C237EB}"/>
            </a:ext>
          </a:extLst>
        </xdr:cNvPr>
        <xdr:cNvPicPr>
          <a:picLocks noChangeAspect="1"/>
        </xdr:cNvPicPr>
      </xdr:nvPicPr>
      <xdr:blipFill>
        <a:blip xmlns:r="http://schemas.openxmlformats.org/officeDocument/2006/relationships" r:embed="rId68"/>
        <a:stretch>
          <a:fillRect/>
        </a:stretch>
      </xdr:blipFill>
      <xdr:spPr>
        <a:xfrm>
          <a:off x="3476625" y="112595025"/>
          <a:ext cx="3650445" cy="632156"/>
        </a:xfrm>
        <a:prstGeom prst="rect">
          <a:avLst/>
        </a:prstGeom>
      </xdr:spPr>
    </xdr:pic>
    <xdr:clientData/>
  </xdr:twoCellAnchor>
  <xdr:twoCellAnchor>
    <xdr:from>
      <xdr:col>16</xdr:col>
      <xdr:colOff>47625</xdr:colOff>
      <xdr:row>76</xdr:row>
      <xdr:rowOff>47625</xdr:rowOff>
    </xdr:from>
    <xdr:to>
      <xdr:col>16</xdr:col>
      <xdr:colOff>3700660</xdr:colOff>
      <xdr:row>76</xdr:row>
      <xdr:rowOff>679781</xdr:rowOff>
    </xdr:to>
    <xdr:pic>
      <xdr:nvPicPr>
        <xdr:cNvPr id="157" name="Picture 156" descr="spark_v3_allmeds_TEBENTAFUSP.png">
          <a:extLst>
            <a:ext uri="{FF2B5EF4-FFF2-40B4-BE49-F238E27FC236}">
              <a16:creationId xmlns:a16="http://schemas.microsoft.com/office/drawing/2014/main" id="{14F5C0F5-EC8B-496A-8A08-0EDB3CF185CB}"/>
            </a:ext>
          </a:extLst>
        </xdr:cNvPr>
        <xdr:cNvPicPr>
          <a:picLocks noChangeAspect="1"/>
        </xdr:cNvPicPr>
      </xdr:nvPicPr>
      <xdr:blipFill>
        <a:blip xmlns:r="http://schemas.openxmlformats.org/officeDocument/2006/relationships" r:embed="rId69"/>
        <a:stretch>
          <a:fillRect/>
        </a:stretch>
      </xdr:blipFill>
      <xdr:spPr>
        <a:xfrm>
          <a:off x="3476625" y="115052475"/>
          <a:ext cx="3653035" cy="632156"/>
        </a:xfrm>
        <a:prstGeom prst="rect">
          <a:avLst/>
        </a:prstGeom>
      </xdr:spPr>
    </xdr:pic>
    <xdr:clientData/>
  </xdr:twoCellAnchor>
  <xdr:twoCellAnchor>
    <xdr:from>
      <xdr:col>16</xdr:col>
      <xdr:colOff>47625</xdr:colOff>
      <xdr:row>77</xdr:row>
      <xdr:rowOff>47625</xdr:rowOff>
    </xdr:from>
    <xdr:to>
      <xdr:col>16</xdr:col>
      <xdr:colOff>3698070</xdr:colOff>
      <xdr:row>77</xdr:row>
      <xdr:rowOff>679781</xdr:rowOff>
    </xdr:to>
    <xdr:pic>
      <xdr:nvPicPr>
        <xdr:cNvPr id="158" name="Picture 157" descr="spark_v3_allmeds_TECLISTAMAB.png">
          <a:extLst>
            <a:ext uri="{FF2B5EF4-FFF2-40B4-BE49-F238E27FC236}">
              <a16:creationId xmlns:a16="http://schemas.microsoft.com/office/drawing/2014/main" id="{7FD33F3A-DB9C-42F3-A1A3-7E03BB6EC5C2}"/>
            </a:ext>
          </a:extLst>
        </xdr:cNvPr>
        <xdr:cNvPicPr>
          <a:picLocks noChangeAspect="1"/>
        </xdr:cNvPicPr>
      </xdr:nvPicPr>
      <xdr:blipFill>
        <a:blip xmlns:r="http://schemas.openxmlformats.org/officeDocument/2006/relationships" r:embed="rId70"/>
        <a:stretch>
          <a:fillRect/>
        </a:stretch>
      </xdr:blipFill>
      <xdr:spPr>
        <a:xfrm>
          <a:off x="3476625" y="115871625"/>
          <a:ext cx="3650445" cy="632156"/>
        </a:xfrm>
        <a:prstGeom prst="rect">
          <a:avLst/>
        </a:prstGeom>
      </xdr:spPr>
    </xdr:pic>
    <xdr:clientData/>
  </xdr:twoCellAnchor>
  <xdr:twoCellAnchor>
    <xdr:from>
      <xdr:col>16</xdr:col>
      <xdr:colOff>47625</xdr:colOff>
      <xdr:row>39</xdr:row>
      <xdr:rowOff>47625</xdr:rowOff>
    </xdr:from>
    <xdr:to>
      <xdr:col>16</xdr:col>
      <xdr:colOff>3695479</xdr:colOff>
      <xdr:row>39</xdr:row>
      <xdr:rowOff>679781</xdr:rowOff>
    </xdr:to>
    <xdr:pic>
      <xdr:nvPicPr>
        <xdr:cNvPr id="159" name="Picture 158" descr="spark_v3_allmeds_TEPOTINIB.png">
          <a:extLst>
            <a:ext uri="{FF2B5EF4-FFF2-40B4-BE49-F238E27FC236}">
              <a16:creationId xmlns:a16="http://schemas.microsoft.com/office/drawing/2014/main" id="{D3FF1B43-47B0-4A31-A952-A3753DE2405F}"/>
            </a:ext>
          </a:extLst>
        </xdr:cNvPr>
        <xdr:cNvPicPr>
          <a:picLocks noChangeAspect="1"/>
        </xdr:cNvPicPr>
      </xdr:nvPicPr>
      <xdr:blipFill>
        <a:blip xmlns:r="http://schemas.openxmlformats.org/officeDocument/2006/relationships" r:embed="rId71"/>
        <a:stretch>
          <a:fillRect/>
        </a:stretch>
      </xdr:blipFill>
      <xdr:spPr>
        <a:xfrm>
          <a:off x="3476625" y="117509925"/>
          <a:ext cx="3647854" cy="632156"/>
        </a:xfrm>
        <a:prstGeom prst="rect">
          <a:avLst/>
        </a:prstGeom>
      </xdr:spPr>
    </xdr:pic>
    <xdr:clientData/>
  </xdr:twoCellAnchor>
  <xdr:twoCellAnchor>
    <xdr:from>
      <xdr:col>16</xdr:col>
      <xdr:colOff>47625</xdr:colOff>
      <xdr:row>40</xdr:row>
      <xdr:rowOff>47625</xdr:rowOff>
    </xdr:from>
    <xdr:to>
      <xdr:col>16</xdr:col>
      <xdr:colOff>3695479</xdr:colOff>
      <xdr:row>40</xdr:row>
      <xdr:rowOff>679781</xdr:rowOff>
    </xdr:to>
    <xdr:pic>
      <xdr:nvPicPr>
        <xdr:cNvPr id="160" name="Picture 159" descr="spark_v3_allmeds_TEZEPELUMAB.png">
          <a:extLst>
            <a:ext uri="{FF2B5EF4-FFF2-40B4-BE49-F238E27FC236}">
              <a16:creationId xmlns:a16="http://schemas.microsoft.com/office/drawing/2014/main" id="{2712A1A4-F94D-4F9C-B4FD-39C8875A0E13}"/>
            </a:ext>
          </a:extLst>
        </xdr:cNvPr>
        <xdr:cNvPicPr>
          <a:picLocks noChangeAspect="1"/>
        </xdr:cNvPicPr>
      </xdr:nvPicPr>
      <xdr:blipFill>
        <a:blip xmlns:r="http://schemas.openxmlformats.org/officeDocument/2006/relationships" r:embed="rId72"/>
        <a:stretch>
          <a:fillRect/>
        </a:stretch>
      </xdr:blipFill>
      <xdr:spPr>
        <a:xfrm>
          <a:off x="3476625" y="119148225"/>
          <a:ext cx="3647854" cy="632156"/>
        </a:xfrm>
        <a:prstGeom prst="rect">
          <a:avLst/>
        </a:prstGeom>
      </xdr:spPr>
    </xdr:pic>
    <xdr:clientData/>
  </xdr:twoCellAnchor>
  <xdr:twoCellAnchor>
    <xdr:from>
      <xdr:col>16</xdr:col>
      <xdr:colOff>47625</xdr:colOff>
      <xdr:row>80</xdr:row>
      <xdr:rowOff>47625</xdr:rowOff>
    </xdr:from>
    <xdr:to>
      <xdr:col>16</xdr:col>
      <xdr:colOff>3695479</xdr:colOff>
      <xdr:row>80</xdr:row>
      <xdr:rowOff>679781</xdr:rowOff>
    </xdr:to>
    <xdr:pic>
      <xdr:nvPicPr>
        <xdr:cNvPr id="161" name="Picture 160" descr="spark_v3_allmeds_TIRZEPATIDE.png">
          <a:extLst>
            <a:ext uri="{FF2B5EF4-FFF2-40B4-BE49-F238E27FC236}">
              <a16:creationId xmlns:a16="http://schemas.microsoft.com/office/drawing/2014/main" id="{925A5540-BECE-4C4A-9947-FD66166D8AFB}"/>
            </a:ext>
          </a:extLst>
        </xdr:cNvPr>
        <xdr:cNvPicPr>
          <a:picLocks noChangeAspect="1"/>
        </xdr:cNvPicPr>
      </xdr:nvPicPr>
      <xdr:blipFill>
        <a:blip xmlns:r="http://schemas.openxmlformats.org/officeDocument/2006/relationships" r:embed="rId73"/>
        <a:stretch>
          <a:fillRect/>
        </a:stretch>
      </xdr:blipFill>
      <xdr:spPr>
        <a:xfrm>
          <a:off x="3476625" y="119967375"/>
          <a:ext cx="3647854" cy="632156"/>
        </a:xfrm>
        <a:prstGeom prst="rect">
          <a:avLst/>
        </a:prstGeom>
      </xdr:spPr>
    </xdr:pic>
    <xdr:clientData/>
  </xdr:twoCellAnchor>
  <xdr:twoCellAnchor>
    <xdr:from>
      <xdr:col>16</xdr:col>
      <xdr:colOff>47625</xdr:colOff>
      <xdr:row>132</xdr:row>
      <xdr:rowOff>47625</xdr:rowOff>
    </xdr:from>
    <xdr:to>
      <xdr:col>16</xdr:col>
      <xdr:colOff>3695479</xdr:colOff>
      <xdr:row>132</xdr:row>
      <xdr:rowOff>679781</xdr:rowOff>
    </xdr:to>
    <xdr:pic>
      <xdr:nvPicPr>
        <xdr:cNvPr id="162" name="Picture 161" descr="spark_v3_allmeds_TISLELIZUMAB.png">
          <a:extLst>
            <a:ext uri="{FF2B5EF4-FFF2-40B4-BE49-F238E27FC236}">
              <a16:creationId xmlns:a16="http://schemas.microsoft.com/office/drawing/2014/main" id="{F4AFA965-E9BC-43F8-BDDB-92BA24DF9B65}"/>
            </a:ext>
          </a:extLst>
        </xdr:cNvPr>
        <xdr:cNvPicPr>
          <a:picLocks noChangeAspect="1"/>
        </xdr:cNvPicPr>
      </xdr:nvPicPr>
      <xdr:blipFill>
        <a:blip xmlns:r="http://schemas.openxmlformats.org/officeDocument/2006/relationships" r:embed="rId74"/>
        <a:stretch>
          <a:fillRect/>
        </a:stretch>
      </xdr:blipFill>
      <xdr:spPr>
        <a:xfrm>
          <a:off x="3476625" y="120786525"/>
          <a:ext cx="3647854" cy="632156"/>
        </a:xfrm>
        <a:prstGeom prst="rect">
          <a:avLst/>
        </a:prstGeom>
      </xdr:spPr>
    </xdr:pic>
    <xdr:clientData/>
  </xdr:twoCellAnchor>
  <xdr:twoCellAnchor>
    <xdr:from>
      <xdr:col>16</xdr:col>
      <xdr:colOff>47625</xdr:colOff>
      <xdr:row>133</xdr:row>
      <xdr:rowOff>47625</xdr:rowOff>
    </xdr:from>
    <xdr:to>
      <xdr:col>16</xdr:col>
      <xdr:colOff>3700660</xdr:colOff>
      <xdr:row>133</xdr:row>
      <xdr:rowOff>679781</xdr:rowOff>
    </xdr:to>
    <xdr:pic>
      <xdr:nvPicPr>
        <xdr:cNvPr id="163" name="Picture 162" descr="spark_v3_allmeds_TOFERSEN.png">
          <a:extLst>
            <a:ext uri="{FF2B5EF4-FFF2-40B4-BE49-F238E27FC236}">
              <a16:creationId xmlns:a16="http://schemas.microsoft.com/office/drawing/2014/main" id="{10C5A5B8-D88C-48EF-8A2D-71E0D7175B7A}"/>
            </a:ext>
          </a:extLst>
        </xdr:cNvPr>
        <xdr:cNvPicPr>
          <a:picLocks noChangeAspect="1"/>
        </xdr:cNvPicPr>
      </xdr:nvPicPr>
      <xdr:blipFill>
        <a:blip xmlns:r="http://schemas.openxmlformats.org/officeDocument/2006/relationships" r:embed="rId75"/>
        <a:stretch>
          <a:fillRect/>
        </a:stretch>
      </xdr:blipFill>
      <xdr:spPr>
        <a:xfrm>
          <a:off x="3476625" y="123243975"/>
          <a:ext cx="3653035" cy="632156"/>
        </a:xfrm>
        <a:prstGeom prst="rect">
          <a:avLst/>
        </a:prstGeom>
      </xdr:spPr>
    </xdr:pic>
    <xdr:clientData/>
  </xdr:twoCellAnchor>
  <xdr:twoCellAnchor>
    <xdr:from>
      <xdr:col>16</xdr:col>
      <xdr:colOff>47625</xdr:colOff>
      <xdr:row>42</xdr:row>
      <xdr:rowOff>47625</xdr:rowOff>
    </xdr:from>
    <xdr:to>
      <xdr:col>16</xdr:col>
      <xdr:colOff>3695479</xdr:colOff>
      <xdr:row>42</xdr:row>
      <xdr:rowOff>679781</xdr:rowOff>
    </xdr:to>
    <xdr:pic>
      <xdr:nvPicPr>
        <xdr:cNvPr id="164" name="Picture 163" descr="spark_v3_allmeds_TRALOKINUMAB.png">
          <a:extLst>
            <a:ext uri="{FF2B5EF4-FFF2-40B4-BE49-F238E27FC236}">
              <a16:creationId xmlns:a16="http://schemas.microsoft.com/office/drawing/2014/main" id="{CE2D5595-FE2D-4139-A7F5-B609E656856F}"/>
            </a:ext>
          </a:extLst>
        </xdr:cNvPr>
        <xdr:cNvPicPr>
          <a:picLocks noChangeAspect="1"/>
        </xdr:cNvPicPr>
      </xdr:nvPicPr>
      <xdr:blipFill>
        <a:blip xmlns:r="http://schemas.openxmlformats.org/officeDocument/2006/relationships" r:embed="rId76"/>
        <a:stretch>
          <a:fillRect/>
        </a:stretch>
      </xdr:blipFill>
      <xdr:spPr>
        <a:xfrm>
          <a:off x="3476625" y="124882275"/>
          <a:ext cx="3647854" cy="632156"/>
        </a:xfrm>
        <a:prstGeom prst="rect">
          <a:avLst/>
        </a:prstGeom>
      </xdr:spPr>
    </xdr:pic>
    <xdr:clientData/>
  </xdr:twoCellAnchor>
  <xdr:twoCellAnchor>
    <xdr:from>
      <xdr:col>16</xdr:col>
      <xdr:colOff>47625</xdr:colOff>
      <xdr:row>82</xdr:row>
      <xdr:rowOff>47625</xdr:rowOff>
    </xdr:from>
    <xdr:to>
      <xdr:col>16</xdr:col>
      <xdr:colOff>3700660</xdr:colOff>
      <xdr:row>82</xdr:row>
      <xdr:rowOff>679781</xdr:rowOff>
    </xdr:to>
    <xdr:pic>
      <xdr:nvPicPr>
        <xdr:cNvPr id="165" name="Picture 164" descr="spark_v3_allmeds_TREMELIMUMAB.png">
          <a:extLst>
            <a:ext uri="{FF2B5EF4-FFF2-40B4-BE49-F238E27FC236}">
              <a16:creationId xmlns:a16="http://schemas.microsoft.com/office/drawing/2014/main" id="{0F5DB2D0-95C6-4C24-9647-F1E39092CF79}"/>
            </a:ext>
          </a:extLst>
        </xdr:cNvPr>
        <xdr:cNvPicPr>
          <a:picLocks noChangeAspect="1"/>
        </xdr:cNvPicPr>
      </xdr:nvPicPr>
      <xdr:blipFill>
        <a:blip xmlns:r="http://schemas.openxmlformats.org/officeDocument/2006/relationships" r:embed="rId77"/>
        <a:stretch>
          <a:fillRect/>
        </a:stretch>
      </xdr:blipFill>
      <xdr:spPr>
        <a:xfrm>
          <a:off x="3476625" y="125701425"/>
          <a:ext cx="3653035" cy="632156"/>
        </a:xfrm>
        <a:prstGeom prst="rect">
          <a:avLst/>
        </a:prstGeom>
      </xdr:spPr>
    </xdr:pic>
    <xdr:clientData/>
  </xdr:twoCellAnchor>
  <xdr:twoCellAnchor>
    <xdr:from>
      <xdr:col>16</xdr:col>
      <xdr:colOff>47625</xdr:colOff>
      <xdr:row>83</xdr:row>
      <xdr:rowOff>47625</xdr:rowOff>
    </xdr:from>
    <xdr:to>
      <xdr:col>16</xdr:col>
      <xdr:colOff>3698070</xdr:colOff>
      <xdr:row>83</xdr:row>
      <xdr:rowOff>679781</xdr:rowOff>
    </xdr:to>
    <xdr:pic>
      <xdr:nvPicPr>
        <xdr:cNvPr id="166" name="Picture 165" descr="spark_v3_allmeds_UBLITUXIMAB.png">
          <a:extLst>
            <a:ext uri="{FF2B5EF4-FFF2-40B4-BE49-F238E27FC236}">
              <a16:creationId xmlns:a16="http://schemas.microsoft.com/office/drawing/2014/main" id="{977CD9AF-E056-4D30-BBC4-089063BC505D}"/>
            </a:ext>
          </a:extLst>
        </xdr:cNvPr>
        <xdr:cNvPicPr>
          <a:picLocks noChangeAspect="1"/>
        </xdr:cNvPicPr>
      </xdr:nvPicPr>
      <xdr:blipFill>
        <a:blip xmlns:r="http://schemas.openxmlformats.org/officeDocument/2006/relationships" r:embed="rId78"/>
        <a:stretch>
          <a:fillRect/>
        </a:stretch>
      </xdr:blipFill>
      <xdr:spPr>
        <a:xfrm>
          <a:off x="3476625" y="127339725"/>
          <a:ext cx="3650445" cy="632156"/>
        </a:xfrm>
        <a:prstGeom prst="rect">
          <a:avLst/>
        </a:prstGeom>
      </xdr:spPr>
    </xdr:pic>
    <xdr:clientData/>
  </xdr:twoCellAnchor>
  <xdr:twoCellAnchor>
    <xdr:from>
      <xdr:col>16</xdr:col>
      <xdr:colOff>47625</xdr:colOff>
      <xdr:row>85</xdr:row>
      <xdr:rowOff>47625</xdr:rowOff>
    </xdr:from>
    <xdr:to>
      <xdr:col>16</xdr:col>
      <xdr:colOff>3695479</xdr:colOff>
      <xdr:row>85</xdr:row>
      <xdr:rowOff>679781</xdr:rowOff>
    </xdr:to>
    <xdr:pic>
      <xdr:nvPicPr>
        <xdr:cNvPr id="167" name="Picture 166" descr="spark_v3_allmeds_VACCINEDENGUEFEVER.png">
          <a:extLst>
            <a:ext uri="{FF2B5EF4-FFF2-40B4-BE49-F238E27FC236}">
              <a16:creationId xmlns:a16="http://schemas.microsoft.com/office/drawing/2014/main" id="{A45C9394-FE48-4BCA-B5CC-BA54CF335A71}"/>
            </a:ext>
          </a:extLst>
        </xdr:cNvPr>
        <xdr:cNvPicPr>
          <a:picLocks noChangeAspect="1"/>
        </xdr:cNvPicPr>
      </xdr:nvPicPr>
      <xdr:blipFill>
        <a:blip xmlns:r="http://schemas.openxmlformats.org/officeDocument/2006/relationships" r:embed="rId79"/>
        <a:stretch>
          <a:fillRect/>
        </a:stretch>
      </xdr:blipFill>
      <xdr:spPr>
        <a:xfrm>
          <a:off x="3476625" y="129797175"/>
          <a:ext cx="3647854" cy="632156"/>
        </a:xfrm>
        <a:prstGeom prst="rect">
          <a:avLst/>
        </a:prstGeom>
      </xdr:spPr>
    </xdr:pic>
    <xdr:clientData/>
  </xdr:twoCellAnchor>
  <xdr:twoCellAnchor>
    <xdr:from>
      <xdr:col>16</xdr:col>
      <xdr:colOff>47625</xdr:colOff>
      <xdr:row>136</xdr:row>
      <xdr:rowOff>47625</xdr:rowOff>
    </xdr:from>
    <xdr:to>
      <xdr:col>16</xdr:col>
      <xdr:colOff>3695479</xdr:colOff>
      <xdr:row>136</xdr:row>
      <xdr:rowOff>679781</xdr:rowOff>
    </xdr:to>
    <xdr:pic>
      <xdr:nvPicPr>
        <xdr:cNvPr id="168" name="Picture 167" descr="spark_v3_allmeds_VADADUSTAT.png">
          <a:extLst>
            <a:ext uri="{FF2B5EF4-FFF2-40B4-BE49-F238E27FC236}">
              <a16:creationId xmlns:a16="http://schemas.microsoft.com/office/drawing/2014/main" id="{6482E906-1577-4469-B55F-33CC7FF01AB9}"/>
            </a:ext>
          </a:extLst>
        </xdr:cNvPr>
        <xdr:cNvPicPr>
          <a:picLocks noChangeAspect="1"/>
        </xdr:cNvPicPr>
      </xdr:nvPicPr>
      <xdr:blipFill>
        <a:blip xmlns:r="http://schemas.openxmlformats.org/officeDocument/2006/relationships" r:embed="rId80"/>
        <a:stretch>
          <a:fillRect/>
        </a:stretch>
      </xdr:blipFill>
      <xdr:spPr>
        <a:xfrm>
          <a:off x="3476625" y="133073775"/>
          <a:ext cx="3647854" cy="632156"/>
        </a:xfrm>
        <a:prstGeom prst="rect">
          <a:avLst/>
        </a:prstGeom>
      </xdr:spPr>
    </xdr:pic>
    <xdr:clientData/>
  </xdr:twoCellAnchor>
  <xdr:twoCellAnchor>
    <xdr:from>
      <xdr:col>16</xdr:col>
      <xdr:colOff>47625</xdr:colOff>
      <xdr:row>44</xdr:row>
      <xdr:rowOff>47625</xdr:rowOff>
    </xdr:from>
    <xdr:to>
      <xdr:col>16</xdr:col>
      <xdr:colOff>3695479</xdr:colOff>
      <xdr:row>44</xdr:row>
      <xdr:rowOff>679781</xdr:rowOff>
    </xdr:to>
    <xdr:pic>
      <xdr:nvPicPr>
        <xdr:cNvPr id="169" name="Picture 168" descr="spark_v3_allmeds_VERICIGUAT.png">
          <a:extLst>
            <a:ext uri="{FF2B5EF4-FFF2-40B4-BE49-F238E27FC236}">
              <a16:creationId xmlns:a16="http://schemas.microsoft.com/office/drawing/2014/main" id="{A0488F72-126E-4A07-85DA-EC127DD10848}"/>
            </a:ext>
          </a:extLst>
        </xdr:cNvPr>
        <xdr:cNvPicPr>
          <a:picLocks noChangeAspect="1"/>
        </xdr:cNvPicPr>
      </xdr:nvPicPr>
      <xdr:blipFill>
        <a:blip xmlns:r="http://schemas.openxmlformats.org/officeDocument/2006/relationships" r:embed="rId81"/>
        <a:stretch>
          <a:fillRect/>
        </a:stretch>
      </xdr:blipFill>
      <xdr:spPr>
        <a:xfrm>
          <a:off x="3476625" y="135531225"/>
          <a:ext cx="3647854" cy="632156"/>
        </a:xfrm>
        <a:prstGeom prst="rect">
          <a:avLst/>
        </a:prstGeom>
      </xdr:spPr>
    </xdr:pic>
    <xdr:clientData/>
  </xdr:twoCellAnchor>
  <xdr:twoCellAnchor>
    <xdr:from>
      <xdr:col>16</xdr:col>
      <xdr:colOff>47625</xdr:colOff>
      <xdr:row>46</xdr:row>
      <xdr:rowOff>47625</xdr:rowOff>
    </xdr:from>
    <xdr:to>
      <xdr:col>16</xdr:col>
      <xdr:colOff>3695479</xdr:colOff>
      <xdr:row>46</xdr:row>
      <xdr:rowOff>679781</xdr:rowOff>
    </xdr:to>
    <xdr:pic>
      <xdr:nvPicPr>
        <xdr:cNvPr id="170" name="Picture 169" descr="spark_v3_allmeds_VOCLOSPORIN.png">
          <a:extLst>
            <a:ext uri="{FF2B5EF4-FFF2-40B4-BE49-F238E27FC236}">
              <a16:creationId xmlns:a16="http://schemas.microsoft.com/office/drawing/2014/main" id="{45B7AF6D-F2E4-43F6-AB05-184ABEA4E7A8}"/>
            </a:ext>
          </a:extLst>
        </xdr:cNvPr>
        <xdr:cNvPicPr>
          <a:picLocks noChangeAspect="1"/>
        </xdr:cNvPicPr>
      </xdr:nvPicPr>
      <xdr:blipFill>
        <a:blip xmlns:r="http://schemas.openxmlformats.org/officeDocument/2006/relationships" r:embed="rId82"/>
        <a:stretch>
          <a:fillRect/>
        </a:stretch>
      </xdr:blipFill>
      <xdr:spPr>
        <a:xfrm>
          <a:off x="3476625" y="137169525"/>
          <a:ext cx="3647854" cy="632156"/>
        </a:xfrm>
        <a:prstGeom prst="rect">
          <a:avLst/>
        </a:prstGeom>
      </xdr:spPr>
    </xdr:pic>
    <xdr:clientData/>
  </xdr:twoCellAnchor>
  <xdr:twoCellAnchor>
    <xdr:from>
      <xdr:col>16</xdr:col>
      <xdr:colOff>47625</xdr:colOff>
      <xdr:row>163</xdr:row>
      <xdr:rowOff>47625</xdr:rowOff>
    </xdr:from>
    <xdr:to>
      <xdr:col>16</xdr:col>
      <xdr:colOff>3695479</xdr:colOff>
      <xdr:row>163</xdr:row>
      <xdr:rowOff>679781</xdr:rowOff>
    </xdr:to>
    <xdr:pic>
      <xdr:nvPicPr>
        <xdr:cNvPr id="171" name="Picture 170" descr="spark_v3_allmeds_VORASIDENIB.png">
          <a:extLst>
            <a:ext uri="{FF2B5EF4-FFF2-40B4-BE49-F238E27FC236}">
              <a16:creationId xmlns:a16="http://schemas.microsoft.com/office/drawing/2014/main" id="{DC5A219A-2A8E-43C1-BC72-1E37F02381C4}"/>
            </a:ext>
          </a:extLst>
        </xdr:cNvPr>
        <xdr:cNvPicPr>
          <a:picLocks noChangeAspect="1"/>
        </xdr:cNvPicPr>
      </xdr:nvPicPr>
      <xdr:blipFill>
        <a:blip xmlns:r="http://schemas.openxmlformats.org/officeDocument/2006/relationships" r:embed="rId83"/>
        <a:stretch>
          <a:fillRect/>
        </a:stretch>
      </xdr:blipFill>
      <xdr:spPr>
        <a:xfrm>
          <a:off x="3476625" y="138807825"/>
          <a:ext cx="3647854" cy="632156"/>
        </a:xfrm>
        <a:prstGeom prst="rect">
          <a:avLst/>
        </a:prstGeom>
      </xdr:spPr>
    </xdr:pic>
    <xdr:clientData/>
  </xdr:twoCellAnchor>
  <xdr:twoCellAnchor>
    <xdr:from>
      <xdr:col>16</xdr:col>
      <xdr:colOff>47625</xdr:colOff>
      <xdr:row>47</xdr:row>
      <xdr:rowOff>47625</xdr:rowOff>
    </xdr:from>
    <xdr:to>
      <xdr:col>16</xdr:col>
      <xdr:colOff>3695479</xdr:colOff>
      <xdr:row>47</xdr:row>
      <xdr:rowOff>679781</xdr:rowOff>
    </xdr:to>
    <xdr:pic>
      <xdr:nvPicPr>
        <xdr:cNvPr id="172" name="Picture 171" descr="spark_v3_allmeds_VOSORITIDE.png">
          <a:extLst>
            <a:ext uri="{FF2B5EF4-FFF2-40B4-BE49-F238E27FC236}">
              <a16:creationId xmlns:a16="http://schemas.microsoft.com/office/drawing/2014/main" id="{210913BC-B9DC-49A3-9FA5-751204640216}"/>
            </a:ext>
          </a:extLst>
        </xdr:cNvPr>
        <xdr:cNvPicPr>
          <a:picLocks noChangeAspect="1"/>
        </xdr:cNvPicPr>
      </xdr:nvPicPr>
      <xdr:blipFill>
        <a:blip xmlns:r="http://schemas.openxmlformats.org/officeDocument/2006/relationships" r:embed="rId84"/>
        <a:stretch>
          <a:fillRect/>
        </a:stretch>
      </xdr:blipFill>
      <xdr:spPr>
        <a:xfrm>
          <a:off x="3476625" y="139626975"/>
          <a:ext cx="3647854" cy="632156"/>
        </a:xfrm>
        <a:prstGeom prst="rect">
          <a:avLst/>
        </a:prstGeom>
      </xdr:spPr>
    </xdr:pic>
    <xdr:clientData/>
  </xdr:twoCellAnchor>
  <xdr:twoCellAnchor>
    <xdr:from>
      <xdr:col>16</xdr:col>
      <xdr:colOff>47625</xdr:colOff>
      <xdr:row>88</xdr:row>
      <xdr:rowOff>47625</xdr:rowOff>
    </xdr:from>
    <xdr:to>
      <xdr:col>16</xdr:col>
      <xdr:colOff>3773203</xdr:colOff>
      <xdr:row>88</xdr:row>
      <xdr:rowOff>679781</xdr:rowOff>
    </xdr:to>
    <xdr:pic>
      <xdr:nvPicPr>
        <xdr:cNvPr id="173" name="Picture 172" descr="spark_v3_allmeds_VUTRISIRAN.png">
          <a:extLst>
            <a:ext uri="{FF2B5EF4-FFF2-40B4-BE49-F238E27FC236}">
              <a16:creationId xmlns:a16="http://schemas.microsoft.com/office/drawing/2014/main" id="{14AB3BC5-368F-4716-8E8D-0FF2B41BA27B}"/>
            </a:ext>
          </a:extLst>
        </xdr:cNvPr>
        <xdr:cNvPicPr>
          <a:picLocks noChangeAspect="1"/>
        </xdr:cNvPicPr>
      </xdr:nvPicPr>
      <xdr:blipFill>
        <a:blip xmlns:r="http://schemas.openxmlformats.org/officeDocument/2006/relationships" r:embed="rId85"/>
        <a:stretch>
          <a:fillRect/>
        </a:stretch>
      </xdr:blipFill>
      <xdr:spPr>
        <a:xfrm>
          <a:off x="3476625" y="140446125"/>
          <a:ext cx="3725578" cy="632156"/>
        </a:xfrm>
        <a:prstGeom prst="rect">
          <a:avLst/>
        </a:prstGeom>
      </xdr:spPr>
    </xdr:pic>
    <xdr:clientData/>
  </xdr:twoCellAnchor>
  <xdr:twoCellAnchor>
    <xdr:from>
      <xdr:col>16</xdr:col>
      <xdr:colOff>47625</xdr:colOff>
      <xdr:row>139</xdr:row>
      <xdr:rowOff>47625</xdr:rowOff>
    </xdr:from>
    <xdr:to>
      <xdr:col>16</xdr:col>
      <xdr:colOff>3695479</xdr:colOff>
      <xdr:row>139</xdr:row>
      <xdr:rowOff>679781</xdr:rowOff>
    </xdr:to>
    <xdr:pic>
      <xdr:nvPicPr>
        <xdr:cNvPr id="174" name="Picture 173" descr="spark_v3_allmeds_ZILUCOPLAN.png">
          <a:extLst>
            <a:ext uri="{FF2B5EF4-FFF2-40B4-BE49-F238E27FC236}">
              <a16:creationId xmlns:a16="http://schemas.microsoft.com/office/drawing/2014/main" id="{8418952F-E6DD-48A1-8303-46066AB53066}"/>
            </a:ext>
          </a:extLst>
        </xdr:cNvPr>
        <xdr:cNvPicPr>
          <a:picLocks noChangeAspect="1"/>
        </xdr:cNvPicPr>
      </xdr:nvPicPr>
      <xdr:blipFill>
        <a:blip xmlns:r="http://schemas.openxmlformats.org/officeDocument/2006/relationships" r:embed="rId86"/>
        <a:stretch>
          <a:fillRect/>
        </a:stretch>
      </xdr:blipFill>
      <xdr:spPr>
        <a:xfrm>
          <a:off x="3476625" y="142903575"/>
          <a:ext cx="3647854" cy="632156"/>
        </a:xfrm>
        <a:prstGeom prst="rect">
          <a:avLst/>
        </a:prstGeom>
      </xdr:spPr>
    </xdr:pic>
    <xdr:clientData/>
  </xdr:twoCellAnchor>
  <xdr:twoCellAnchor>
    <xdr:from>
      <xdr:col>16</xdr:col>
      <xdr:colOff>47625</xdr:colOff>
      <xdr:row>164</xdr:row>
      <xdr:rowOff>47625</xdr:rowOff>
    </xdr:from>
    <xdr:to>
      <xdr:col>16</xdr:col>
      <xdr:colOff>3695479</xdr:colOff>
      <xdr:row>164</xdr:row>
      <xdr:rowOff>679781</xdr:rowOff>
    </xdr:to>
    <xdr:pic>
      <xdr:nvPicPr>
        <xdr:cNvPr id="175" name="Picture 174" descr="spark_v3_allmeds_ZOLBETUXIMAB.png">
          <a:extLst>
            <a:ext uri="{FF2B5EF4-FFF2-40B4-BE49-F238E27FC236}">
              <a16:creationId xmlns:a16="http://schemas.microsoft.com/office/drawing/2014/main" id="{548D12C4-E5FC-429E-A700-CBF9E329E6A7}"/>
            </a:ext>
          </a:extLst>
        </xdr:cNvPr>
        <xdr:cNvPicPr>
          <a:picLocks noChangeAspect="1"/>
        </xdr:cNvPicPr>
      </xdr:nvPicPr>
      <xdr:blipFill>
        <a:blip xmlns:r="http://schemas.openxmlformats.org/officeDocument/2006/relationships" r:embed="rId87"/>
        <a:stretch>
          <a:fillRect/>
        </a:stretch>
      </xdr:blipFill>
      <xdr:spPr>
        <a:xfrm>
          <a:off x="3476625" y="143722725"/>
          <a:ext cx="3647854" cy="632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47625</xdr:colOff>
      <xdr:row>2</xdr:row>
      <xdr:rowOff>47625</xdr:rowOff>
    </xdr:from>
    <xdr:to>
      <xdr:col>11</xdr:col>
      <xdr:colOff>3695479</xdr:colOff>
      <xdr:row>2</xdr:row>
      <xdr:rowOff>679781</xdr:rowOff>
    </xdr:to>
    <xdr:pic>
      <xdr:nvPicPr>
        <xdr:cNvPr id="2" name="Picture 1" descr="spark_v3_allmeds_ABROCITINIB.png">
          <a:extLst>
            <a:ext uri="{FF2B5EF4-FFF2-40B4-BE49-F238E27FC236}">
              <a16:creationId xmlns:a16="http://schemas.microsoft.com/office/drawing/2014/main" id="{C278A295-0539-4ADB-8B16-91D37CB66176}"/>
            </a:ext>
          </a:extLst>
        </xdr:cNvPr>
        <xdr:cNvPicPr>
          <a:picLocks noChangeAspect="1"/>
        </xdr:cNvPicPr>
      </xdr:nvPicPr>
      <xdr:blipFill>
        <a:blip xmlns:r="http://schemas.openxmlformats.org/officeDocument/2006/relationships" r:embed="rId1"/>
        <a:stretch>
          <a:fillRect/>
        </a:stretch>
      </xdr:blipFill>
      <xdr:spPr>
        <a:xfrm>
          <a:off x="18669000" y="238125"/>
          <a:ext cx="3647854" cy="146381"/>
        </a:xfrm>
        <a:prstGeom prst="rect">
          <a:avLst/>
        </a:prstGeom>
      </xdr:spPr>
    </xdr:pic>
    <xdr:clientData/>
  </xdr:twoCellAnchor>
  <xdr:twoCellAnchor>
    <xdr:from>
      <xdr:col>11</xdr:col>
      <xdr:colOff>47625</xdr:colOff>
      <xdr:row>4</xdr:row>
      <xdr:rowOff>47625</xdr:rowOff>
    </xdr:from>
    <xdr:to>
      <xdr:col>11</xdr:col>
      <xdr:colOff>3695479</xdr:colOff>
      <xdr:row>4</xdr:row>
      <xdr:rowOff>679781</xdr:rowOff>
    </xdr:to>
    <xdr:pic>
      <xdr:nvPicPr>
        <xdr:cNvPr id="3" name="Picture 2" descr="spark_v3_allmeds_ADAGRASIB.png">
          <a:extLst>
            <a:ext uri="{FF2B5EF4-FFF2-40B4-BE49-F238E27FC236}">
              <a16:creationId xmlns:a16="http://schemas.microsoft.com/office/drawing/2014/main" id="{BA466D47-EBB1-425C-B185-CE3A8CAC679A}"/>
            </a:ext>
          </a:extLst>
        </xdr:cNvPr>
        <xdr:cNvPicPr>
          <a:picLocks noChangeAspect="1"/>
        </xdr:cNvPicPr>
      </xdr:nvPicPr>
      <xdr:blipFill>
        <a:blip xmlns:r="http://schemas.openxmlformats.org/officeDocument/2006/relationships" r:embed="rId2"/>
        <a:stretch>
          <a:fillRect/>
        </a:stretch>
      </xdr:blipFill>
      <xdr:spPr>
        <a:xfrm>
          <a:off x="18669000" y="619125"/>
          <a:ext cx="3647854" cy="146381"/>
        </a:xfrm>
        <a:prstGeom prst="rect">
          <a:avLst/>
        </a:prstGeom>
      </xdr:spPr>
    </xdr:pic>
    <xdr:clientData/>
  </xdr:twoCellAnchor>
  <xdr:twoCellAnchor>
    <xdr:from>
      <xdr:col>11</xdr:col>
      <xdr:colOff>47625</xdr:colOff>
      <xdr:row>6</xdr:row>
      <xdr:rowOff>47625</xdr:rowOff>
    </xdr:from>
    <xdr:to>
      <xdr:col>11</xdr:col>
      <xdr:colOff>3695479</xdr:colOff>
      <xdr:row>6</xdr:row>
      <xdr:rowOff>679781</xdr:rowOff>
    </xdr:to>
    <xdr:pic>
      <xdr:nvPicPr>
        <xdr:cNvPr id="4" name="Picture 3" descr="spark_v3_allmeds_AMIVANTAMAB.png">
          <a:extLst>
            <a:ext uri="{FF2B5EF4-FFF2-40B4-BE49-F238E27FC236}">
              <a16:creationId xmlns:a16="http://schemas.microsoft.com/office/drawing/2014/main" id="{BE595EAF-28CA-49D2-B726-642F13A3BBFC}"/>
            </a:ext>
          </a:extLst>
        </xdr:cNvPr>
        <xdr:cNvPicPr>
          <a:picLocks noChangeAspect="1"/>
        </xdr:cNvPicPr>
      </xdr:nvPicPr>
      <xdr:blipFill>
        <a:blip xmlns:r="http://schemas.openxmlformats.org/officeDocument/2006/relationships" r:embed="rId3"/>
        <a:stretch>
          <a:fillRect/>
        </a:stretch>
      </xdr:blipFill>
      <xdr:spPr>
        <a:xfrm>
          <a:off x="18669000" y="1000125"/>
          <a:ext cx="3647854" cy="146381"/>
        </a:xfrm>
        <a:prstGeom prst="rect">
          <a:avLst/>
        </a:prstGeom>
      </xdr:spPr>
    </xdr:pic>
    <xdr:clientData/>
  </xdr:twoCellAnchor>
  <xdr:twoCellAnchor>
    <xdr:from>
      <xdr:col>11</xdr:col>
      <xdr:colOff>47625</xdr:colOff>
      <xdr:row>10</xdr:row>
      <xdr:rowOff>47625</xdr:rowOff>
    </xdr:from>
    <xdr:to>
      <xdr:col>11</xdr:col>
      <xdr:colOff>3695479</xdr:colOff>
      <xdr:row>10</xdr:row>
      <xdr:rowOff>679781</xdr:rowOff>
    </xdr:to>
    <xdr:pic>
      <xdr:nvPicPr>
        <xdr:cNvPr id="5" name="Picture 4" descr="spark_v3_allmeds_ASCIMINIB.png">
          <a:extLst>
            <a:ext uri="{FF2B5EF4-FFF2-40B4-BE49-F238E27FC236}">
              <a16:creationId xmlns:a16="http://schemas.microsoft.com/office/drawing/2014/main" id="{446F7456-56DD-4E73-AE6A-8DBB4609671C}"/>
            </a:ext>
          </a:extLst>
        </xdr:cNvPr>
        <xdr:cNvPicPr>
          <a:picLocks noChangeAspect="1"/>
        </xdr:cNvPicPr>
      </xdr:nvPicPr>
      <xdr:blipFill>
        <a:blip xmlns:r="http://schemas.openxmlformats.org/officeDocument/2006/relationships" r:embed="rId4"/>
        <a:stretch>
          <a:fillRect/>
        </a:stretch>
      </xdr:blipFill>
      <xdr:spPr>
        <a:xfrm>
          <a:off x="18669000" y="1762125"/>
          <a:ext cx="3647854" cy="146381"/>
        </a:xfrm>
        <a:prstGeom prst="rect">
          <a:avLst/>
        </a:prstGeom>
      </xdr:spPr>
    </xdr:pic>
    <xdr:clientData/>
  </xdr:twoCellAnchor>
  <xdr:twoCellAnchor>
    <xdr:from>
      <xdr:col>11</xdr:col>
      <xdr:colOff>47625</xdr:colOff>
      <xdr:row>11</xdr:row>
      <xdr:rowOff>47625</xdr:rowOff>
    </xdr:from>
    <xdr:to>
      <xdr:col>11</xdr:col>
      <xdr:colOff>3695479</xdr:colOff>
      <xdr:row>11</xdr:row>
      <xdr:rowOff>679781</xdr:rowOff>
    </xdr:to>
    <xdr:pic>
      <xdr:nvPicPr>
        <xdr:cNvPr id="6" name="Picture 5" descr="spark_v3_allmeds_ATOGEPANT.png">
          <a:extLst>
            <a:ext uri="{FF2B5EF4-FFF2-40B4-BE49-F238E27FC236}">
              <a16:creationId xmlns:a16="http://schemas.microsoft.com/office/drawing/2014/main" id="{9E6519C4-A3BC-423F-821F-E2BAAAC81E35}"/>
            </a:ext>
          </a:extLst>
        </xdr:cNvPr>
        <xdr:cNvPicPr>
          <a:picLocks noChangeAspect="1"/>
        </xdr:cNvPicPr>
      </xdr:nvPicPr>
      <xdr:blipFill>
        <a:blip xmlns:r="http://schemas.openxmlformats.org/officeDocument/2006/relationships" r:embed="rId5"/>
        <a:stretch>
          <a:fillRect/>
        </a:stretch>
      </xdr:blipFill>
      <xdr:spPr>
        <a:xfrm>
          <a:off x="18669000" y="1952625"/>
          <a:ext cx="3647854" cy="260681"/>
        </a:xfrm>
        <a:prstGeom prst="rect">
          <a:avLst/>
        </a:prstGeom>
      </xdr:spPr>
    </xdr:pic>
    <xdr:clientData/>
  </xdr:twoCellAnchor>
  <xdr:twoCellAnchor>
    <xdr:from>
      <xdr:col>11</xdr:col>
      <xdr:colOff>47625</xdr:colOff>
      <xdr:row>13</xdr:row>
      <xdr:rowOff>47625</xdr:rowOff>
    </xdr:from>
    <xdr:to>
      <xdr:col>11</xdr:col>
      <xdr:colOff>3695479</xdr:colOff>
      <xdr:row>13</xdr:row>
      <xdr:rowOff>679781</xdr:rowOff>
    </xdr:to>
    <xdr:pic>
      <xdr:nvPicPr>
        <xdr:cNvPr id="7" name="Picture 6" descr="spark_v3_allmeds_AVACOPAN.png">
          <a:extLst>
            <a:ext uri="{FF2B5EF4-FFF2-40B4-BE49-F238E27FC236}">
              <a16:creationId xmlns:a16="http://schemas.microsoft.com/office/drawing/2014/main" id="{30F4715C-08C2-46B7-8CC6-455E928FD824}"/>
            </a:ext>
          </a:extLst>
        </xdr:cNvPr>
        <xdr:cNvPicPr>
          <a:picLocks noChangeAspect="1"/>
        </xdr:cNvPicPr>
      </xdr:nvPicPr>
      <xdr:blipFill>
        <a:blip xmlns:r="http://schemas.openxmlformats.org/officeDocument/2006/relationships" r:embed="rId6"/>
        <a:stretch>
          <a:fillRect/>
        </a:stretch>
      </xdr:blipFill>
      <xdr:spPr>
        <a:xfrm>
          <a:off x="18669000" y="2447925"/>
          <a:ext cx="3647854" cy="146381"/>
        </a:xfrm>
        <a:prstGeom prst="rect">
          <a:avLst/>
        </a:prstGeom>
      </xdr:spPr>
    </xdr:pic>
    <xdr:clientData/>
  </xdr:twoCellAnchor>
  <xdr:twoCellAnchor>
    <xdr:from>
      <xdr:col>11</xdr:col>
      <xdr:colOff>47625</xdr:colOff>
      <xdr:row>14</xdr:row>
      <xdr:rowOff>47625</xdr:rowOff>
    </xdr:from>
    <xdr:to>
      <xdr:col>11</xdr:col>
      <xdr:colOff>3695479</xdr:colOff>
      <xdr:row>14</xdr:row>
      <xdr:rowOff>679781</xdr:rowOff>
    </xdr:to>
    <xdr:pic>
      <xdr:nvPicPr>
        <xdr:cNvPr id="8" name="Picture 7" descr="spark_v3_allmeds_AVALGLUCOSIDASEALFA.png">
          <a:extLst>
            <a:ext uri="{FF2B5EF4-FFF2-40B4-BE49-F238E27FC236}">
              <a16:creationId xmlns:a16="http://schemas.microsoft.com/office/drawing/2014/main" id="{A0A9DB47-9557-4EE3-812D-B0264A67DBCE}"/>
            </a:ext>
          </a:extLst>
        </xdr:cNvPr>
        <xdr:cNvPicPr>
          <a:picLocks noChangeAspect="1"/>
        </xdr:cNvPicPr>
      </xdr:nvPicPr>
      <xdr:blipFill>
        <a:blip xmlns:r="http://schemas.openxmlformats.org/officeDocument/2006/relationships" r:embed="rId7"/>
        <a:stretch>
          <a:fillRect/>
        </a:stretch>
      </xdr:blipFill>
      <xdr:spPr>
        <a:xfrm>
          <a:off x="18669000" y="2638425"/>
          <a:ext cx="3647854" cy="260681"/>
        </a:xfrm>
        <a:prstGeom prst="rect">
          <a:avLst/>
        </a:prstGeom>
      </xdr:spPr>
    </xdr:pic>
    <xdr:clientData/>
  </xdr:twoCellAnchor>
  <xdr:twoCellAnchor>
    <xdr:from>
      <xdr:col>11</xdr:col>
      <xdr:colOff>47625</xdr:colOff>
      <xdr:row>16</xdr:row>
      <xdr:rowOff>47625</xdr:rowOff>
    </xdr:from>
    <xdr:to>
      <xdr:col>11</xdr:col>
      <xdr:colOff>3695479</xdr:colOff>
      <xdr:row>16</xdr:row>
      <xdr:rowOff>679781</xdr:rowOff>
    </xdr:to>
    <xdr:pic>
      <xdr:nvPicPr>
        <xdr:cNvPr id="9" name="Picture 8" descr="spark_v3_allmeds_BELUMOSUDIL.png">
          <a:extLst>
            <a:ext uri="{FF2B5EF4-FFF2-40B4-BE49-F238E27FC236}">
              <a16:creationId xmlns:a16="http://schemas.microsoft.com/office/drawing/2014/main" id="{EF371988-71F6-43BB-9F23-035B1C224A17}"/>
            </a:ext>
          </a:extLst>
        </xdr:cNvPr>
        <xdr:cNvPicPr>
          <a:picLocks noChangeAspect="1"/>
        </xdr:cNvPicPr>
      </xdr:nvPicPr>
      <xdr:blipFill>
        <a:blip xmlns:r="http://schemas.openxmlformats.org/officeDocument/2006/relationships" r:embed="rId8"/>
        <a:stretch>
          <a:fillRect/>
        </a:stretch>
      </xdr:blipFill>
      <xdr:spPr>
        <a:xfrm>
          <a:off x="18669000" y="3133725"/>
          <a:ext cx="3647854" cy="146381"/>
        </a:xfrm>
        <a:prstGeom prst="rect">
          <a:avLst/>
        </a:prstGeom>
      </xdr:spPr>
    </xdr:pic>
    <xdr:clientData/>
  </xdr:twoCellAnchor>
  <xdr:twoCellAnchor>
    <xdr:from>
      <xdr:col>11</xdr:col>
      <xdr:colOff>47625</xdr:colOff>
      <xdr:row>17</xdr:row>
      <xdr:rowOff>47625</xdr:rowOff>
    </xdr:from>
    <xdr:to>
      <xdr:col>11</xdr:col>
      <xdr:colOff>3695479</xdr:colOff>
      <xdr:row>17</xdr:row>
      <xdr:rowOff>679781</xdr:rowOff>
    </xdr:to>
    <xdr:pic>
      <xdr:nvPicPr>
        <xdr:cNvPr id="10" name="Picture 9" descr="spark_v3_allmeds_BELZUTIFAN.png">
          <a:extLst>
            <a:ext uri="{FF2B5EF4-FFF2-40B4-BE49-F238E27FC236}">
              <a16:creationId xmlns:a16="http://schemas.microsoft.com/office/drawing/2014/main" id="{78469A85-CB9B-4938-A524-32EB1B09DD1D}"/>
            </a:ext>
          </a:extLst>
        </xdr:cNvPr>
        <xdr:cNvPicPr>
          <a:picLocks noChangeAspect="1"/>
        </xdr:cNvPicPr>
      </xdr:nvPicPr>
      <xdr:blipFill>
        <a:blip xmlns:r="http://schemas.openxmlformats.org/officeDocument/2006/relationships" r:embed="rId9"/>
        <a:stretch>
          <a:fillRect/>
        </a:stretch>
      </xdr:blipFill>
      <xdr:spPr>
        <a:xfrm>
          <a:off x="18669000" y="3324225"/>
          <a:ext cx="3647854" cy="146381"/>
        </a:xfrm>
        <a:prstGeom prst="rect">
          <a:avLst/>
        </a:prstGeom>
      </xdr:spPr>
    </xdr:pic>
    <xdr:clientData/>
  </xdr:twoCellAnchor>
  <xdr:twoCellAnchor>
    <xdr:from>
      <xdr:col>11</xdr:col>
      <xdr:colOff>47625</xdr:colOff>
      <xdr:row>20</xdr:row>
      <xdr:rowOff>47625</xdr:rowOff>
    </xdr:from>
    <xdr:to>
      <xdr:col>11</xdr:col>
      <xdr:colOff>3695479</xdr:colOff>
      <xdr:row>20</xdr:row>
      <xdr:rowOff>679781</xdr:rowOff>
    </xdr:to>
    <xdr:pic>
      <xdr:nvPicPr>
        <xdr:cNvPr id="11" name="Picture 10" descr="spark_v3_allmeds_BIMEKIZUMAB.png">
          <a:extLst>
            <a:ext uri="{FF2B5EF4-FFF2-40B4-BE49-F238E27FC236}">
              <a16:creationId xmlns:a16="http://schemas.microsoft.com/office/drawing/2014/main" id="{F6C537EE-C6CB-4E4B-B7E7-3766F851BE55}"/>
            </a:ext>
          </a:extLst>
        </xdr:cNvPr>
        <xdr:cNvPicPr>
          <a:picLocks noChangeAspect="1"/>
        </xdr:cNvPicPr>
      </xdr:nvPicPr>
      <xdr:blipFill>
        <a:blip xmlns:r="http://schemas.openxmlformats.org/officeDocument/2006/relationships" r:embed="rId10"/>
        <a:stretch>
          <a:fillRect/>
        </a:stretch>
      </xdr:blipFill>
      <xdr:spPr>
        <a:xfrm>
          <a:off x="18669000" y="3895725"/>
          <a:ext cx="3647854" cy="146381"/>
        </a:xfrm>
        <a:prstGeom prst="rect">
          <a:avLst/>
        </a:prstGeom>
      </xdr:spPr>
    </xdr:pic>
    <xdr:clientData/>
  </xdr:twoCellAnchor>
  <xdr:twoCellAnchor>
    <xdr:from>
      <xdr:col>11</xdr:col>
      <xdr:colOff>47625</xdr:colOff>
      <xdr:row>21</xdr:row>
      <xdr:rowOff>47625</xdr:rowOff>
    </xdr:from>
    <xdr:to>
      <xdr:col>11</xdr:col>
      <xdr:colOff>3695479</xdr:colOff>
      <xdr:row>21</xdr:row>
      <xdr:rowOff>679781</xdr:rowOff>
    </xdr:to>
    <xdr:pic>
      <xdr:nvPicPr>
        <xdr:cNvPr id="12" name="Picture 11" descr="spark_v3_allmeds_CAPIVASERTIB.png">
          <a:extLst>
            <a:ext uri="{FF2B5EF4-FFF2-40B4-BE49-F238E27FC236}">
              <a16:creationId xmlns:a16="http://schemas.microsoft.com/office/drawing/2014/main" id="{F436E7F2-1413-4FF7-B8D5-23BC7D1D1487}"/>
            </a:ext>
          </a:extLst>
        </xdr:cNvPr>
        <xdr:cNvPicPr>
          <a:picLocks noChangeAspect="1"/>
        </xdr:cNvPicPr>
      </xdr:nvPicPr>
      <xdr:blipFill>
        <a:blip xmlns:r="http://schemas.openxmlformats.org/officeDocument/2006/relationships" r:embed="rId11"/>
        <a:stretch>
          <a:fillRect/>
        </a:stretch>
      </xdr:blipFill>
      <xdr:spPr>
        <a:xfrm>
          <a:off x="18669000" y="4086225"/>
          <a:ext cx="3647854" cy="146381"/>
        </a:xfrm>
        <a:prstGeom prst="rect">
          <a:avLst/>
        </a:prstGeom>
      </xdr:spPr>
    </xdr:pic>
    <xdr:clientData/>
  </xdr:twoCellAnchor>
  <xdr:twoCellAnchor>
    <xdr:from>
      <xdr:col>11</xdr:col>
      <xdr:colOff>47625</xdr:colOff>
      <xdr:row>25</xdr:row>
      <xdr:rowOff>47625</xdr:rowOff>
    </xdr:from>
    <xdr:to>
      <xdr:col>11</xdr:col>
      <xdr:colOff>3695479</xdr:colOff>
      <xdr:row>25</xdr:row>
      <xdr:rowOff>679781</xdr:rowOff>
    </xdr:to>
    <xdr:pic>
      <xdr:nvPicPr>
        <xdr:cNvPr id="13" name="Picture 12" descr="spark_v3_allmeds_CIPAGLUCOSIDASEALFA.png">
          <a:extLst>
            <a:ext uri="{FF2B5EF4-FFF2-40B4-BE49-F238E27FC236}">
              <a16:creationId xmlns:a16="http://schemas.microsoft.com/office/drawing/2014/main" id="{4110281A-DD06-446E-9844-0E03B25B1F3E}"/>
            </a:ext>
          </a:extLst>
        </xdr:cNvPr>
        <xdr:cNvPicPr>
          <a:picLocks noChangeAspect="1"/>
        </xdr:cNvPicPr>
      </xdr:nvPicPr>
      <xdr:blipFill>
        <a:blip xmlns:r="http://schemas.openxmlformats.org/officeDocument/2006/relationships" r:embed="rId12"/>
        <a:stretch>
          <a:fillRect/>
        </a:stretch>
      </xdr:blipFill>
      <xdr:spPr>
        <a:xfrm>
          <a:off x="18669000" y="4848225"/>
          <a:ext cx="3647854" cy="146381"/>
        </a:xfrm>
        <a:prstGeom prst="rect">
          <a:avLst/>
        </a:prstGeom>
      </xdr:spPr>
    </xdr:pic>
    <xdr:clientData/>
  </xdr:twoCellAnchor>
  <xdr:twoCellAnchor>
    <xdr:from>
      <xdr:col>11</xdr:col>
      <xdr:colOff>47625</xdr:colOff>
      <xdr:row>27</xdr:row>
      <xdr:rowOff>47625</xdr:rowOff>
    </xdr:from>
    <xdr:to>
      <xdr:col>11</xdr:col>
      <xdr:colOff>3700660</xdr:colOff>
      <xdr:row>27</xdr:row>
      <xdr:rowOff>679781</xdr:rowOff>
    </xdr:to>
    <xdr:pic>
      <xdr:nvPicPr>
        <xdr:cNvPr id="14" name="Picture 13" descr="spark_v3_allmeds_CROVALIMAB.png">
          <a:extLst>
            <a:ext uri="{FF2B5EF4-FFF2-40B4-BE49-F238E27FC236}">
              <a16:creationId xmlns:a16="http://schemas.microsoft.com/office/drawing/2014/main" id="{E64864EB-A32D-4F7D-8AD9-40449085DEB6}"/>
            </a:ext>
          </a:extLst>
        </xdr:cNvPr>
        <xdr:cNvPicPr>
          <a:picLocks noChangeAspect="1"/>
        </xdr:cNvPicPr>
      </xdr:nvPicPr>
      <xdr:blipFill>
        <a:blip xmlns:r="http://schemas.openxmlformats.org/officeDocument/2006/relationships" r:embed="rId13"/>
        <a:stretch>
          <a:fillRect/>
        </a:stretch>
      </xdr:blipFill>
      <xdr:spPr>
        <a:xfrm>
          <a:off x="18669000" y="5229225"/>
          <a:ext cx="3653035" cy="146381"/>
        </a:xfrm>
        <a:prstGeom prst="rect">
          <a:avLst/>
        </a:prstGeom>
      </xdr:spPr>
    </xdr:pic>
    <xdr:clientData/>
  </xdr:twoCellAnchor>
  <xdr:twoCellAnchor>
    <xdr:from>
      <xdr:col>11</xdr:col>
      <xdr:colOff>47625</xdr:colOff>
      <xdr:row>30</xdr:row>
      <xdr:rowOff>47625</xdr:rowOff>
    </xdr:from>
    <xdr:to>
      <xdr:col>11</xdr:col>
      <xdr:colOff>3695479</xdr:colOff>
      <xdr:row>30</xdr:row>
      <xdr:rowOff>679781</xdr:rowOff>
    </xdr:to>
    <xdr:pic>
      <xdr:nvPicPr>
        <xdr:cNvPr id="15" name="Picture 14" descr="spark_v3_allmeds_DARIDOREXANT.png">
          <a:extLst>
            <a:ext uri="{FF2B5EF4-FFF2-40B4-BE49-F238E27FC236}">
              <a16:creationId xmlns:a16="http://schemas.microsoft.com/office/drawing/2014/main" id="{A0D17651-EE35-4AE5-A0A8-F9F5D57B9DF2}"/>
            </a:ext>
          </a:extLst>
        </xdr:cNvPr>
        <xdr:cNvPicPr>
          <a:picLocks noChangeAspect="1"/>
        </xdr:cNvPicPr>
      </xdr:nvPicPr>
      <xdr:blipFill>
        <a:blip xmlns:r="http://schemas.openxmlformats.org/officeDocument/2006/relationships" r:embed="rId14"/>
        <a:stretch>
          <a:fillRect/>
        </a:stretch>
      </xdr:blipFill>
      <xdr:spPr>
        <a:xfrm>
          <a:off x="18669000" y="5800725"/>
          <a:ext cx="3647854" cy="146381"/>
        </a:xfrm>
        <a:prstGeom prst="rect">
          <a:avLst/>
        </a:prstGeom>
      </xdr:spPr>
    </xdr:pic>
    <xdr:clientData/>
  </xdr:twoCellAnchor>
  <xdr:twoCellAnchor>
    <xdr:from>
      <xdr:col>11</xdr:col>
      <xdr:colOff>47625</xdr:colOff>
      <xdr:row>34</xdr:row>
      <xdr:rowOff>47625</xdr:rowOff>
    </xdr:from>
    <xdr:to>
      <xdr:col>11</xdr:col>
      <xdr:colOff>3695479</xdr:colOff>
      <xdr:row>34</xdr:row>
      <xdr:rowOff>679781</xdr:rowOff>
    </xdr:to>
    <xdr:pic>
      <xdr:nvPicPr>
        <xdr:cNvPr id="16" name="Picture 15" descr="spark_v3_allmeds_DEUCRAVACITINIB.png">
          <a:extLst>
            <a:ext uri="{FF2B5EF4-FFF2-40B4-BE49-F238E27FC236}">
              <a16:creationId xmlns:a16="http://schemas.microsoft.com/office/drawing/2014/main" id="{62286D63-E926-4FA6-806E-261B99CFD8AD}"/>
            </a:ext>
          </a:extLst>
        </xdr:cNvPr>
        <xdr:cNvPicPr>
          <a:picLocks noChangeAspect="1"/>
        </xdr:cNvPicPr>
      </xdr:nvPicPr>
      <xdr:blipFill>
        <a:blip xmlns:r="http://schemas.openxmlformats.org/officeDocument/2006/relationships" r:embed="rId15"/>
        <a:stretch>
          <a:fillRect/>
        </a:stretch>
      </xdr:blipFill>
      <xdr:spPr>
        <a:xfrm>
          <a:off x="18669000" y="6562725"/>
          <a:ext cx="3647854" cy="146381"/>
        </a:xfrm>
        <a:prstGeom prst="rect">
          <a:avLst/>
        </a:prstGeom>
      </xdr:spPr>
    </xdr:pic>
    <xdr:clientData/>
  </xdr:twoCellAnchor>
  <xdr:twoCellAnchor>
    <xdr:from>
      <xdr:col>11</xdr:col>
      <xdr:colOff>47625</xdr:colOff>
      <xdr:row>37</xdr:row>
      <xdr:rowOff>47625</xdr:rowOff>
    </xdr:from>
    <xdr:to>
      <xdr:col>11</xdr:col>
      <xdr:colOff>3698070</xdr:colOff>
      <xdr:row>37</xdr:row>
      <xdr:rowOff>679781</xdr:rowOff>
    </xdr:to>
    <xdr:pic>
      <xdr:nvPicPr>
        <xdr:cNvPr id="17" name="Picture 16" descr="spark_v3_allmeds_DOSTARLIMAB.png">
          <a:extLst>
            <a:ext uri="{FF2B5EF4-FFF2-40B4-BE49-F238E27FC236}">
              <a16:creationId xmlns:a16="http://schemas.microsoft.com/office/drawing/2014/main" id="{3DB8F5C0-FF1E-4562-B5D9-ABB766AD51AA}"/>
            </a:ext>
          </a:extLst>
        </xdr:cNvPr>
        <xdr:cNvPicPr>
          <a:picLocks noChangeAspect="1"/>
        </xdr:cNvPicPr>
      </xdr:nvPicPr>
      <xdr:blipFill>
        <a:blip xmlns:r="http://schemas.openxmlformats.org/officeDocument/2006/relationships" r:embed="rId16"/>
        <a:stretch>
          <a:fillRect/>
        </a:stretch>
      </xdr:blipFill>
      <xdr:spPr>
        <a:xfrm>
          <a:off x="18669000" y="7134225"/>
          <a:ext cx="3650445" cy="260681"/>
        </a:xfrm>
        <a:prstGeom prst="rect">
          <a:avLst/>
        </a:prstGeom>
      </xdr:spPr>
    </xdr:pic>
    <xdr:clientData/>
  </xdr:twoCellAnchor>
  <xdr:twoCellAnchor>
    <xdr:from>
      <xdr:col>11</xdr:col>
      <xdr:colOff>47625</xdr:colOff>
      <xdr:row>38</xdr:row>
      <xdr:rowOff>47625</xdr:rowOff>
    </xdr:from>
    <xdr:to>
      <xdr:col>11</xdr:col>
      <xdr:colOff>3698070</xdr:colOff>
      <xdr:row>38</xdr:row>
      <xdr:rowOff>679781</xdr:rowOff>
    </xdr:to>
    <xdr:pic>
      <xdr:nvPicPr>
        <xdr:cNvPr id="18" name="Picture 17" descr="spark_v3_allmeds_EFANESOCTOCOGALFA.png">
          <a:extLst>
            <a:ext uri="{FF2B5EF4-FFF2-40B4-BE49-F238E27FC236}">
              <a16:creationId xmlns:a16="http://schemas.microsoft.com/office/drawing/2014/main" id="{A070AC9B-67AD-400D-9F5A-1E849BA535BA}"/>
            </a:ext>
          </a:extLst>
        </xdr:cNvPr>
        <xdr:cNvPicPr>
          <a:picLocks noChangeAspect="1"/>
        </xdr:cNvPicPr>
      </xdr:nvPicPr>
      <xdr:blipFill>
        <a:blip xmlns:r="http://schemas.openxmlformats.org/officeDocument/2006/relationships" r:embed="rId17"/>
        <a:stretch>
          <a:fillRect/>
        </a:stretch>
      </xdr:blipFill>
      <xdr:spPr>
        <a:xfrm>
          <a:off x="18669000" y="7439025"/>
          <a:ext cx="3650445" cy="146381"/>
        </a:xfrm>
        <a:prstGeom prst="rect">
          <a:avLst/>
        </a:prstGeom>
      </xdr:spPr>
    </xdr:pic>
    <xdr:clientData/>
  </xdr:twoCellAnchor>
  <xdr:twoCellAnchor>
    <xdr:from>
      <xdr:col>11</xdr:col>
      <xdr:colOff>47625</xdr:colOff>
      <xdr:row>42</xdr:row>
      <xdr:rowOff>47625</xdr:rowOff>
    </xdr:from>
    <xdr:to>
      <xdr:col>11</xdr:col>
      <xdr:colOff>3695479</xdr:colOff>
      <xdr:row>42</xdr:row>
      <xdr:rowOff>679781</xdr:rowOff>
    </xdr:to>
    <xdr:pic>
      <xdr:nvPicPr>
        <xdr:cNvPr id="19" name="Picture 18" descr="spark_v3_allmeds_ELAFIBRANOR.png">
          <a:extLst>
            <a:ext uri="{FF2B5EF4-FFF2-40B4-BE49-F238E27FC236}">
              <a16:creationId xmlns:a16="http://schemas.microsoft.com/office/drawing/2014/main" id="{48047661-8B30-4CC0-8155-89686855B4C4}"/>
            </a:ext>
          </a:extLst>
        </xdr:cNvPr>
        <xdr:cNvPicPr>
          <a:picLocks noChangeAspect="1"/>
        </xdr:cNvPicPr>
      </xdr:nvPicPr>
      <xdr:blipFill>
        <a:blip xmlns:r="http://schemas.openxmlformats.org/officeDocument/2006/relationships" r:embed="rId18"/>
        <a:stretch>
          <a:fillRect/>
        </a:stretch>
      </xdr:blipFill>
      <xdr:spPr>
        <a:xfrm>
          <a:off x="18669000" y="8201025"/>
          <a:ext cx="3647854" cy="146381"/>
        </a:xfrm>
        <a:prstGeom prst="rect">
          <a:avLst/>
        </a:prstGeom>
      </xdr:spPr>
    </xdr:pic>
    <xdr:clientData/>
  </xdr:twoCellAnchor>
  <xdr:twoCellAnchor>
    <xdr:from>
      <xdr:col>11</xdr:col>
      <xdr:colOff>47625</xdr:colOff>
      <xdr:row>43</xdr:row>
      <xdr:rowOff>47625</xdr:rowOff>
    </xdr:from>
    <xdr:to>
      <xdr:col>11</xdr:col>
      <xdr:colOff>3698070</xdr:colOff>
      <xdr:row>43</xdr:row>
      <xdr:rowOff>679781</xdr:rowOff>
    </xdr:to>
    <xdr:pic>
      <xdr:nvPicPr>
        <xdr:cNvPr id="20" name="Picture 19" descr="spark_v3_allmeds_ELRANATAMAB.png">
          <a:extLst>
            <a:ext uri="{FF2B5EF4-FFF2-40B4-BE49-F238E27FC236}">
              <a16:creationId xmlns:a16="http://schemas.microsoft.com/office/drawing/2014/main" id="{6BA6C04B-15F4-488A-BCF8-107E3E224DA2}"/>
            </a:ext>
          </a:extLst>
        </xdr:cNvPr>
        <xdr:cNvPicPr>
          <a:picLocks noChangeAspect="1"/>
        </xdr:cNvPicPr>
      </xdr:nvPicPr>
      <xdr:blipFill>
        <a:blip xmlns:r="http://schemas.openxmlformats.org/officeDocument/2006/relationships" r:embed="rId19"/>
        <a:stretch>
          <a:fillRect/>
        </a:stretch>
      </xdr:blipFill>
      <xdr:spPr>
        <a:xfrm>
          <a:off x="18669000" y="8391525"/>
          <a:ext cx="3650445" cy="146381"/>
        </a:xfrm>
        <a:prstGeom prst="rect">
          <a:avLst/>
        </a:prstGeom>
      </xdr:spPr>
    </xdr:pic>
    <xdr:clientData/>
  </xdr:twoCellAnchor>
  <xdr:twoCellAnchor>
    <xdr:from>
      <xdr:col>11</xdr:col>
      <xdr:colOff>47625</xdr:colOff>
      <xdr:row>46</xdr:row>
      <xdr:rowOff>47625</xdr:rowOff>
    </xdr:from>
    <xdr:to>
      <xdr:col>11</xdr:col>
      <xdr:colOff>3700660</xdr:colOff>
      <xdr:row>46</xdr:row>
      <xdr:rowOff>679781</xdr:rowOff>
    </xdr:to>
    <xdr:pic>
      <xdr:nvPicPr>
        <xdr:cNvPr id="21" name="Picture 20" descr="spark_v3_allmeds_EPCORITAMAB.png">
          <a:extLst>
            <a:ext uri="{FF2B5EF4-FFF2-40B4-BE49-F238E27FC236}">
              <a16:creationId xmlns:a16="http://schemas.microsoft.com/office/drawing/2014/main" id="{5E9FB603-D7FB-43E8-AD96-12508F9DDF52}"/>
            </a:ext>
          </a:extLst>
        </xdr:cNvPr>
        <xdr:cNvPicPr>
          <a:picLocks noChangeAspect="1"/>
        </xdr:cNvPicPr>
      </xdr:nvPicPr>
      <xdr:blipFill>
        <a:blip xmlns:r="http://schemas.openxmlformats.org/officeDocument/2006/relationships" r:embed="rId20"/>
        <a:stretch>
          <a:fillRect/>
        </a:stretch>
      </xdr:blipFill>
      <xdr:spPr>
        <a:xfrm>
          <a:off x="18669000" y="8963025"/>
          <a:ext cx="3653035" cy="146381"/>
        </a:xfrm>
        <a:prstGeom prst="rect">
          <a:avLst/>
        </a:prstGeom>
      </xdr:spPr>
    </xdr:pic>
    <xdr:clientData/>
  </xdr:twoCellAnchor>
  <xdr:twoCellAnchor>
    <xdr:from>
      <xdr:col>11</xdr:col>
      <xdr:colOff>47625</xdr:colOff>
      <xdr:row>47</xdr:row>
      <xdr:rowOff>47625</xdr:rowOff>
    </xdr:from>
    <xdr:to>
      <xdr:col>11</xdr:col>
      <xdr:colOff>3700660</xdr:colOff>
      <xdr:row>47</xdr:row>
      <xdr:rowOff>679781</xdr:rowOff>
    </xdr:to>
    <xdr:pic>
      <xdr:nvPicPr>
        <xdr:cNvPr id="22" name="Picture 21" descr="spark_v3_allmeds_EPLONTERSEN.png">
          <a:extLst>
            <a:ext uri="{FF2B5EF4-FFF2-40B4-BE49-F238E27FC236}">
              <a16:creationId xmlns:a16="http://schemas.microsoft.com/office/drawing/2014/main" id="{15A9AB29-6110-4B0E-BD1D-CEB746A6D3BD}"/>
            </a:ext>
          </a:extLst>
        </xdr:cNvPr>
        <xdr:cNvPicPr>
          <a:picLocks noChangeAspect="1"/>
        </xdr:cNvPicPr>
      </xdr:nvPicPr>
      <xdr:blipFill>
        <a:blip xmlns:r="http://schemas.openxmlformats.org/officeDocument/2006/relationships" r:embed="rId21"/>
        <a:stretch>
          <a:fillRect/>
        </a:stretch>
      </xdr:blipFill>
      <xdr:spPr>
        <a:xfrm>
          <a:off x="18669000" y="9153525"/>
          <a:ext cx="3653035" cy="146381"/>
        </a:xfrm>
        <a:prstGeom prst="rect">
          <a:avLst/>
        </a:prstGeom>
      </xdr:spPr>
    </xdr:pic>
    <xdr:clientData/>
  </xdr:twoCellAnchor>
  <xdr:twoCellAnchor>
    <xdr:from>
      <xdr:col>11</xdr:col>
      <xdr:colOff>47625</xdr:colOff>
      <xdr:row>48</xdr:row>
      <xdr:rowOff>47625</xdr:rowOff>
    </xdr:from>
    <xdr:to>
      <xdr:col>11</xdr:col>
      <xdr:colOff>3695479</xdr:colOff>
      <xdr:row>48</xdr:row>
      <xdr:rowOff>679781</xdr:rowOff>
    </xdr:to>
    <xdr:pic>
      <xdr:nvPicPr>
        <xdr:cNvPr id="23" name="Picture 22" descr="spark_v3_allmeds_ESTETROL.png">
          <a:extLst>
            <a:ext uri="{FF2B5EF4-FFF2-40B4-BE49-F238E27FC236}">
              <a16:creationId xmlns:a16="http://schemas.microsoft.com/office/drawing/2014/main" id="{6A24A0CD-C2D8-4AC8-BA57-6D0ACE85C5BE}"/>
            </a:ext>
          </a:extLst>
        </xdr:cNvPr>
        <xdr:cNvPicPr>
          <a:picLocks noChangeAspect="1"/>
        </xdr:cNvPicPr>
      </xdr:nvPicPr>
      <xdr:blipFill>
        <a:blip xmlns:r="http://schemas.openxmlformats.org/officeDocument/2006/relationships" r:embed="rId22"/>
        <a:stretch>
          <a:fillRect/>
        </a:stretch>
      </xdr:blipFill>
      <xdr:spPr>
        <a:xfrm>
          <a:off x="18669000" y="9344025"/>
          <a:ext cx="3647854" cy="146381"/>
        </a:xfrm>
        <a:prstGeom prst="rect">
          <a:avLst/>
        </a:prstGeom>
      </xdr:spPr>
    </xdr:pic>
    <xdr:clientData/>
  </xdr:twoCellAnchor>
  <xdr:twoCellAnchor>
    <xdr:from>
      <xdr:col>11</xdr:col>
      <xdr:colOff>47625</xdr:colOff>
      <xdr:row>50</xdr:row>
      <xdr:rowOff>47625</xdr:rowOff>
    </xdr:from>
    <xdr:to>
      <xdr:col>11</xdr:col>
      <xdr:colOff>3695479</xdr:colOff>
      <xdr:row>50</xdr:row>
      <xdr:rowOff>679781</xdr:rowOff>
    </xdr:to>
    <xdr:pic>
      <xdr:nvPicPr>
        <xdr:cNvPr id="24" name="Picture 23" descr="spark_v3_allmeds_ETRASIMOD.png">
          <a:extLst>
            <a:ext uri="{FF2B5EF4-FFF2-40B4-BE49-F238E27FC236}">
              <a16:creationId xmlns:a16="http://schemas.microsoft.com/office/drawing/2014/main" id="{2EAEACF8-8FB2-49BA-98C6-574F9DF590CB}"/>
            </a:ext>
          </a:extLst>
        </xdr:cNvPr>
        <xdr:cNvPicPr>
          <a:picLocks noChangeAspect="1"/>
        </xdr:cNvPicPr>
      </xdr:nvPicPr>
      <xdr:blipFill>
        <a:blip xmlns:r="http://schemas.openxmlformats.org/officeDocument/2006/relationships" r:embed="rId23"/>
        <a:stretch>
          <a:fillRect/>
        </a:stretch>
      </xdr:blipFill>
      <xdr:spPr>
        <a:xfrm>
          <a:off x="18669000" y="9725025"/>
          <a:ext cx="3647854" cy="146381"/>
        </a:xfrm>
        <a:prstGeom prst="rect">
          <a:avLst/>
        </a:prstGeom>
      </xdr:spPr>
    </xdr:pic>
    <xdr:clientData/>
  </xdr:twoCellAnchor>
  <xdr:twoCellAnchor>
    <xdr:from>
      <xdr:col>11</xdr:col>
      <xdr:colOff>47625</xdr:colOff>
      <xdr:row>51</xdr:row>
      <xdr:rowOff>47625</xdr:rowOff>
    </xdr:from>
    <xdr:to>
      <xdr:col>11</xdr:col>
      <xdr:colOff>3700660</xdr:colOff>
      <xdr:row>51</xdr:row>
      <xdr:rowOff>679781</xdr:rowOff>
    </xdr:to>
    <xdr:pic>
      <xdr:nvPicPr>
        <xdr:cNvPr id="25" name="Picture 24" descr="spark_v3_allmeds_EVINACUMAB.png">
          <a:extLst>
            <a:ext uri="{FF2B5EF4-FFF2-40B4-BE49-F238E27FC236}">
              <a16:creationId xmlns:a16="http://schemas.microsoft.com/office/drawing/2014/main" id="{FC9174DD-0C66-4D75-A93B-D34CC6BA4F3B}"/>
            </a:ext>
          </a:extLst>
        </xdr:cNvPr>
        <xdr:cNvPicPr>
          <a:picLocks noChangeAspect="1"/>
        </xdr:cNvPicPr>
      </xdr:nvPicPr>
      <xdr:blipFill>
        <a:blip xmlns:r="http://schemas.openxmlformats.org/officeDocument/2006/relationships" r:embed="rId24"/>
        <a:stretch>
          <a:fillRect/>
        </a:stretch>
      </xdr:blipFill>
      <xdr:spPr>
        <a:xfrm>
          <a:off x="18669000" y="9915525"/>
          <a:ext cx="3653035" cy="146381"/>
        </a:xfrm>
        <a:prstGeom prst="rect">
          <a:avLst/>
        </a:prstGeom>
      </xdr:spPr>
    </xdr:pic>
    <xdr:clientData/>
  </xdr:twoCellAnchor>
  <xdr:twoCellAnchor>
    <xdr:from>
      <xdr:col>11</xdr:col>
      <xdr:colOff>47625</xdr:colOff>
      <xdr:row>52</xdr:row>
      <xdr:rowOff>47625</xdr:rowOff>
    </xdr:from>
    <xdr:to>
      <xdr:col>11</xdr:col>
      <xdr:colOff>3695479</xdr:colOff>
      <xdr:row>52</xdr:row>
      <xdr:rowOff>679781</xdr:rowOff>
    </xdr:to>
    <xdr:pic>
      <xdr:nvPicPr>
        <xdr:cNvPr id="26" name="Picture 25" descr="spark_v3_allmeds_FARICIMAB.png">
          <a:extLst>
            <a:ext uri="{FF2B5EF4-FFF2-40B4-BE49-F238E27FC236}">
              <a16:creationId xmlns:a16="http://schemas.microsoft.com/office/drawing/2014/main" id="{D566E8E7-3CDF-4818-8D4B-C64CEA76EBD6}"/>
            </a:ext>
          </a:extLst>
        </xdr:cNvPr>
        <xdr:cNvPicPr>
          <a:picLocks noChangeAspect="1"/>
        </xdr:cNvPicPr>
      </xdr:nvPicPr>
      <xdr:blipFill>
        <a:blip xmlns:r="http://schemas.openxmlformats.org/officeDocument/2006/relationships" r:embed="rId25"/>
        <a:stretch>
          <a:fillRect/>
        </a:stretch>
      </xdr:blipFill>
      <xdr:spPr>
        <a:xfrm>
          <a:off x="18669000" y="10106025"/>
          <a:ext cx="3647854" cy="146381"/>
        </a:xfrm>
        <a:prstGeom prst="rect">
          <a:avLst/>
        </a:prstGeom>
      </xdr:spPr>
    </xdr:pic>
    <xdr:clientData/>
  </xdr:twoCellAnchor>
  <xdr:twoCellAnchor>
    <xdr:from>
      <xdr:col>11</xdr:col>
      <xdr:colOff>47625</xdr:colOff>
      <xdr:row>55</xdr:row>
      <xdr:rowOff>47625</xdr:rowOff>
    </xdr:from>
    <xdr:to>
      <xdr:col>11</xdr:col>
      <xdr:colOff>3695479</xdr:colOff>
      <xdr:row>55</xdr:row>
      <xdr:rowOff>679781</xdr:rowOff>
    </xdr:to>
    <xdr:pic>
      <xdr:nvPicPr>
        <xdr:cNvPr id="27" name="Picture 26" descr="spark_v3_allmeds_FEZOLINETANT.png">
          <a:extLst>
            <a:ext uri="{FF2B5EF4-FFF2-40B4-BE49-F238E27FC236}">
              <a16:creationId xmlns:a16="http://schemas.microsoft.com/office/drawing/2014/main" id="{E40E54D9-FD68-4D22-8C28-DDD482428F27}"/>
            </a:ext>
          </a:extLst>
        </xdr:cNvPr>
        <xdr:cNvPicPr>
          <a:picLocks noChangeAspect="1"/>
        </xdr:cNvPicPr>
      </xdr:nvPicPr>
      <xdr:blipFill>
        <a:blip xmlns:r="http://schemas.openxmlformats.org/officeDocument/2006/relationships" r:embed="rId26"/>
        <a:stretch>
          <a:fillRect/>
        </a:stretch>
      </xdr:blipFill>
      <xdr:spPr>
        <a:xfrm>
          <a:off x="18669000" y="10677525"/>
          <a:ext cx="3647854" cy="146381"/>
        </a:xfrm>
        <a:prstGeom prst="rect">
          <a:avLst/>
        </a:prstGeom>
      </xdr:spPr>
    </xdr:pic>
    <xdr:clientData/>
  </xdr:twoCellAnchor>
  <xdr:twoCellAnchor>
    <xdr:from>
      <xdr:col>11</xdr:col>
      <xdr:colOff>47625</xdr:colOff>
      <xdr:row>56</xdr:row>
      <xdr:rowOff>47625</xdr:rowOff>
    </xdr:from>
    <xdr:to>
      <xdr:col>11</xdr:col>
      <xdr:colOff>3695479</xdr:colOff>
      <xdr:row>56</xdr:row>
      <xdr:rowOff>679781</xdr:rowOff>
    </xdr:to>
    <xdr:pic>
      <xdr:nvPicPr>
        <xdr:cNvPr id="28" name="Picture 27" descr="spark_v3_allmeds_FINERENONE.png">
          <a:extLst>
            <a:ext uri="{FF2B5EF4-FFF2-40B4-BE49-F238E27FC236}">
              <a16:creationId xmlns:a16="http://schemas.microsoft.com/office/drawing/2014/main" id="{1693DA7F-2A4E-4031-A266-035BBCED20F9}"/>
            </a:ext>
          </a:extLst>
        </xdr:cNvPr>
        <xdr:cNvPicPr>
          <a:picLocks noChangeAspect="1"/>
        </xdr:cNvPicPr>
      </xdr:nvPicPr>
      <xdr:blipFill>
        <a:blip xmlns:r="http://schemas.openxmlformats.org/officeDocument/2006/relationships" r:embed="rId27"/>
        <a:stretch>
          <a:fillRect/>
        </a:stretch>
      </xdr:blipFill>
      <xdr:spPr>
        <a:xfrm>
          <a:off x="18669000" y="10868025"/>
          <a:ext cx="3647854" cy="146381"/>
        </a:xfrm>
        <a:prstGeom prst="rect">
          <a:avLst/>
        </a:prstGeom>
      </xdr:spPr>
    </xdr:pic>
    <xdr:clientData/>
  </xdr:twoCellAnchor>
  <xdr:twoCellAnchor>
    <xdr:from>
      <xdr:col>11</xdr:col>
      <xdr:colOff>47625</xdr:colOff>
      <xdr:row>57</xdr:row>
      <xdr:rowOff>47625</xdr:rowOff>
    </xdr:from>
    <xdr:to>
      <xdr:col>11</xdr:col>
      <xdr:colOff>3695479</xdr:colOff>
      <xdr:row>57</xdr:row>
      <xdr:rowOff>679781</xdr:rowOff>
    </xdr:to>
    <xdr:pic>
      <xdr:nvPicPr>
        <xdr:cNvPr id="29" name="Picture 28" descr="spark_v3_allmeds_FRUQUINTINIB.png">
          <a:extLst>
            <a:ext uri="{FF2B5EF4-FFF2-40B4-BE49-F238E27FC236}">
              <a16:creationId xmlns:a16="http://schemas.microsoft.com/office/drawing/2014/main" id="{2560DEFB-3FE1-4D12-B042-567BB1AD6800}"/>
            </a:ext>
          </a:extLst>
        </xdr:cNvPr>
        <xdr:cNvPicPr>
          <a:picLocks noChangeAspect="1"/>
        </xdr:cNvPicPr>
      </xdr:nvPicPr>
      <xdr:blipFill>
        <a:blip xmlns:r="http://schemas.openxmlformats.org/officeDocument/2006/relationships" r:embed="rId28"/>
        <a:stretch>
          <a:fillRect/>
        </a:stretch>
      </xdr:blipFill>
      <xdr:spPr>
        <a:xfrm>
          <a:off x="18669000" y="11058525"/>
          <a:ext cx="3647854" cy="146381"/>
        </a:xfrm>
        <a:prstGeom prst="rect">
          <a:avLst/>
        </a:prstGeom>
      </xdr:spPr>
    </xdr:pic>
    <xdr:clientData/>
  </xdr:twoCellAnchor>
  <xdr:twoCellAnchor>
    <xdr:from>
      <xdr:col>11</xdr:col>
      <xdr:colOff>47625</xdr:colOff>
      <xdr:row>60</xdr:row>
      <xdr:rowOff>47625</xdr:rowOff>
    </xdr:from>
    <xdr:to>
      <xdr:col>11</xdr:col>
      <xdr:colOff>3695479</xdr:colOff>
      <xdr:row>60</xdr:row>
      <xdr:rowOff>679781</xdr:rowOff>
    </xdr:to>
    <xdr:pic>
      <xdr:nvPicPr>
        <xdr:cNvPr id="30" name="Picture 29" descr="spark_v3_allmeds_GEFAPIXANT.png">
          <a:extLst>
            <a:ext uri="{FF2B5EF4-FFF2-40B4-BE49-F238E27FC236}">
              <a16:creationId xmlns:a16="http://schemas.microsoft.com/office/drawing/2014/main" id="{ACDDB2FD-6F24-474B-ACBB-3DCFDD48F04E}"/>
            </a:ext>
          </a:extLst>
        </xdr:cNvPr>
        <xdr:cNvPicPr>
          <a:picLocks noChangeAspect="1"/>
        </xdr:cNvPicPr>
      </xdr:nvPicPr>
      <xdr:blipFill>
        <a:blip xmlns:r="http://schemas.openxmlformats.org/officeDocument/2006/relationships" r:embed="rId29"/>
        <a:stretch>
          <a:fillRect/>
        </a:stretch>
      </xdr:blipFill>
      <xdr:spPr>
        <a:xfrm>
          <a:off x="18669000" y="11630025"/>
          <a:ext cx="3647854" cy="146381"/>
        </a:xfrm>
        <a:prstGeom prst="rect">
          <a:avLst/>
        </a:prstGeom>
      </xdr:spPr>
    </xdr:pic>
    <xdr:clientData/>
  </xdr:twoCellAnchor>
  <xdr:twoCellAnchor>
    <xdr:from>
      <xdr:col>11</xdr:col>
      <xdr:colOff>47625</xdr:colOff>
      <xdr:row>62</xdr:row>
      <xdr:rowOff>47625</xdr:rowOff>
    </xdr:from>
    <xdr:to>
      <xdr:col>11</xdr:col>
      <xdr:colOff>3698070</xdr:colOff>
      <xdr:row>62</xdr:row>
      <xdr:rowOff>679781</xdr:rowOff>
    </xdr:to>
    <xdr:pic>
      <xdr:nvPicPr>
        <xdr:cNvPr id="31" name="Picture 30" descr="spark_v3_allmeds_GLOFITAMAB.png">
          <a:extLst>
            <a:ext uri="{FF2B5EF4-FFF2-40B4-BE49-F238E27FC236}">
              <a16:creationId xmlns:a16="http://schemas.microsoft.com/office/drawing/2014/main" id="{40B35479-CAA8-4F80-B7F3-CFD51168AFFA}"/>
            </a:ext>
          </a:extLst>
        </xdr:cNvPr>
        <xdr:cNvPicPr>
          <a:picLocks noChangeAspect="1"/>
        </xdr:cNvPicPr>
      </xdr:nvPicPr>
      <xdr:blipFill>
        <a:blip xmlns:r="http://schemas.openxmlformats.org/officeDocument/2006/relationships" r:embed="rId30"/>
        <a:stretch>
          <a:fillRect/>
        </a:stretch>
      </xdr:blipFill>
      <xdr:spPr>
        <a:xfrm>
          <a:off x="18669000" y="12011025"/>
          <a:ext cx="3650445" cy="146381"/>
        </a:xfrm>
        <a:prstGeom prst="rect">
          <a:avLst/>
        </a:prstGeom>
      </xdr:spPr>
    </xdr:pic>
    <xdr:clientData/>
  </xdr:twoCellAnchor>
  <xdr:twoCellAnchor>
    <xdr:from>
      <xdr:col>11</xdr:col>
      <xdr:colOff>47625</xdr:colOff>
      <xdr:row>68</xdr:row>
      <xdr:rowOff>47625</xdr:rowOff>
    </xdr:from>
    <xdr:to>
      <xdr:col>11</xdr:col>
      <xdr:colOff>3695479</xdr:colOff>
      <xdr:row>68</xdr:row>
      <xdr:rowOff>679781</xdr:rowOff>
    </xdr:to>
    <xdr:pic>
      <xdr:nvPicPr>
        <xdr:cNvPr id="32" name="Picture 31" descr="spark_v3_allmeds_INSULINICODEC.png">
          <a:extLst>
            <a:ext uri="{FF2B5EF4-FFF2-40B4-BE49-F238E27FC236}">
              <a16:creationId xmlns:a16="http://schemas.microsoft.com/office/drawing/2014/main" id="{B6C17D51-EEF2-46C5-99DA-4B9121B4BB73}"/>
            </a:ext>
          </a:extLst>
        </xdr:cNvPr>
        <xdr:cNvPicPr>
          <a:picLocks noChangeAspect="1"/>
        </xdr:cNvPicPr>
      </xdr:nvPicPr>
      <xdr:blipFill>
        <a:blip xmlns:r="http://schemas.openxmlformats.org/officeDocument/2006/relationships" r:embed="rId31"/>
        <a:stretch>
          <a:fillRect/>
        </a:stretch>
      </xdr:blipFill>
      <xdr:spPr>
        <a:xfrm>
          <a:off x="18669000" y="13154025"/>
          <a:ext cx="3647854" cy="146381"/>
        </a:xfrm>
        <a:prstGeom prst="rect">
          <a:avLst/>
        </a:prstGeom>
      </xdr:spPr>
    </xdr:pic>
    <xdr:clientData/>
  </xdr:twoCellAnchor>
  <xdr:twoCellAnchor>
    <xdr:from>
      <xdr:col>11</xdr:col>
      <xdr:colOff>47625</xdr:colOff>
      <xdr:row>69</xdr:row>
      <xdr:rowOff>47625</xdr:rowOff>
    </xdr:from>
    <xdr:to>
      <xdr:col>11</xdr:col>
      <xdr:colOff>3695479</xdr:colOff>
      <xdr:row>69</xdr:row>
      <xdr:rowOff>679781</xdr:rowOff>
    </xdr:to>
    <xdr:pic>
      <xdr:nvPicPr>
        <xdr:cNvPr id="33" name="Picture 32" descr="spark_v3_allmeds_IOMEPROL.png">
          <a:extLst>
            <a:ext uri="{FF2B5EF4-FFF2-40B4-BE49-F238E27FC236}">
              <a16:creationId xmlns:a16="http://schemas.microsoft.com/office/drawing/2014/main" id="{5AF6034B-708C-42DE-A835-79DC4BBD246A}"/>
            </a:ext>
          </a:extLst>
        </xdr:cNvPr>
        <xdr:cNvPicPr>
          <a:picLocks noChangeAspect="1"/>
        </xdr:cNvPicPr>
      </xdr:nvPicPr>
      <xdr:blipFill>
        <a:blip xmlns:r="http://schemas.openxmlformats.org/officeDocument/2006/relationships" r:embed="rId32"/>
        <a:stretch>
          <a:fillRect/>
        </a:stretch>
      </xdr:blipFill>
      <xdr:spPr>
        <a:xfrm>
          <a:off x="18669000" y="13344525"/>
          <a:ext cx="3647854" cy="146381"/>
        </a:xfrm>
        <a:prstGeom prst="rect">
          <a:avLst/>
        </a:prstGeom>
      </xdr:spPr>
    </xdr:pic>
    <xdr:clientData/>
  </xdr:twoCellAnchor>
  <xdr:twoCellAnchor>
    <xdr:from>
      <xdr:col>11</xdr:col>
      <xdr:colOff>47625</xdr:colOff>
      <xdr:row>70</xdr:row>
      <xdr:rowOff>47625</xdr:rowOff>
    </xdr:from>
    <xdr:to>
      <xdr:col>11</xdr:col>
      <xdr:colOff>3695479</xdr:colOff>
      <xdr:row>70</xdr:row>
      <xdr:rowOff>679781</xdr:rowOff>
    </xdr:to>
    <xdr:pic>
      <xdr:nvPicPr>
        <xdr:cNvPr id="34" name="Picture 33" descr="spark_v3_allmeds_IPTACOPAN.png">
          <a:extLst>
            <a:ext uri="{FF2B5EF4-FFF2-40B4-BE49-F238E27FC236}">
              <a16:creationId xmlns:a16="http://schemas.microsoft.com/office/drawing/2014/main" id="{A46DB687-9053-4507-8F9D-06159F839617}"/>
            </a:ext>
          </a:extLst>
        </xdr:cNvPr>
        <xdr:cNvPicPr>
          <a:picLocks noChangeAspect="1"/>
        </xdr:cNvPicPr>
      </xdr:nvPicPr>
      <xdr:blipFill>
        <a:blip xmlns:r="http://schemas.openxmlformats.org/officeDocument/2006/relationships" r:embed="rId33"/>
        <a:stretch>
          <a:fillRect/>
        </a:stretch>
      </xdr:blipFill>
      <xdr:spPr>
        <a:xfrm>
          <a:off x="18669000" y="13535025"/>
          <a:ext cx="3647854" cy="146381"/>
        </a:xfrm>
        <a:prstGeom prst="rect">
          <a:avLst/>
        </a:prstGeom>
      </xdr:spPr>
    </xdr:pic>
    <xdr:clientData/>
  </xdr:twoCellAnchor>
  <xdr:twoCellAnchor>
    <xdr:from>
      <xdr:col>11</xdr:col>
      <xdr:colOff>47625</xdr:colOff>
      <xdr:row>72</xdr:row>
      <xdr:rowOff>47625</xdr:rowOff>
    </xdr:from>
    <xdr:to>
      <xdr:col>11</xdr:col>
      <xdr:colOff>3695479</xdr:colOff>
      <xdr:row>72</xdr:row>
      <xdr:rowOff>679781</xdr:rowOff>
    </xdr:to>
    <xdr:pic>
      <xdr:nvPicPr>
        <xdr:cNvPr id="35" name="Picture 34" descr="spark_v3_allmeds_LEBRIKIZUMAB.png">
          <a:extLst>
            <a:ext uri="{FF2B5EF4-FFF2-40B4-BE49-F238E27FC236}">
              <a16:creationId xmlns:a16="http://schemas.microsoft.com/office/drawing/2014/main" id="{0BE15164-E9E8-4F83-8FCD-F9B63852E7BE}"/>
            </a:ext>
          </a:extLst>
        </xdr:cNvPr>
        <xdr:cNvPicPr>
          <a:picLocks noChangeAspect="1"/>
        </xdr:cNvPicPr>
      </xdr:nvPicPr>
      <xdr:blipFill>
        <a:blip xmlns:r="http://schemas.openxmlformats.org/officeDocument/2006/relationships" r:embed="rId34"/>
        <a:stretch>
          <a:fillRect/>
        </a:stretch>
      </xdr:blipFill>
      <xdr:spPr>
        <a:xfrm>
          <a:off x="18669000" y="13916025"/>
          <a:ext cx="3647854" cy="146381"/>
        </a:xfrm>
        <a:prstGeom prst="rect">
          <a:avLst/>
        </a:prstGeom>
      </xdr:spPr>
    </xdr:pic>
    <xdr:clientData/>
  </xdr:twoCellAnchor>
  <xdr:twoCellAnchor>
    <xdr:from>
      <xdr:col>11</xdr:col>
      <xdr:colOff>47625</xdr:colOff>
      <xdr:row>74</xdr:row>
      <xdr:rowOff>47625</xdr:rowOff>
    </xdr:from>
    <xdr:to>
      <xdr:col>11</xdr:col>
      <xdr:colOff>3695479</xdr:colOff>
      <xdr:row>74</xdr:row>
      <xdr:rowOff>679781</xdr:rowOff>
    </xdr:to>
    <xdr:pic>
      <xdr:nvPicPr>
        <xdr:cNvPr id="36" name="Picture 35" descr="spark_v3_allmeds_LENACAPAVIR.png">
          <a:extLst>
            <a:ext uri="{FF2B5EF4-FFF2-40B4-BE49-F238E27FC236}">
              <a16:creationId xmlns:a16="http://schemas.microsoft.com/office/drawing/2014/main" id="{93195204-1A8C-443D-BEB8-A272A246377E}"/>
            </a:ext>
          </a:extLst>
        </xdr:cNvPr>
        <xdr:cNvPicPr>
          <a:picLocks noChangeAspect="1"/>
        </xdr:cNvPicPr>
      </xdr:nvPicPr>
      <xdr:blipFill>
        <a:blip xmlns:r="http://schemas.openxmlformats.org/officeDocument/2006/relationships" r:embed="rId35"/>
        <a:stretch>
          <a:fillRect/>
        </a:stretch>
      </xdr:blipFill>
      <xdr:spPr>
        <a:xfrm>
          <a:off x="18669000" y="14297025"/>
          <a:ext cx="3647854" cy="260681"/>
        </a:xfrm>
        <a:prstGeom prst="rect">
          <a:avLst/>
        </a:prstGeom>
      </xdr:spPr>
    </xdr:pic>
    <xdr:clientData/>
  </xdr:twoCellAnchor>
  <xdr:twoCellAnchor>
    <xdr:from>
      <xdr:col>11</xdr:col>
      <xdr:colOff>47625</xdr:colOff>
      <xdr:row>77</xdr:row>
      <xdr:rowOff>47625</xdr:rowOff>
    </xdr:from>
    <xdr:to>
      <xdr:col>12</xdr:col>
      <xdr:colOff>64320</xdr:colOff>
      <xdr:row>77</xdr:row>
      <xdr:rowOff>679781</xdr:rowOff>
    </xdr:to>
    <xdr:pic>
      <xdr:nvPicPr>
        <xdr:cNvPr id="37" name="Picture 36" descr="spark_v3_allmeds_LISOCABTAGENEMARALEUCEL.png">
          <a:extLst>
            <a:ext uri="{FF2B5EF4-FFF2-40B4-BE49-F238E27FC236}">
              <a16:creationId xmlns:a16="http://schemas.microsoft.com/office/drawing/2014/main" id="{FFD7839D-F6E5-4A89-BC5A-F19926F084D0}"/>
            </a:ext>
          </a:extLst>
        </xdr:cNvPr>
        <xdr:cNvPicPr>
          <a:picLocks noChangeAspect="1"/>
        </xdr:cNvPicPr>
      </xdr:nvPicPr>
      <xdr:blipFill>
        <a:blip xmlns:r="http://schemas.openxmlformats.org/officeDocument/2006/relationships" r:embed="rId36"/>
        <a:stretch>
          <a:fillRect/>
        </a:stretch>
      </xdr:blipFill>
      <xdr:spPr>
        <a:xfrm>
          <a:off x="18669000" y="14982825"/>
          <a:ext cx="3798120" cy="146381"/>
        </a:xfrm>
        <a:prstGeom prst="rect">
          <a:avLst/>
        </a:prstGeom>
      </xdr:spPr>
    </xdr:pic>
    <xdr:clientData/>
  </xdr:twoCellAnchor>
  <xdr:twoCellAnchor>
    <xdr:from>
      <xdr:col>11</xdr:col>
      <xdr:colOff>47625</xdr:colOff>
      <xdr:row>79</xdr:row>
      <xdr:rowOff>47625</xdr:rowOff>
    </xdr:from>
    <xdr:to>
      <xdr:col>11</xdr:col>
      <xdr:colOff>3698070</xdr:colOff>
      <xdr:row>79</xdr:row>
      <xdr:rowOff>679781</xdr:rowOff>
    </xdr:to>
    <xdr:pic>
      <xdr:nvPicPr>
        <xdr:cNvPr id="38" name="Picture 37" descr="spark_v3_allmeds_LONCASTUXIMABTESIRINE.png">
          <a:extLst>
            <a:ext uri="{FF2B5EF4-FFF2-40B4-BE49-F238E27FC236}">
              <a16:creationId xmlns:a16="http://schemas.microsoft.com/office/drawing/2014/main" id="{497E880C-F38E-439C-946D-6602C122436A}"/>
            </a:ext>
          </a:extLst>
        </xdr:cNvPr>
        <xdr:cNvPicPr>
          <a:picLocks noChangeAspect="1"/>
        </xdr:cNvPicPr>
      </xdr:nvPicPr>
      <xdr:blipFill>
        <a:blip xmlns:r="http://schemas.openxmlformats.org/officeDocument/2006/relationships" r:embed="rId37"/>
        <a:stretch>
          <a:fillRect/>
        </a:stretch>
      </xdr:blipFill>
      <xdr:spPr>
        <a:xfrm>
          <a:off x="18669000" y="15363825"/>
          <a:ext cx="3650445" cy="146381"/>
        </a:xfrm>
        <a:prstGeom prst="rect">
          <a:avLst/>
        </a:prstGeom>
      </xdr:spPr>
    </xdr:pic>
    <xdr:clientData/>
  </xdr:twoCellAnchor>
  <xdr:twoCellAnchor>
    <xdr:from>
      <xdr:col>11</xdr:col>
      <xdr:colOff>47625</xdr:colOff>
      <xdr:row>82</xdr:row>
      <xdr:rowOff>47625</xdr:rowOff>
    </xdr:from>
    <xdr:to>
      <xdr:col>11</xdr:col>
      <xdr:colOff>3698070</xdr:colOff>
      <xdr:row>82</xdr:row>
      <xdr:rowOff>679781</xdr:rowOff>
    </xdr:to>
    <xdr:pic>
      <xdr:nvPicPr>
        <xdr:cNvPr id="39" name="Picture 38" descr="spark_v3_allmeds_MARALIXIBAT.png">
          <a:extLst>
            <a:ext uri="{FF2B5EF4-FFF2-40B4-BE49-F238E27FC236}">
              <a16:creationId xmlns:a16="http://schemas.microsoft.com/office/drawing/2014/main" id="{FB4846E3-B5E7-48FC-BEC9-EF826458DF65}"/>
            </a:ext>
          </a:extLst>
        </xdr:cNvPr>
        <xdr:cNvPicPr>
          <a:picLocks noChangeAspect="1"/>
        </xdr:cNvPicPr>
      </xdr:nvPicPr>
      <xdr:blipFill>
        <a:blip xmlns:r="http://schemas.openxmlformats.org/officeDocument/2006/relationships" r:embed="rId38"/>
        <a:stretch>
          <a:fillRect/>
        </a:stretch>
      </xdr:blipFill>
      <xdr:spPr>
        <a:xfrm>
          <a:off x="18669000" y="15935325"/>
          <a:ext cx="3650445" cy="146381"/>
        </a:xfrm>
        <a:prstGeom prst="rect">
          <a:avLst/>
        </a:prstGeom>
      </xdr:spPr>
    </xdr:pic>
    <xdr:clientData/>
  </xdr:twoCellAnchor>
  <xdr:twoCellAnchor>
    <xdr:from>
      <xdr:col>11</xdr:col>
      <xdr:colOff>47625</xdr:colOff>
      <xdr:row>83</xdr:row>
      <xdr:rowOff>47625</xdr:rowOff>
    </xdr:from>
    <xdr:to>
      <xdr:col>11</xdr:col>
      <xdr:colOff>3695479</xdr:colOff>
      <xdr:row>83</xdr:row>
      <xdr:rowOff>679781</xdr:rowOff>
    </xdr:to>
    <xdr:pic>
      <xdr:nvPicPr>
        <xdr:cNvPr id="40" name="Picture 39" descr="spark_v3_allmeds_MARIBAVIR.png">
          <a:extLst>
            <a:ext uri="{FF2B5EF4-FFF2-40B4-BE49-F238E27FC236}">
              <a16:creationId xmlns:a16="http://schemas.microsoft.com/office/drawing/2014/main" id="{FD0C7B4D-C292-4464-A769-4F5B69C8C947}"/>
            </a:ext>
          </a:extLst>
        </xdr:cNvPr>
        <xdr:cNvPicPr>
          <a:picLocks noChangeAspect="1"/>
        </xdr:cNvPicPr>
      </xdr:nvPicPr>
      <xdr:blipFill>
        <a:blip xmlns:r="http://schemas.openxmlformats.org/officeDocument/2006/relationships" r:embed="rId39"/>
        <a:stretch>
          <a:fillRect/>
        </a:stretch>
      </xdr:blipFill>
      <xdr:spPr>
        <a:xfrm>
          <a:off x="18669000" y="16125825"/>
          <a:ext cx="3647854" cy="260681"/>
        </a:xfrm>
        <a:prstGeom prst="rect">
          <a:avLst/>
        </a:prstGeom>
      </xdr:spPr>
    </xdr:pic>
    <xdr:clientData/>
  </xdr:twoCellAnchor>
  <xdr:twoCellAnchor>
    <xdr:from>
      <xdr:col>11</xdr:col>
      <xdr:colOff>47625</xdr:colOff>
      <xdr:row>85</xdr:row>
      <xdr:rowOff>47625</xdr:rowOff>
    </xdr:from>
    <xdr:to>
      <xdr:col>11</xdr:col>
      <xdr:colOff>3695479</xdr:colOff>
      <xdr:row>85</xdr:row>
      <xdr:rowOff>679781</xdr:rowOff>
    </xdr:to>
    <xdr:pic>
      <xdr:nvPicPr>
        <xdr:cNvPr id="41" name="Picture 40" descr="spark_v3_allmeds_MAVACAMTEN.png">
          <a:extLst>
            <a:ext uri="{FF2B5EF4-FFF2-40B4-BE49-F238E27FC236}">
              <a16:creationId xmlns:a16="http://schemas.microsoft.com/office/drawing/2014/main" id="{CD028488-195A-4FEC-8E7E-C1F3AAF4A67B}"/>
            </a:ext>
          </a:extLst>
        </xdr:cNvPr>
        <xdr:cNvPicPr>
          <a:picLocks noChangeAspect="1"/>
        </xdr:cNvPicPr>
      </xdr:nvPicPr>
      <xdr:blipFill>
        <a:blip xmlns:r="http://schemas.openxmlformats.org/officeDocument/2006/relationships" r:embed="rId40"/>
        <a:stretch>
          <a:fillRect/>
        </a:stretch>
      </xdr:blipFill>
      <xdr:spPr>
        <a:xfrm>
          <a:off x="18669000" y="16621125"/>
          <a:ext cx="3647854" cy="146381"/>
        </a:xfrm>
        <a:prstGeom prst="rect">
          <a:avLst/>
        </a:prstGeom>
      </xdr:spPr>
    </xdr:pic>
    <xdr:clientData/>
  </xdr:twoCellAnchor>
  <xdr:twoCellAnchor>
    <xdr:from>
      <xdr:col>11</xdr:col>
      <xdr:colOff>47625</xdr:colOff>
      <xdr:row>87</xdr:row>
      <xdr:rowOff>47625</xdr:rowOff>
    </xdr:from>
    <xdr:to>
      <xdr:col>11</xdr:col>
      <xdr:colOff>3695479</xdr:colOff>
      <xdr:row>87</xdr:row>
      <xdr:rowOff>679781</xdr:rowOff>
    </xdr:to>
    <xdr:pic>
      <xdr:nvPicPr>
        <xdr:cNvPr id="42" name="Picture 41" descr="spark_v3_allmeds_MIRIKIZUMAB.png">
          <a:extLst>
            <a:ext uri="{FF2B5EF4-FFF2-40B4-BE49-F238E27FC236}">
              <a16:creationId xmlns:a16="http://schemas.microsoft.com/office/drawing/2014/main" id="{1D79FEC8-7E9B-464B-B89C-5BE4D1293FBB}"/>
            </a:ext>
          </a:extLst>
        </xdr:cNvPr>
        <xdr:cNvPicPr>
          <a:picLocks noChangeAspect="1"/>
        </xdr:cNvPicPr>
      </xdr:nvPicPr>
      <xdr:blipFill>
        <a:blip xmlns:r="http://schemas.openxmlformats.org/officeDocument/2006/relationships" r:embed="rId41"/>
        <a:stretch>
          <a:fillRect/>
        </a:stretch>
      </xdr:blipFill>
      <xdr:spPr>
        <a:xfrm>
          <a:off x="18669000" y="17002125"/>
          <a:ext cx="3647854" cy="146381"/>
        </a:xfrm>
        <a:prstGeom prst="rect">
          <a:avLst/>
        </a:prstGeom>
      </xdr:spPr>
    </xdr:pic>
    <xdr:clientData/>
  </xdr:twoCellAnchor>
  <xdr:twoCellAnchor>
    <xdr:from>
      <xdr:col>11</xdr:col>
      <xdr:colOff>47625</xdr:colOff>
      <xdr:row>88</xdr:row>
      <xdr:rowOff>47625</xdr:rowOff>
    </xdr:from>
    <xdr:to>
      <xdr:col>11</xdr:col>
      <xdr:colOff>3695479</xdr:colOff>
      <xdr:row>88</xdr:row>
      <xdr:rowOff>679781</xdr:rowOff>
    </xdr:to>
    <xdr:pic>
      <xdr:nvPicPr>
        <xdr:cNvPr id="43" name="Picture 42" descr="spark_v3_allmeds_MIRVETUXIMABSORAVTANSINE.png">
          <a:extLst>
            <a:ext uri="{FF2B5EF4-FFF2-40B4-BE49-F238E27FC236}">
              <a16:creationId xmlns:a16="http://schemas.microsoft.com/office/drawing/2014/main" id="{E8E21D91-CE28-4A93-8176-0A6EBBA05437}"/>
            </a:ext>
          </a:extLst>
        </xdr:cNvPr>
        <xdr:cNvPicPr>
          <a:picLocks noChangeAspect="1"/>
        </xdr:cNvPicPr>
      </xdr:nvPicPr>
      <xdr:blipFill>
        <a:blip xmlns:r="http://schemas.openxmlformats.org/officeDocument/2006/relationships" r:embed="rId42"/>
        <a:stretch>
          <a:fillRect/>
        </a:stretch>
      </xdr:blipFill>
      <xdr:spPr>
        <a:xfrm>
          <a:off x="18669000" y="17192625"/>
          <a:ext cx="3647854" cy="146381"/>
        </a:xfrm>
        <a:prstGeom prst="rect">
          <a:avLst/>
        </a:prstGeom>
      </xdr:spPr>
    </xdr:pic>
    <xdr:clientData/>
  </xdr:twoCellAnchor>
  <xdr:twoCellAnchor>
    <xdr:from>
      <xdr:col>11</xdr:col>
      <xdr:colOff>47625</xdr:colOff>
      <xdr:row>91</xdr:row>
      <xdr:rowOff>47625</xdr:rowOff>
    </xdr:from>
    <xdr:to>
      <xdr:col>11</xdr:col>
      <xdr:colOff>3695479</xdr:colOff>
      <xdr:row>91</xdr:row>
      <xdr:rowOff>679781</xdr:rowOff>
    </xdr:to>
    <xdr:pic>
      <xdr:nvPicPr>
        <xdr:cNvPr id="44" name="Picture 43" descr="spark_v3_allmeds_MOMELOTINIB.png">
          <a:extLst>
            <a:ext uri="{FF2B5EF4-FFF2-40B4-BE49-F238E27FC236}">
              <a16:creationId xmlns:a16="http://schemas.microsoft.com/office/drawing/2014/main" id="{EA079D2F-4CE4-4AC0-8C74-ADE4672F9E4A}"/>
            </a:ext>
          </a:extLst>
        </xdr:cNvPr>
        <xdr:cNvPicPr>
          <a:picLocks noChangeAspect="1"/>
        </xdr:cNvPicPr>
      </xdr:nvPicPr>
      <xdr:blipFill>
        <a:blip xmlns:r="http://schemas.openxmlformats.org/officeDocument/2006/relationships" r:embed="rId43"/>
        <a:stretch>
          <a:fillRect/>
        </a:stretch>
      </xdr:blipFill>
      <xdr:spPr>
        <a:xfrm>
          <a:off x="18669000" y="17764125"/>
          <a:ext cx="3647854" cy="146381"/>
        </a:xfrm>
        <a:prstGeom prst="rect">
          <a:avLst/>
        </a:prstGeom>
      </xdr:spPr>
    </xdr:pic>
    <xdr:clientData/>
  </xdr:twoCellAnchor>
  <xdr:twoCellAnchor>
    <xdr:from>
      <xdr:col>11</xdr:col>
      <xdr:colOff>47625</xdr:colOff>
      <xdr:row>92</xdr:row>
      <xdr:rowOff>47625</xdr:rowOff>
    </xdr:from>
    <xdr:to>
      <xdr:col>11</xdr:col>
      <xdr:colOff>3698070</xdr:colOff>
      <xdr:row>92</xdr:row>
      <xdr:rowOff>679781</xdr:rowOff>
    </xdr:to>
    <xdr:pic>
      <xdr:nvPicPr>
        <xdr:cNvPr id="45" name="Picture 44" descr="spark_v3_allmeds_MOSUNETUZUMAB.png">
          <a:extLst>
            <a:ext uri="{FF2B5EF4-FFF2-40B4-BE49-F238E27FC236}">
              <a16:creationId xmlns:a16="http://schemas.microsoft.com/office/drawing/2014/main" id="{58569409-3543-4767-89D2-92E8AC6A0420}"/>
            </a:ext>
          </a:extLst>
        </xdr:cNvPr>
        <xdr:cNvPicPr>
          <a:picLocks noChangeAspect="1"/>
        </xdr:cNvPicPr>
      </xdr:nvPicPr>
      <xdr:blipFill>
        <a:blip xmlns:r="http://schemas.openxmlformats.org/officeDocument/2006/relationships" r:embed="rId44"/>
        <a:stretch>
          <a:fillRect/>
        </a:stretch>
      </xdr:blipFill>
      <xdr:spPr>
        <a:xfrm>
          <a:off x="18669000" y="17954625"/>
          <a:ext cx="3650445" cy="146381"/>
        </a:xfrm>
        <a:prstGeom prst="rect">
          <a:avLst/>
        </a:prstGeom>
      </xdr:spPr>
    </xdr:pic>
    <xdr:clientData/>
  </xdr:twoCellAnchor>
  <xdr:twoCellAnchor>
    <xdr:from>
      <xdr:col>11</xdr:col>
      <xdr:colOff>47625</xdr:colOff>
      <xdr:row>97</xdr:row>
      <xdr:rowOff>47625</xdr:rowOff>
    </xdr:from>
    <xdr:to>
      <xdr:col>11</xdr:col>
      <xdr:colOff>3695479</xdr:colOff>
      <xdr:row>97</xdr:row>
      <xdr:rowOff>679781</xdr:rowOff>
    </xdr:to>
    <xdr:pic>
      <xdr:nvPicPr>
        <xdr:cNvPr id="46" name="Picture 45" descr="spark_v3_allmeds_NIRMATRELVIR.png">
          <a:extLst>
            <a:ext uri="{FF2B5EF4-FFF2-40B4-BE49-F238E27FC236}">
              <a16:creationId xmlns:a16="http://schemas.microsoft.com/office/drawing/2014/main" id="{D4110A90-0222-4799-9699-018AB97F93F0}"/>
            </a:ext>
          </a:extLst>
        </xdr:cNvPr>
        <xdr:cNvPicPr>
          <a:picLocks noChangeAspect="1"/>
        </xdr:cNvPicPr>
      </xdr:nvPicPr>
      <xdr:blipFill>
        <a:blip xmlns:r="http://schemas.openxmlformats.org/officeDocument/2006/relationships" r:embed="rId45"/>
        <a:stretch>
          <a:fillRect/>
        </a:stretch>
      </xdr:blipFill>
      <xdr:spPr>
        <a:xfrm>
          <a:off x="18669000" y="18907125"/>
          <a:ext cx="3647854" cy="146381"/>
        </a:xfrm>
        <a:prstGeom prst="rect">
          <a:avLst/>
        </a:prstGeom>
      </xdr:spPr>
    </xdr:pic>
    <xdr:clientData/>
  </xdr:twoCellAnchor>
  <xdr:twoCellAnchor>
    <xdr:from>
      <xdr:col>11</xdr:col>
      <xdr:colOff>47625</xdr:colOff>
      <xdr:row>99</xdr:row>
      <xdr:rowOff>47625</xdr:rowOff>
    </xdr:from>
    <xdr:to>
      <xdr:col>11</xdr:col>
      <xdr:colOff>3695479</xdr:colOff>
      <xdr:row>99</xdr:row>
      <xdr:rowOff>679781</xdr:rowOff>
    </xdr:to>
    <xdr:pic>
      <xdr:nvPicPr>
        <xdr:cNvPr id="47" name="Picture 46" descr="spark_v3_allmeds_NIRSEVIMAB.png">
          <a:extLst>
            <a:ext uri="{FF2B5EF4-FFF2-40B4-BE49-F238E27FC236}">
              <a16:creationId xmlns:a16="http://schemas.microsoft.com/office/drawing/2014/main" id="{BB416F0C-55D4-4938-AD15-A080D4A24972}"/>
            </a:ext>
          </a:extLst>
        </xdr:cNvPr>
        <xdr:cNvPicPr>
          <a:picLocks noChangeAspect="1"/>
        </xdr:cNvPicPr>
      </xdr:nvPicPr>
      <xdr:blipFill>
        <a:blip xmlns:r="http://schemas.openxmlformats.org/officeDocument/2006/relationships" r:embed="rId46"/>
        <a:stretch>
          <a:fillRect/>
        </a:stretch>
      </xdr:blipFill>
      <xdr:spPr>
        <a:xfrm>
          <a:off x="18669000" y="19288125"/>
          <a:ext cx="3647854" cy="146381"/>
        </a:xfrm>
        <a:prstGeom prst="rect">
          <a:avLst/>
        </a:prstGeom>
      </xdr:spPr>
    </xdr:pic>
    <xdr:clientData/>
  </xdr:twoCellAnchor>
  <xdr:twoCellAnchor>
    <xdr:from>
      <xdr:col>11</xdr:col>
      <xdr:colOff>47625</xdr:colOff>
      <xdr:row>101</xdr:row>
      <xdr:rowOff>47625</xdr:rowOff>
    </xdr:from>
    <xdr:to>
      <xdr:col>11</xdr:col>
      <xdr:colOff>3695479</xdr:colOff>
      <xdr:row>101</xdr:row>
      <xdr:rowOff>679781</xdr:rowOff>
    </xdr:to>
    <xdr:pic>
      <xdr:nvPicPr>
        <xdr:cNvPr id="48" name="Picture 47" descr="spark_v3_allmeds_ODEVIXIBAT.png">
          <a:extLst>
            <a:ext uri="{FF2B5EF4-FFF2-40B4-BE49-F238E27FC236}">
              <a16:creationId xmlns:a16="http://schemas.microsoft.com/office/drawing/2014/main" id="{7F06A6A7-42BC-4D86-A9EC-1450E922DF48}"/>
            </a:ext>
          </a:extLst>
        </xdr:cNvPr>
        <xdr:cNvPicPr>
          <a:picLocks noChangeAspect="1"/>
        </xdr:cNvPicPr>
      </xdr:nvPicPr>
      <xdr:blipFill>
        <a:blip xmlns:r="http://schemas.openxmlformats.org/officeDocument/2006/relationships" r:embed="rId47"/>
        <a:stretch>
          <a:fillRect/>
        </a:stretch>
      </xdr:blipFill>
      <xdr:spPr>
        <a:xfrm>
          <a:off x="18669000" y="19669125"/>
          <a:ext cx="3647854" cy="146381"/>
        </a:xfrm>
        <a:prstGeom prst="rect">
          <a:avLst/>
        </a:prstGeom>
      </xdr:spPr>
    </xdr:pic>
    <xdr:clientData/>
  </xdr:twoCellAnchor>
  <xdr:twoCellAnchor>
    <xdr:from>
      <xdr:col>11</xdr:col>
      <xdr:colOff>47625</xdr:colOff>
      <xdr:row>102</xdr:row>
      <xdr:rowOff>47625</xdr:rowOff>
    </xdr:from>
    <xdr:to>
      <xdr:col>11</xdr:col>
      <xdr:colOff>3695479</xdr:colOff>
      <xdr:row>102</xdr:row>
      <xdr:rowOff>679781</xdr:rowOff>
    </xdr:to>
    <xdr:pic>
      <xdr:nvPicPr>
        <xdr:cNvPr id="49" name="Picture 48" descr="spark_v3_allmeds_OLIPUDASEALFA.png">
          <a:extLst>
            <a:ext uri="{FF2B5EF4-FFF2-40B4-BE49-F238E27FC236}">
              <a16:creationId xmlns:a16="http://schemas.microsoft.com/office/drawing/2014/main" id="{E4151D82-0444-4479-B319-2619AF10C171}"/>
            </a:ext>
          </a:extLst>
        </xdr:cNvPr>
        <xdr:cNvPicPr>
          <a:picLocks noChangeAspect="1"/>
        </xdr:cNvPicPr>
      </xdr:nvPicPr>
      <xdr:blipFill>
        <a:blip xmlns:r="http://schemas.openxmlformats.org/officeDocument/2006/relationships" r:embed="rId48"/>
        <a:stretch>
          <a:fillRect/>
        </a:stretch>
      </xdr:blipFill>
      <xdr:spPr>
        <a:xfrm>
          <a:off x="18669000" y="19859625"/>
          <a:ext cx="3647854" cy="146381"/>
        </a:xfrm>
        <a:prstGeom prst="rect">
          <a:avLst/>
        </a:prstGeom>
      </xdr:spPr>
    </xdr:pic>
    <xdr:clientData/>
  </xdr:twoCellAnchor>
  <xdr:twoCellAnchor>
    <xdr:from>
      <xdr:col>11</xdr:col>
      <xdr:colOff>47625</xdr:colOff>
      <xdr:row>104</xdr:row>
      <xdr:rowOff>47625</xdr:rowOff>
    </xdr:from>
    <xdr:to>
      <xdr:col>11</xdr:col>
      <xdr:colOff>3695479</xdr:colOff>
      <xdr:row>104</xdr:row>
      <xdr:rowOff>679781</xdr:rowOff>
    </xdr:to>
    <xdr:pic>
      <xdr:nvPicPr>
        <xdr:cNvPr id="50" name="Picture 49" descr="spark_v3_allmeds_OMAVELOXOLONE.png">
          <a:extLst>
            <a:ext uri="{FF2B5EF4-FFF2-40B4-BE49-F238E27FC236}">
              <a16:creationId xmlns:a16="http://schemas.microsoft.com/office/drawing/2014/main" id="{3A078C08-1D55-4A50-8DBB-A677881FB8CA}"/>
            </a:ext>
          </a:extLst>
        </xdr:cNvPr>
        <xdr:cNvPicPr>
          <a:picLocks noChangeAspect="1"/>
        </xdr:cNvPicPr>
      </xdr:nvPicPr>
      <xdr:blipFill>
        <a:blip xmlns:r="http://schemas.openxmlformats.org/officeDocument/2006/relationships" r:embed="rId49"/>
        <a:stretch>
          <a:fillRect/>
        </a:stretch>
      </xdr:blipFill>
      <xdr:spPr>
        <a:xfrm>
          <a:off x="18669000" y="20240625"/>
          <a:ext cx="3647854" cy="146381"/>
        </a:xfrm>
        <a:prstGeom prst="rect">
          <a:avLst/>
        </a:prstGeom>
      </xdr:spPr>
    </xdr:pic>
    <xdr:clientData/>
  </xdr:twoCellAnchor>
  <xdr:twoCellAnchor>
    <xdr:from>
      <xdr:col>11</xdr:col>
      <xdr:colOff>47625</xdr:colOff>
      <xdr:row>105</xdr:row>
      <xdr:rowOff>47625</xdr:rowOff>
    </xdr:from>
    <xdr:to>
      <xdr:col>11</xdr:col>
      <xdr:colOff>3695479</xdr:colOff>
      <xdr:row>105</xdr:row>
      <xdr:rowOff>679781</xdr:rowOff>
    </xdr:to>
    <xdr:pic>
      <xdr:nvPicPr>
        <xdr:cNvPr id="51" name="Picture 50" descr="spark_v3_allmeds_OMIDENEPAG.png">
          <a:extLst>
            <a:ext uri="{FF2B5EF4-FFF2-40B4-BE49-F238E27FC236}">
              <a16:creationId xmlns:a16="http://schemas.microsoft.com/office/drawing/2014/main" id="{3D5DE135-9F07-453F-B24A-44FE9C4C6840}"/>
            </a:ext>
          </a:extLst>
        </xdr:cNvPr>
        <xdr:cNvPicPr>
          <a:picLocks noChangeAspect="1"/>
        </xdr:cNvPicPr>
      </xdr:nvPicPr>
      <xdr:blipFill>
        <a:blip xmlns:r="http://schemas.openxmlformats.org/officeDocument/2006/relationships" r:embed="rId50"/>
        <a:stretch>
          <a:fillRect/>
        </a:stretch>
      </xdr:blipFill>
      <xdr:spPr>
        <a:xfrm>
          <a:off x="18669000" y="20431125"/>
          <a:ext cx="3647854" cy="146381"/>
        </a:xfrm>
        <a:prstGeom prst="rect">
          <a:avLst/>
        </a:prstGeom>
      </xdr:spPr>
    </xdr:pic>
    <xdr:clientData/>
  </xdr:twoCellAnchor>
  <xdr:twoCellAnchor>
    <xdr:from>
      <xdr:col>11</xdr:col>
      <xdr:colOff>47625</xdr:colOff>
      <xdr:row>108</xdr:row>
      <xdr:rowOff>47625</xdr:rowOff>
    </xdr:from>
    <xdr:to>
      <xdr:col>11</xdr:col>
      <xdr:colOff>3695479</xdr:colOff>
      <xdr:row>108</xdr:row>
      <xdr:rowOff>679781</xdr:rowOff>
    </xdr:to>
    <xdr:pic>
      <xdr:nvPicPr>
        <xdr:cNvPr id="52" name="Picture 51" descr="spark_v3_allmeds_PALOPEGTERIPARATIDE.png">
          <a:extLst>
            <a:ext uri="{FF2B5EF4-FFF2-40B4-BE49-F238E27FC236}">
              <a16:creationId xmlns:a16="http://schemas.microsoft.com/office/drawing/2014/main" id="{EB33B6A4-F957-4C13-8E5A-04334A9CE723}"/>
            </a:ext>
          </a:extLst>
        </xdr:cNvPr>
        <xdr:cNvPicPr>
          <a:picLocks noChangeAspect="1"/>
        </xdr:cNvPicPr>
      </xdr:nvPicPr>
      <xdr:blipFill>
        <a:blip xmlns:r="http://schemas.openxmlformats.org/officeDocument/2006/relationships" r:embed="rId51"/>
        <a:stretch>
          <a:fillRect/>
        </a:stretch>
      </xdr:blipFill>
      <xdr:spPr>
        <a:xfrm>
          <a:off x="18669000" y="21002625"/>
          <a:ext cx="3647854" cy="146381"/>
        </a:xfrm>
        <a:prstGeom prst="rect">
          <a:avLst/>
        </a:prstGeom>
      </xdr:spPr>
    </xdr:pic>
    <xdr:clientData/>
  </xdr:twoCellAnchor>
  <xdr:twoCellAnchor>
    <xdr:from>
      <xdr:col>11</xdr:col>
      <xdr:colOff>47625</xdr:colOff>
      <xdr:row>110</xdr:row>
      <xdr:rowOff>47625</xdr:rowOff>
    </xdr:from>
    <xdr:to>
      <xdr:col>11</xdr:col>
      <xdr:colOff>3695479</xdr:colOff>
      <xdr:row>110</xdr:row>
      <xdr:rowOff>679781</xdr:rowOff>
    </xdr:to>
    <xdr:pic>
      <xdr:nvPicPr>
        <xdr:cNvPr id="53" name="Picture 52" descr="spark_v3_allmeds_PEGCETACOPLAN.png">
          <a:extLst>
            <a:ext uri="{FF2B5EF4-FFF2-40B4-BE49-F238E27FC236}">
              <a16:creationId xmlns:a16="http://schemas.microsoft.com/office/drawing/2014/main" id="{FCFE664F-39A0-4BEC-83F3-216CC4F48B13}"/>
            </a:ext>
          </a:extLst>
        </xdr:cNvPr>
        <xdr:cNvPicPr>
          <a:picLocks noChangeAspect="1"/>
        </xdr:cNvPicPr>
      </xdr:nvPicPr>
      <xdr:blipFill>
        <a:blip xmlns:r="http://schemas.openxmlformats.org/officeDocument/2006/relationships" r:embed="rId52"/>
        <a:stretch>
          <a:fillRect/>
        </a:stretch>
      </xdr:blipFill>
      <xdr:spPr>
        <a:xfrm>
          <a:off x="18669000" y="21383625"/>
          <a:ext cx="3647854" cy="146381"/>
        </a:xfrm>
        <a:prstGeom prst="rect">
          <a:avLst/>
        </a:prstGeom>
      </xdr:spPr>
    </xdr:pic>
    <xdr:clientData/>
  </xdr:twoCellAnchor>
  <xdr:twoCellAnchor>
    <xdr:from>
      <xdr:col>11</xdr:col>
      <xdr:colOff>47625</xdr:colOff>
      <xdr:row>111</xdr:row>
      <xdr:rowOff>47625</xdr:rowOff>
    </xdr:from>
    <xdr:to>
      <xdr:col>11</xdr:col>
      <xdr:colOff>3695479</xdr:colOff>
      <xdr:row>111</xdr:row>
      <xdr:rowOff>679781</xdr:rowOff>
    </xdr:to>
    <xdr:pic>
      <xdr:nvPicPr>
        <xdr:cNvPr id="54" name="Picture 53" descr="spark_v3_allmeds_PEGUNIGALSIDASEALFA.png">
          <a:extLst>
            <a:ext uri="{FF2B5EF4-FFF2-40B4-BE49-F238E27FC236}">
              <a16:creationId xmlns:a16="http://schemas.microsoft.com/office/drawing/2014/main" id="{A24DE57C-E299-40D3-AA18-37EBFC41A694}"/>
            </a:ext>
          </a:extLst>
        </xdr:cNvPr>
        <xdr:cNvPicPr>
          <a:picLocks noChangeAspect="1"/>
        </xdr:cNvPicPr>
      </xdr:nvPicPr>
      <xdr:blipFill>
        <a:blip xmlns:r="http://schemas.openxmlformats.org/officeDocument/2006/relationships" r:embed="rId53"/>
        <a:stretch>
          <a:fillRect/>
        </a:stretch>
      </xdr:blipFill>
      <xdr:spPr>
        <a:xfrm>
          <a:off x="18669000" y="21574125"/>
          <a:ext cx="3647854" cy="146381"/>
        </a:xfrm>
        <a:prstGeom prst="rect">
          <a:avLst/>
        </a:prstGeom>
      </xdr:spPr>
    </xdr:pic>
    <xdr:clientData/>
  </xdr:twoCellAnchor>
  <xdr:twoCellAnchor>
    <xdr:from>
      <xdr:col>11</xdr:col>
      <xdr:colOff>47625</xdr:colOff>
      <xdr:row>112</xdr:row>
      <xdr:rowOff>47625</xdr:rowOff>
    </xdr:from>
    <xdr:to>
      <xdr:col>11</xdr:col>
      <xdr:colOff>3695479</xdr:colOff>
      <xdr:row>112</xdr:row>
      <xdr:rowOff>679781</xdr:rowOff>
    </xdr:to>
    <xdr:pic>
      <xdr:nvPicPr>
        <xdr:cNvPr id="55" name="Picture 54" descr="spark_v3_allmeds_PEGZILARGINASE.png">
          <a:extLst>
            <a:ext uri="{FF2B5EF4-FFF2-40B4-BE49-F238E27FC236}">
              <a16:creationId xmlns:a16="http://schemas.microsoft.com/office/drawing/2014/main" id="{BC48FEEE-DEBC-4858-BB3A-844E01400376}"/>
            </a:ext>
          </a:extLst>
        </xdr:cNvPr>
        <xdr:cNvPicPr>
          <a:picLocks noChangeAspect="1"/>
        </xdr:cNvPicPr>
      </xdr:nvPicPr>
      <xdr:blipFill>
        <a:blip xmlns:r="http://schemas.openxmlformats.org/officeDocument/2006/relationships" r:embed="rId54"/>
        <a:stretch>
          <a:fillRect/>
        </a:stretch>
      </xdr:blipFill>
      <xdr:spPr>
        <a:xfrm>
          <a:off x="18669000" y="21764625"/>
          <a:ext cx="3647854" cy="146381"/>
        </a:xfrm>
        <a:prstGeom prst="rect">
          <a:avLst/>
        </a:prstGeom>
      </xdr:spPr>
    </xdr:pic>
    <xdr:clientData/>
  </xdr:twoCellAnchor>
  <xdr:twoCellAnchor>
    <xdr:from>
      <xdr:col>11</xdr:col>
      <xdr:colOff>47625</xdr:colOff>
      <xdr:row>114</xdr:row>
      <xdr:rowOff>47625</xdr:rowOff>
    </xdr:from>
    <xdr:to>
      <xdr:col>11</xdr:col>
      <xdr:colOff>3695479</xdr:colOff>
      <xdr:row>114</xdr:row>
      <xdr:rowOff>679781</xdr:rowOff>
    </xdr:to>
    <xdr:pic>
      <xdr:nvPicPr>
        <xdr:cNvPr id="56" name="Picture 55" descr="spark_v3_allmeds_PIRTOBRUTINIB.png">
          <a:extLst>
            <a:ext uri="{FF2B5EF4-FFF2-40B4-BE49-F238E27FC236}">
              <a16:creationId xmlns:a16="http://schemas.microsoft.com/office/drawing/2014/main" id="{F45761DD-CBE7-4654-A750-3247F2631F41}"/>
            </a:ext>
          </a:extLst>
        </xdr:cNvPr>
        <xdr:cNvPicPr>
          <a:picLocks noChangeAspect="1"/>
        </xdr:cNvPicPr>
      </xdr:nvPicPr>
      <xdr:blipFill>
        <a:blip xmlns:r="http://schemas.openxmlformats.org/officeDocument/2006/relationships" r:embed="rId55"/>
        <a:stretch>
          <a:fillRect/>
        </a:stretch>
      </xdr:blipFill>
      <xdr:spPr>
        <a:xfrm>
          <a:off x="18669000" y="22145625"/>
          <a:ext cx="3647854" cy="146381"/>
        </a:xfrm>
        <a:prstGeom prst="rect">
          <a:avLst/>
        </a:prstGeom>
      </xdr:spPr>
    </xdr:pic>
    <xdr:clientData/>
  </xdr:twoCellAnchor>
  <xdr:twoCellAnchor>
    <xdr:from>
      <xdr:col>11</xdr:col>
      <xdr:colOff>47625</xdr:colOff>
      <xdr:row>115</xdr:row>
      <xdr:rowOff>47625</xdr:rowOff>
    </xdr:from>
    <xdr:to>
      <xdr:col>11</xdr:col>
      <xdr:colOff>3695479</xdr:colOff>
      <xdr:row>115</xdr:row>
      <xdr:rowOff>679781</xdr:rowOff>
    </xdr:to>
    <xdr:pic>
      <xdr:nvPicPr>
        <xdr:cNvPr id="57" name="Picture 56" descr="spark_v3_allmeds_PONESIMOD.png">
          <a:extLst>
            <a:ext uri="{FF2B5EF4-FFF2-40B4-BE49-F238E27FC236}">
              <a16:creationId xmlns:a16="http://schemas.microsoft.com/office/drawing/2014/main" id="{773FDBB9-6107-484F-929C-D98FA0B98641}"/>
            </a:ext>
          </a:extLst>
        </xdr:cNvPr>
        <xdr:cNvPicPr>
          <a:picLocks noChangeAspect="1"/>
        </xdr:cNvPicPr>
      </xdr:nvPicPr>
      <xdr:blipFill>
        <a:blip xmlns:r="http://schemas.openxmlformats.org/officeDocument/2006/relationships" r:embed="rId56"/>
        <a:stretch>
          <a:fillRect/>
        </a:stretch>
      </xdr:blipFill>
      <xdr:spPr>
        <a:xfrm>
          <a:off x="18669000" y="22336125"/>
          <a:ext cx="3647854" cy="146381"/>
        </a:xfrm>
        <a:prstGeom prst="rect">
          <a:avLst/>
        </a:prstGeom>
      </xdr:spPr>
    </xdr:pic>
    <xdr:clientData/>
  </xdr:twoCellAnchor>
  <xdr:twoCellAnchor>
    <xdr:from>
      <xdr:col>11</xdr:col>
      <xdr:colOff>47625</xdr:colOff>
      <xdr:row>116</xdr:row>
      <xdr:rowOff>47625</xdr:rowOff>
    </xdr:from>
    <xdr:to>
      <xdr:col>11</xdr:col>
      <xdr:colOff>3695479</xdr:colOff>
      <xdr:row>116</xdr:row>
      <xdr:rowOff>679781</xdr:rowOff>
    </xdr:to>
    <xdr:pic>
      <xdr:nvPicPr>
        <xdr:cNvPr id="58" name="Picture 57" descr="spark_v3_allmeds_QUIZARTINIB.png">
          <a:extLst>
            <a:ext uri="{FF2B5EF4-FFF2-40B4-BE49-F238E27FC236}">
              <a16:creationId xmlns:a16="http://schemas.microsoft.com/office/drawing/2014/main" id="{068646FF-EBE5-4B36-B0EA-4A53F17DD75C}"/>
            </a:ext>
          </a:extLst>
        </xdr:cNvPr>
        <xdr:cNvPicPr>
          <a:picLocks noChangeAspect="1"/>
        </xdr:cNvPicPr>
      </xdr:nvPicPr>
      <xdr:blipFill>
        <a:blip xmlns:r="http://schemas.openxmlformats.org/officeDocument/2006/relationships" r:embed="rId57"/>
        <a:stretch>
          <a:fillRect/>
        </a:stretch>
      </xdr:blipFill>
      <xdr:spPr>
        <a:xfrm>
          <a:off x="18669000" y="22526625"/>
          <a:ext cx="3647854" cy="146381"/>
        </a:xfrm>
        <a:prstGeom prst="rect">
          <a:avLst/>
        </a:prstGeom>
      </xdr:spPr>
    </xdr:pic>
    <xdr:clientData/>
  </xdr:twoCellAnchor>
  <xdr:twoCellAnchor>
    <xdr:from>
      <xdr:col>11</xdr:col>
      <xdr:colOff>47625</xdr:colOff>
      <xdr:row>118</xdr:row>
      <xdr:rowOff>47625</xdr:rowOff>
    </xdr:from>
    <xdr:to>
      <xdr:col>11</xdr:col>
      <xdr:colOff>3698070</xdr:colOff>
      <xdr:row>118</xdr:row>
      <xdr:rowOff>679781</xdr:rowOff>
    </xdr:to>
    <xdr:pic>
      <xdr:nvPicPr>
        <xdr:cNvPr id="59" name="Picture 58" descr="spark_v3_allmeds_RELATLIMAB.png">
          <a:extLst>
            <a:ext uri="{FF2B5EF4-FFF2-40B4-BE49-F238E27FC236}">
              <a16:creationId xmlns:a16="http://schemas.microsoft.com/office/drawing/2014/main" id="{39AAC736-3D66-4C2F-A582-2AB71C88E056}"/>
            </a:ext>
          </a:extLst>
        </xdr:cNvPr>
        <xdr:cNvPicPr>
          <a:picLocks noChangeAspect="1"/>
        </xdr:cNvPicPr>
      </xdr:nvPicPr>
      <xdr:blipFill>
        <a:blip xmlns:r="http://schemas.openxmlformats.org/officeDocument/2006/relationships" r:embed="rId58"/>
        <a:stretch>
          <a:fillRect/>
        </a:stretch>
      </xdr:blipFill>
      <xdr:spPr>
        <a:xfrm>
          <a:off x="18669000" y="22907625"/>
          <a:ext cx="3650445" cy="146381"/>
        </a:xfrm>
        <a:prstGeom prst="rect">
          <a:avLst/>
        </a:prstGeom>
      </xdr:spPr>
    </xdr:pic>
    <xdr:clientData/>
  </xdr:twoCellAnchor>
  <xdr:twoCellAnchor>
    <xdr:from>
      <xdr:col>11</xdr:col>
      <xdr:colOff>47625</xdr:colOff>
      <xdr:row>119</xdr:row>
      <xdr:rowOff>47625</xdr:rowOff>
    </xdr:from>
    <xdr:to>
      <xdr:col>11</xdr:col>
      <xdr:colOff>3695479</xdr:colOff>
      <xdr:row>119</xdr:row>
      <xdr:rowOff>679781</xdr:rowOff>
    </xdr:to>
    <xdr:pic>
      <xdr:nvPicPr>
        <xdr:cNvPr id="60" name="Picture 59" descr="spark_v3_allmeds_REPOTRECTINIB.png">
          <a:extLst>
            <a:ext uri="{FF2B5EF4-FFF2-40B4-BE49-F238E27FC236}">
              <a16:creationId xmlns:a16="http://schemas.microsoft.com/office/drawing/2014/main" id="{64AD28E3-BC33-4350-ABD6-0CDC4E5D9557}"/>
            </a:ext>
          </a:extLst>
        </xdr:cNvPr>
        <xdr:cNvPicPr>
          <a:picLocks noChangeAspect="1"/>
        </xdr:cNvPicPr>
      </xdr:nvPicPr>
      <xdr:blipFill>
        <a:blip xmlns:r="http://schemas.openxmlformats.org/officeDocument/2006/relationships" r:embed="rId59"/>
        <a:stretch>
          <a:fillRect/>
        </a:stretch>
      </xdr:blipFill>
      <xdr:spPr>
        <a:xfrm>
          <a:off x="18669000" y="23098125"/>
          <a:ext cx="3647854" cy="146381"/>
        </a:xfrm>
        <a:prstGeom prst="rect">
          <a:avLst/>
        </a:prstGeom>
      </xdr:spPr>
    </xdr:pic>
    <xdr:clientData/>
  </xdr:twoCellAnchor>
  <xdr:twoCellAnchor>
    <xdr:from>
      <xdr:col>11</xdr:col>
      <xdr:colOff>47625</xdr:colOff>
      <xdr:row>123</xdr:row>
      <xdr:rowOff>47625</xdr:rowOff>
    </xdr:from>
    <xdr:to>
      <xdr:col>11</xdr:col>
      <xdr:colOff>3695479</xdr:colOff>
      <xdr:row>123</xdr:row>
      <xdr:rowOff>679781</xdr:rowOff>
    </xdr:to>
    <xdr:pic>
      <xdr:nvPicPr>
        <xdr:cNvPr id="61" name="Picture 60" descr="spark_v3_allmeds_REZAFUNGIN.png">
          <a:extLst>
            <a:ext uri="{FF2B5EF4-FFF2-40B4-BE49-F238E27FC236}">
              <a16:creationId xmlns:a16="http://schemas.microsoft.com/office/drawing/2014/main" id="{2AA57B41-0125-41C4-909D-8571936470DA}"/>
            </a:ext>
          </a:extLst>
        </xdr:cNvPr>
        <xdr:cNvPicPr>
          <a:picLocks noChangeAspect="1"/>
        </xdr:cNvPicPr>
      </xdr:nvPicPr>
      <xdr:blipFill>
        <a:blip xmlns:r="http://schemas.openxmlformats.org/officeDocument/2006/relationships" r:embed="rId60"/>
        <a:stretch>
          <a:fillRect/>
        </a:stretch>
      </xdr:blipFill>
      <xdr:spPr>
        <a:xfrm>
          <a:off x="18669000" y="23860125"/>
          <a:ext cx="3647854" cy="146381"/>
        </a:xfrm>
        <a:prstGeom prst="rect">
          <a:avLst/>
        </a:prstGeom>
      </xdr:spPr>
    </xdr:pic>
    <xdr:clientData/>
  </xdr:twoCellAnchor>
  <xdr:twoCellAnchor>
    <xdr:from>
      <xdr:col>11</xdr:col>
      <xdr:colOff>47625</xdr:colOff>
      <xdr:row>124</xdr:row>
      <xdr:rowOff>47625</xdr:rowOff>
    </xdr:from>
    <xdr:to>
      <xdr:col>11</xdr:col>
      <xdr:colOff>3695479</xdr:colOff>
      <xdr:row>124</xdr:row>
      <xdr:rowOff>679781</xdr:rowOff>
    </xdr:to>
    <xdr:pic>
      <xdr:nvPicPr>
        <xdr:cNvPr id="62" name="Picture 61" descr="spark_v3_allmeds_RITLECITINIB.png">
          <a:extLst>
            <a:ext uri="{FF2B5EF4-FFF2-40B4-BE49-F238E27FC236}">
              <a16:creationId xmlns:a16="http://schemas.microsoft.com/office/drawing/2014/main" id="{9AE3F932-44D3-47F7-A3CE-442979679825}"/>
            </a:ext>
          </a:extLst>
        </xdr:cNvPr>
        <xdr:cNvPicPr>
          <a:picLocks noChangeAspect="1"/>
        </xdr:cNvPicPr>
      </xdr:nvPicPr>
      <xdr:blipFill>
        <a:blip xmlns:r="http://schemas.openxmlformats.org/officeDocument/2006/relationships" r:embed="rId61"/>
        <a:stretch>
          <a:fillRect/>
        </a:stretch>
      </xdr:blipFill>
      <xdr:spPr>
        <a:xfrm>
          <a:off x="18669000" y="24050625"/>
          <a:ext cx="3647854" cy="146381"/>
        </a:xfrm>
        <a:prstGeom prst="rect">
          <a:avLst/>
        </a:prstGeom>
      </xdr:spPr>
    </xdr:pic>
    <xdr:clientData/>
  </xdr:twoCellAnchor>
  <xdr:twoCellAnchor>
    <xdr:from>
      <xdr:col>11</xdr:col>
      <xdr:colOff>47625</xdr:colOff>
      <xdr:row>125</xdr:row>
      <xdr:rowOff>47625</xdr:rowOff>
    </xdr:from>
    <xdr:to>
      <xdr:col>11</xdr:col>
      <xdr:colOff>3695479</xdr:colOff>
      <xdr:row>125</xdr:row>
      <xdr:rowOff>679781</xdr:rowOff>
    </xdr:to>
    <xdr:pic>
      <xdr:nvPicPr>
        <xdr:cNvPr id="63" name="Picture 62" descr="spark_v3_allmeds_ROXADUSTAT.png">
          <a:extLst>
            <a:ext uri="{FF2B5EF4-FFF2-40B4-BE49-F238E27FC236}">
              <a16:creationId xmlns:a16="http://schemas.microsoft.com/office/drawing/2014/main" id="{C23CF7C3-0C51-49EF-B14C-708746510A84}"/>
            </a:ext>
          </a:extLst>
        </xdr:cNvPr>
        <xdr:cNvPicPr>
          <a:picLocks noChangeAspect="1"/>
        </xdr:cNvPicPr>
      </xdr:nvPicPr>
      <xdr:blipFill>
        <a:blip xmlns:r="http://schemas.openxmlformats.org/officeDocument/2006/relationships" r:embed="rId62"/>
        <a:stretch>
          <a:fillRect/>
        </a:stretch>
      </xdr:blipFill>
      <xdr:spPr>
        <a:xfrm>
          <a:off x="18669000" y="24241125"/>
          <a:ext cx="3647854" cy="146381"/>
        </a:xfrm>
        <a:prstGeom prst="rect">
          <a:avLst/>
        </a:prstGeom>
      </xdr:spPr>
    </xdr:pic>
    <xdr:clientData/>
  </xdr:twoCellAnchor>
  <xdr:twoCellAnchor>
    <xdr:from>
      <xdr:col>11</xdr:col>
      <xdr:colOff>47625</xdr:colOff>
      <xdr:row>126</xdr:row>
      <xdr:rowOff>47625</xdr:rowOff>
    </xdr:from>
    <xdr:to>
      <xdr:col>11</xdr:col>
      <xdr:colOff>3700660</xdr:colOff>
      <xdr:row>126</xdr:row>
      <xdr:rowOff>679781</xdr:rowOff>
    </xdr:to>
    <xdr:pic>
      <xdr:nvPicPr>
        <xdr:cNvPr id="64" name="Picture 63" descr="spark_v3_allmeds_ROZANOLIXIZUMAB.png">
          <a:extLst>
            <a:ext uri="{FF2B5EF4-FFF2-40B4-BE49-F238E27FC236}">
              <a16:creationId xmlns:a16="http://schemas.microsoft.com/office/drawing/2014/main" id="{09EE3C19-4180-469E-9EE8-67514FFEE778}"/>
            </a:ext>
          </a:extLst>
        </xdr:cNvPr>
        <xdr:cNvPicPr>
          <a:picLocks noChangeAspect="1"/>
        </xdr:cNvPicPr>
      </xdr:nvPicPr>
      <xdr:blipFill>
        <a:blip xmlns:r="http://schemas.openxmlformats.org/officeDocument/2006/relationships" r:embed="rId63"/>
        <a:stretch>
          <a:fillRect/>
        </a:stretch>
      </xdr:blipFill>
      <xdr:spPr>
        <a:xfrm>
          <a:off x="18669000" y="24431625"/>
          <a:ext cx="3653035" cy="146381"/>
        </a:xfrm>
        <a:prstGeom prst="rect">
          <a:avLst/>
        </a:prstGeom>
      </xdr:spPr>
    </xdr:pic>
    <xdr:clientData/>
  </xdr:twoCellAnchor>
  <xdr:twoCellAnchor>
    <xdr:from>
      <xdr:col>11</xdr:col>
      <xdr:colOff>47625</xdr:colOff>
      <xdr:row>131</xdr:row>
      <xdr:rowOff>47625</xdr:rowOff>
    </xdr:from>
    <xdr:to>
      <xdr:col>11</xdr:col>
      <xdr:colOff>3695479</xdr:colOff>
      <xdr:row>131</xdr:row>
      <xdr:rowOff>679781</xdr:rowOff>
    </xdr:to>
    <xdr:pic>
      <xdr:nvPicPr>
        <xdr:cNvPr id="65" name="Picture 64" descr="spark_v3_allmeds_SOMATROGON.png">
          <a:extLst>
            <a:ext uri="{FF2B5EF4-FFF2-40B4-BE49-F238E27FC236}">
              <a16:creationId xmlns:a16="http://schemas.microsoft.com/office/drawing/2014/main" id="{76D71CD3-464D-4957-8EED-6705625A9462}"/>
            </a:ext>
          </a:extLst>
        </xdr:cNvPr>
        <xdr:cNvPicPr>
          <a:picLocks noChangeAspect="1"/>
        </xdr:cNvPicPr>
      </xdr:nvPicPr>
      <xdr:blipFill>
        <a:blip xmlns:r="http://schemas.openxmlformats.org/officeDocument/2006/relationships" r:embed="rId64"/>
        <a:stretch>
          <a:fillRect/>
        </a:stretch>
      </xdr:blipFill>
      <xdr:spPr>
        <a:xfrm>
          <a:off x="18669000" y="25384125"/>
          <a:ext cx="3647854" cy="146381"/>
        </a:xfrm>
        <a:prstGeom prst="rect">
          <a:avLst/>
        </a:prstGeom>
      </xdr:spPr>
    </xdr:pic>
    <xdr:clientData/>
  </xdr:twoCellAnchor>
  <xdr:twoCellAnchor>
    <xdr:from>
      <xdr:col>11</xdr:col>
      <xdr:colOff>47625</xdr:colOff>
      <xdr:row>132</xdr:row>
      <xdr:rowOff>47625</xdr:rowOff>
    </xdr:from>
    <xdr:to>
      <xdr:col>11</xdr:col>
      <xdr:colOff>3698070</xdr:colOff>
      <xdr:row>132</xdr:row>
      <xdr:rowOff>679781</xdr:rowOff>
    </xdr:to>
    <xdr:pic>
      <xdr:nvPicPr>
        <xdr:cNvPr id="66" name="Picture 65" descr="spark_v3_allmeds_SOTATERCEPT.png">
          <a:extLst>
            <a:ext uri="{FF2B5EF4-FFF2-40B4-BE49-F238E27FC236}">
              <a16:creationId xmlns:a16="http://schemas.microsoft.com/office/drawing/2014/main" id="{C6606B8B-7798-4CB7-8C1A-488A2D86A2A5}"/>
            </a:ext>
          </a:extLst>
        </xdr:cNvPr>
        <xdr:cNvPicPr>
          <a:picLocks noChangeAspect="1"/>
        </xdr:cNvPicPr>
      </xdr:nvPicPr>
      <xdr:blipFill>
        <a:blip xmlns:r="http://schemas.openxmlformats.org/officeDocument/2006/relationships" r:embed="rId65"/>
        <a:stretch>
          <a:fillRect/>
        </a:stretch>
      </xdr:blipFill>
      <xdr:spPr>
        <a:xfrm>
          <a:off x="18669000" y="25574625"/>
          <a:ext cx="3650445" cy="146381"/>
        </a:xfrm>
        <a:prstGeom prst="rect">
          <a:avLst/>
        </a:prstGeom>
      </xdr:spPr>
    </xdr:pic>
    <xdr:clientData/>
  </xdr:twoCellAnchor>
  <xdr:twoCellAnchor>
    <xdr:from>
      <xdr:col>11</xdr:col>
      <xdr:colOff>47625</xdr:colOff>
      <xdr:row>133</xdr:row>
      <xdr:rowOff>47625</xdr:rowOff>
    </xdr:from>
    <xdr:to>
      <xdr:col>11</xdr:col>
      <xdr:colOff>3695479</xdr:colOff>
      <xdr:row>133</xdr:row>
      <xdr:rowOff>679781</xdr:rowOff>
    </xdr:to>
    <xdr:pic>
      <xdr:nvPicPr>
        <xdr:cNvPr id="67" name="Picture 66" descr="spark_v3_allmeds_SOTORASIB.png">
          <a:extLst>
            <a:ext uri="{FF2B5EF4-FFF2-40B4-BE49-F238E27FC236}">
              <a16:creationId xmlns:a16="http://schemas.microsoft.com/office/drawing/2014/main" id="{DE2E5FE5-B7FC-405D-A2FF-846E21BB5B0C}"/>
            </a:ext>
          </a:extLst>
        </xdr:cNvPr>
        <xdr:cNvPicPr>
          <a:picLocks noChangeAspect="1"/>
        </xdr:cNvPicPr>
      </xdr:nvPicPr>
      <xdr:blipFill>
        <a:blip xmlns:r="http://schemas.openxmlformats.org/officeDocument/2006/relationships" r:embed="rId66"/>
        <a:stretch>
          <a:fillRect/>
        </a:stretch>
      </xdr:blipFill>
      <xdr:spPr>
        <a:xfrm>
          <a:off x="18669000" y="25765125"/>
          <a:ext cx="3647854" cy="260681"/>
        </a:xfrm>
        <a:prstGeom prst="rect">
          <a:avLst/>
        </a:prstGeom>
      </xdr:spPr>
    </xdr:pic>
    <xdr:clientData/>
  </xdr:twoCellAnchor>
  <xdr:twoCellAnchor>
    <xdr:from>
      <xdr:col>11</xdr:col>
      <xdr:colOff>47625</xdr:colOff>
      <xdr:row>135</xdr:row>
      <xdr:rowOff>47625</xdr:rowOff>
    </xdr:from>
    <xdr:to>
      <xdr:col>11</xdr:col>
      <xdr:colOff>3698070</xdr:colOff>
      <xdr:row>135</xdr:row>
      <xdr:rowOff>679781</xdr:rowOff>
    </xdr:to>
    <xdr:pic>
      <xdr:nvPicPr>
        <xdr:cNvPr id="68" name="Picture 67" descr="spark_v3_allmeds_SPESOLIMAB.png">
          <a:extLst>
            <a:ext uri="{FF2B5EF4-FFF2-40B4-BE49-F238E27FC236}">
              <a16:creationId xmlns:a16="http://schemas.microsoft.com/office/drawing/2014/main" id="{174AC354-00AB-4DBA-A183-654C0FBCD8FA}"/>
            </a:ext>
          </a:extLst>
        </xdr:cNvPr>
        <xdr:cNvPicPr>
          <a:picLocks noChangeAspect="1"/>
        </xdr:cNvPicPr>
      </xdr:nvPicPr>
      <xdr:blipFill>
        <a:blip xmlns:r="http://schemas.openxmlformats.org/officeDocument/2006/relationships" r:embed="rId67"/>
        <a:stretch>
          <a:fillRect/>
        </a:stretch>
      </xdr:blipFill>
      <xdr:spPr>
        <a:xfrm>
          <a:off x="18669000" y="26260425"/>
          <a:ext cx="3650445" cy="146381"/>
        </a:xfrm>
        <a:prstGeom prst="rect">
          <a:avLst/>
        </a:prstGeom>
      </xdr:spPr>
    </xdr:pic>
    <xdr:clientData/>
  </xdr:twoCellAnchor>
  <xdr:twoCellAnchor>
    <xdr:from>
      <xdr:col>11</xdr:col>
      <xdr:colOff>47625</xdr:colOff>
      <xdr:row>138</xdr:row>
      <xdr:rowOff>47625</xdr:rowOff>
    </xdr:from>
    <xdr:to>
      <xdr:col>11</xdr:col>
      <xdr:colOff>3698070</xdr:colOff>
      <xdr:row>138</xdr:row>
      <xdr:rowOff>679781</xdr:rowOff>
    </xdr:to>
    <xdr:pic>
      <xdr:nvPicPr>
        <xdr:cNvPr id="69" name="Picture 68" descr="spark_v3_allmeds_TALQUETAMAB.png">
          <a:extLst>
            <a:ext uri="{FF2B5EF4-FFF2-40B4-BE49-F238E27FC236}">
              <a16:creationId xmlns:a16="http://schemas.microsoft.com/office/drawing/2014/main" id="{4C58EE42-D381-400D-BEFF-20A4E6FC3F04}"/>
            </a:ext>
          </a:extLst>
        </xdr:cNvPr>
        <xdr:cNvPicPr>
          <a:picLocks noChangeAspect="1"/>
        </xdr:cNvPicPr>
      </xdr:nvPicPr>
      <xdr:blipFill>
        <a:blip xmlns:r="http://schemas.openxmlformats.org/officeDocument/2006/relationships" r:embed="rId68"/>
        <a:stretch>
          <a:fillRect/>
        </a:stretch>
      </xdr:blipFill>
      <xdr:spPr>
        <a:xfrm>
          <a:off x="18669000" y="26831925"/>
          <a:ext cx="3650445" cy="146381"/>
        </a:xfrm>
        <a:prstGeom prst="rect">
          <a:avLst/>
        </a:prstGeom>
      </xdr:spPr>
    </xdr:pic>
    <xdr:clientData/>
  </xdr:twoCellAnchor>
  <xdr:twoCellAnchor>
    <xdr:from>
      <xdr:col>11</xdr:col>
      <xdr:colOff>47625</xdr:colOff>
      <xdr:row>141</xdr:row>
      <xdr:rowOff>47625</xdr:rowOff>
    </xdr:from>
    <xdr:to>
      <xdr:col>11</xdr:col>
      <xdr:colOff>3700660</xdr:colOff>
      <xdr:row>141</xdr:row>
      <xdr:rowOff>679781</xdr:rowOff>
    </xdr:to>
    <xdr:pic>
      <xdr:nvPicPr>
        <xdr:cNvPr id="70" name="Picture 69" descr="spark_v3_allmeds_TEBENTAFUSP.png">
          <a:extLst>
            <a:ext uri="{FF2B5EF4-FFF2-40B4-BE49-F238E27FC236}">
              <a16:creationId xmlns:a16="http://schemas.microsoft.com/office/drawing/2014/main" id="{C6A404B1-15D5-4C02-9859-788C20D92132}"/>
            </a:ext>
          </a:extLst>
        </xdr:cNvPr>
        <xdr:cNvPicPr>
          <a:picLocks noChangeAspect="1"/>
        </xdr:cNvPicPr>
      </xdr:nvPicPr>
      <xdr:blipFill>
        <a:blip xmlns:r="http://schemas.openxmlformats.org/officeDocument/2006/relationships" r:embed="rId69"/>
        <a:stretch>
          <a:fillRect/>
        </a:stretch>
      </xdr:blipFill>
      <xdr:spPr>
        <a:xfrm>
          <a:off x="18669000" y="27403425"/>
          <a:ext cx="3653035" cy="260681"/>
        </a:xfrm>
        <a:prstGeom prst="rect">
          <a:avLst/>
        </a:prstGeom>
      </xdr:spPr>
    </xdr:pic>
    <xdr:clientData/>
  </xdr:twoCellAnchor>
  <xdr:twoCellAnchor>
    <xdr:from>
      <xdr:col>11</xdr:col>
      <xdr:colOff>47625</xdr:colOff>
      <xdr:row>142</xdr:row>
      <xdr:rowOff>47625</xdr:rowOff>
    </xdr:from>
    <xdr:to>
      <xdr:col>11</xdr:col>
      <xdr:colOff>3698070</xdr:colOff>
      <xdr:row>142</xdr:row>
      <xdr:rowOff>679781</xdr:rowOff>
    </xdr:to>
    <xdr:pic>
      <xdr:nvPicPr>
        <xdr:cNvPr id="71" name="Picture 70" descr="spark_v3_allmeds_TECLISTAMAB.png">
          <a:extLst>
            <a:ext uri="{FF2B5EF4-FFF2-40B4-BE49-F238E27FC236}">
              <a16:creationId xmlns:a16="http://schemas.microsoft.com/office/drawing/2014/main" id="{7A5845C0-85FA-475B-8AE6-7E186BDC01FD}"/>
            </a:ext>
          </a:extLst>
        </xdr:cNvPr>
        <xdr:cNvPicPr>
          <a:picLocks noChangeAspect="1"/>
        </xdr:cNvPicPr>
      </xdr:nvPicPr>
      <xdr:blipFill>
        <a:blip xmlns:r="http://schemas.openxmlformats.org/officeDocument/2006/relationships" r:embed="rId70"/>
        <a:stretch>
          <a:fillRect/>
        </a:stretch>
      </xdr:blipFill>
      <xdr:spPr>
        <a:xfrm>
          <a:off x="18669000" y="27708225"/>
          <a:ext cx="3650445" cy="146381"/>
        </a:xfrm>
        <a:prstGeom prst="rect">
          <a:avLst/>
        </a:prstGeom>
      </xdr:spPr>
    </xdr:pic>
    <xdr:clientData/>
  </xdr:twoCellAnchor>
  <xdr:twoCellAnchor>
    <xdr:from>
      <xdr:col>11</xdr:col>
      <xdr:colOff>47625</xdr:colOff>
      <xdr:row>144</xdr:row>
      <xdr:rowOff>47625</xdr:rowOff>
    </xdr:from>
    <xdr:to>
      <xdr:col>11</xdr:col>
      <xdr:colOff>3695479</xdr:colOff>
      <xdr:row>144</xdr:row>
      <xdr:rowOff>679781</xdr:rowOff>
    </xdr:to>
    <xdr:pic>
      <xdr:nvPicPr>
        <xdr:cNvPr id="72" name="Picture 71" descr="spark_v3_allmeds_TEPOTINIB.png">
          <a:extLst>
            <a:ext uri="{FF2B5EF4-FFF2-40B4-BE49-F238E27FC236}">
              <a16:creationId xmlns:a16="http://schemas.microsoft.com/office/drawing/2014/main" id="{F03A6E52-5FA6-4B2F-8185-7E59E247BA5B}"/>
            </a:ext>
          </a:extLst>
        </xdr:cNvPr>
        <xdr:cNvPicPr>
          <a:picLocks noChangeAspect="1"/>
        </xdr:cNvPicPr>
      </xdr:nvPicPr>
      <xdr:blipFill>
        <a:blip xmlns:r="http://schemas.openxmlformats.org/officeDocument/2006/relationships" r:embed="rId71"/>
        <a:stretch>
          <a:fillRect/>
        </a:stretch>
      </xdr:blipFill>
      <xdr:spPr>
        <a:xfrm>
          <a:off x="18669000" y="28089225"/>
          <a:ext cx="3647854" cy="146381"/>
        </a:xfrm>
        <a:prstGeom prst="rect">
          <a:avLst/>
        </a:prstGeom>
      </xdr:spPr>
    </xdr:pic>
    <xdr:clientData/>
  </xdr:twoCellAnchor>
  <xdr:twoCellAnchor>
    <xdr:from>
      <xdr:col>11</xdr:col>
      <xdr:colOff>47625</xdr:colOff>
      <xdr:row>146</xdr:row>
      <xdr:rowOff>47625</xdr:rowOff>
    </xdr:from>
    <xdr:to>
      <xdr:col>11</xdr:col>
      <xdr:colOff>3695479</xdr:colOff>
      <xdr:row>146</xdr:row>
      <xdr:rowOff>679781</xdr:rowOff>
    </xdr:to>
    <xdr:pic>
      <xdr:nvPicPr>
        <xdr:cNvPr id="73" name="Picture 72" descr="spark_v3_allmeds_TEZEPELUMAB.png">
          <a:extLst>
            <a:ext uri="{FF2B5EF4-FFF2-40B4-BE49-F238E27FC236}">
              <a16:creationId xmlns:a16="http://schemas.microsoft.com/office/drawing/2014/main" id="{EF0A4D73-4267-4F05-8CA1-44F26E79847A}"/>
            </a:ext>
          </a:extLst>
        </xdr:cNvPr>
        <xdr:cNvPicPr>
          <a:picLocks noChangeAspect="1"/>
        </xdr:cNvPicPr>
      </xdr:nvPicPr>
      <xdr:blipFill>
        <a:blip xmlns:r="http://schemas.openxmlformats.org/officeDocument/2006/relationships" r:embed="rId72"/>
        <a:stretch>
          <a:fillRect/>
        </a:stretch>
      </xdr:blipFill>
      <xdr:spPr>
        <a:xfrm>
          <a:off x="18669000" y="28470225"/>
          <a:ext cx="3647854" cy="260681"/>
        </a:xfrm>
        <a:prstGeom prst="rect">
          <a:avLst/>
        </a:prstGeom>
      </xdr:spPr>
    </xdr:pic>
    <xdr:clientData/>
  </xdr:twoCellAnchor>
  <xdr:twoCellAnchor>
    <xdr:from>
      <xdr:col>11</xdr:col>
      <xdr:colOff>47625</xdr:colOff>
      <xdr:row>147</xdr:row>
      <xdr:rowOff>47625</xdr:rowOff>
    </xdr:from>
    <xdr:to>
      <xdr:col>11</xdr:col>
      <xdr:colOff>3695479</xdr:colOff>
      <xdr:row>147</xdr:row>
      <xdr:rowOff>679781</xdr:rowOff>
    </xdr:to>
    <xdr:pic>
      <xdr:nvPicPr>
        <xdr:cNvPr id="74" name="Picture 73" descr="spark_v3_allmeds_TIRZEPATIDE.png">
          <a:extLst>
            <a:ext uri="{FF2B5EF4-FFF2-40B4-BE49-F238E27FC236}">
              <a16:creationId xmlns:a16="http://schemas.microsoft.com/office/drawing/2014/main" id="{FB2CB025-3798-456F-B615-AD882BEDDE1C}"/>
            </a:ext>
          </a:extLst>
        </xdr:cNvPr>
        <xdr:cNvPicPr>
          <a:picLocks noChangeAspect="1"/>
        </xdr:cNvPicPr>
      </xdr:nvPicPr>
      <xdr:blipFill>
        <a:blip xmlns:r="http://schemas.openxmlformats.org/officeDocument/2006/relationships" r:embed="rId73"/>
        <a:stretch>
          <a:fillRect/>
        </a:stretch>
      </xdr:blipFill>
      <xdr:spPr>
        <a:xfrm>
          <a:off x="18669000" y="28775025"/>
          <a:ext cx="3647854" cy="146381"/>
        </a:xfrm>
        <a:prstGeom prst="rect">
          <a:avLst/>
        </a:prstGeom>
      </xdr:spPr>
    </xdr:pic>
    <xdr:clientData/>
  </xdr:twoCellAnchor>
  <xdr:twoCellAnchor>
    <xdr:from>
      <xdr:col>11</xdr:col>
      <xdr:colOff>47625</xdr:colOff>
      <xdr:row>148</xdr:row>
      <xdr:rowOff>47625</xdr:rowOff>
    </xdr:from>
    <xdr:to>
      <xdr:col>11</xdr:col>
      <xdr:colOff>3695479</xdr:colOff>
      <xdr:row>148</xdr:row>
      <xdr:rowOff>679781</xdr:rowOff>
    </xdr:to>
    <xdr:pic>
      <xdr:nvPicPr>
        <xdr:cNvPr id="75" name="Picture 74" descr="spark_v3_allmeds_TISLELIZUMAB.png">
          <a:extLst>
            <a:ext uri="{FF2B5EF4-FFF2-40B4-BE49-F238E27FC236}">
              <a16:creationId xmlns:a16="http://schemas.microsoft.com/office/drawing/2014/main" id="{9AE7BD9A-D4B7-4BE9-8270-C535FA4293DC}"/>
            </a:ext>
          </a:extLst>
        </xdr:cNvPr>
        <xdr:cNvPicPr>
          <a:picLocks noChangeAspect="1"/>
        </xdr:cNvPicPr>
      </xdr:nvPicPr>
      <xdr:blipFill>
        <a:blip xmlns:r="http://schemas.openxmlformats.org/officeDocument/2006/relationships" r:embed="rId74"/>
        <a:stretch>
          <a:fillRect/>
        </a:stretch>
      </xdr:blipFill>
      <xdr:spPr>
        <a:xfrm>
          <a:off x="18669000" y="28965525"/>
          <a:ext cx="3647854" cy="146381"/>
        </a:xfrm>
        <a:prstGeom prst="rect">
          <a:avLst/>
        </a:prstGeom>
      </xdr:spPr>
    </xdr:pic>
    <xdr:clientData/>
  </xdr:twoCellAnchor>
  <xdr:twoCellAnchor>
    <xdr:from>
      <xdr:col>11</xdr:col>
      <xdr:colOff>47625</xdr:colOff>
      <xdr:row>151</xdr:row>
      <xdr:rowOff>47625</xdr:rowOff>
    </xdr:from>
    <xdr:to>
      <xdr:col>11</xdr:col>
      <xdr:colOff>3700660</xdr:colOff>
      <xdr:row>151</xdr:row>
      <xdr:rowOff>679781</xdr:rowOff>
    </xdr:to>
    <xdr:pic>
      <xdr:nvPicPr>
        <xdr:cNvPr id="76" name="Picture 75" descr="spark_v3_allmeds_TOFERSEN.png">
          <a:extLst>
            <a:ext uri="{FF2B5EF4-FFF2-40B4-BE49-F238E27FC236}">
              <a16:creationId xmlns:a16="http://schemas.microsoft.com/office/drawing/2014/main" id="{3BDA4668-3E3D-458E-A9F0-96DA73938768}"/>
            </a:ext>
          </a:extLst>
        </xdr:cNvPr>
        <xdr:cNvPicPr>
          <a:picLocks noChangeAspect="1"/>
        </xdr:cNvPicPr>
      </xdr:nvPicPr>
      <xdr:blipFill>
        <a:blip xmlns:r="http://schemas.openxmlformats.org/officeDocument/2006/relationships" r:embed="rId75"/>
        <a:stretch>
          <a:fillRect/>
        </a:stretch>
      </xdr:blipFill>
      <xdr:spPr>
        <a:xfrm>
          <a:off x="18669000" y="29537025"/>
          <a:ext cx="3653035" cy="146381"/>
        </a:xfrm>
        <a:prstGeom prst="rect">
          <a:avLst/>
        </a:prstGeom>
      </xdr:spPr>
    </xdr:pic>
    <xdr:clientData/>
  </xdr:twoCellAnchor>
  <xdr:twoCellAnchor>
    <xdr:from>
      <xdr:col>11</xdr:col>
      <xdr:colOff>47625</xdr:colOff>
      <xdr:row>153</xdr:row>
      <xdr:rowOff>47625</xdr:rowOff>
    </xdr:from>
    <xdr:to>
      <xdr:col>11</xdr:col>
      <xdr:colOff>3695479</xdr:colOff>
      <xdr:row>153</xdr:row>
      <xdr:rowOff>679781</xdr:rowOff>
    </xdr:to>
    <xdr:pic>
      <xdr:nvPicPr>
        <xdr:cNvPr id="77" name="Picture 76" descr="spark_v3_allmeds_TRALOKINUMAB.png">
          <a:extLst>
            <a:ext uri="{FF2B5EF4-FFF2-40B4-BE49-F238E27FC236}">
              <a16:creationId xmlns:a16="http://schemas.microsoft.com/office/drawing/2014/main" id="{02BA2E4A-B652-451E-BD67-730B7DA0F1A5}"/>
            </a:ext>
          </a:extLst>
        </xdr:cNvPr>
        <xdr:cNvPicPr>
          <a:picLocks noChangeAspect="1"/>
        </xdr:cNvPicPr>
      </xdr:nvPicPr>
      <xdr:blipFill>
        <a:blip xmlns:r="http://schemas.openxmlformats.org/officeDocument/2006/relationships" r:embed="rId76"/>
        <a:stretch>
          <a:fillRect/>
        </a:stretch>
      </xdr:blipFill>
      <xdr:spPr>
        <a:xfrm>
          <a:off x="18669000" y="29918025"/>
          <a:ext cx="3647854" cy="260681"/>
        </a:xfrm>
        <a:prstGeom prst="rect">
          <a:avLst/>
        </a:prstGeom>
      </xdr:spPr>
    </xdr:pic>
    <xdr:clientData/>
  </xdr:twoCellAnchor>
  <xdr:twoCellAnchor>
    <xdr:from>
      <xdr:col>11</xdr:col>
      <xdr:colOff>47625</xdr:colOff>
      <xdr:row>154</xdr:row>
      <xdr:rowOff>47625</xdr:rowOff>
    </xdr:from>
    <xdr:to>
      <xdr:col>11</xdr:col>
      <xdr:colOff>3700660</xdr:colOff>
      <xdr:row>154</xdr:row>
      <xdr:rowOff>679781</xdr:rowOff>
    </xdr:to>
    <xdr:pic>
      <xdr:nvPicPr>
        <xdr:cNvPr id="78" name="Picture 77" descr="spark_v3_allmeds_TREMELIMUMAB.png">
          <a:extLst>
            <a:ext uri="{FF2B5EF4-FFF2-40B4-BE49-F238E27FC236}">
              <a16:creationId xmlns:a16="http://schemas.microsoft.com/office/drawing/2014/main" id="{85986F54-1C24-4361-990A-60B4A90AD1FB}"/>
            </a:ext>
          </a:extLst>
        </xdr:cNvPr>
        <xdr:cNvPicPr>
          <a:picLocks noChangeAspect="1"/>
        </xdr:cNvPicPr>
      </xdr:nvPicPr>
      <xdr:blipFill>
        <a:blip xmlns:r="http://schemas.openxmlformats.org/officeDocument/2006/relationships" r:embed="rId77"/>
        <a:stretch>
          <a:fillRect/>
        </a:stretch>
      </xdr:blipFill>
      <xdr:spPr>
        <a:xfrm>
          <a:off x="18669000" y="30222825"/>
          <a:ext cx="3653035" cy="260681"/>
        </a:xfrm>
        <a:prstGeom prst="rect">
          <a:avLst/>
        </a:prstGeom>
      </xdr:spPr>
    </xdr:pic>
    <xdr:clientData/>
  </xdr:twoCellAnchor>
  <xdr:twoCellAnchor>
    <xdr:from>
      <xdr:col>11</xdr:col>
      <xdr:colOff>47625</xdr:colOff>
      <xdr:row>156</xdr:row>
      <xdr:rowOff>47625</xdr:rowOff>
    </xdr:from>
    <xdr:to>
      <xdr:col>11</xdr:col>
      <xdr:colOff>3698070</xdr:colOff>
      <xdr:row>156</xdr:row>
      <xdr:rowOff>679781</xdr:rowOff>
    </xdr:to>
    <xdr:pic>
      <xdr:nvPicPr>
        <xdr:cNvPr id="79" name="Picture 78" descr="spark_v3_allmeds_UBLITUXIMAB.png">
          <a:extLst>
            <a:ext uri="{FF2B5EF4-FFF2-40B4-BE49-F238E27FC236}">
              <a16:creationId xmlns:a16="http://schemas.microsoft.com/office/drawing/2014/main" id="{EEF6EF2C-B447-48F0-BB38-044EAE722096}"/>
            </a:ext>
          </a:extLst>
        </xdr:cNvPr>
        <xdr:cNvPicPr>
          <a:picLocks noChangeAspect="1"/>
        </xdr:cNvPicPr>
      </xdr:nvPicPr>
      <xdr:blipFill>
        <a:blip xmlns:r="http://schemas.openxmlformats.org/officeDocument/2006/relationships" r:embed="rId78"/>
        <a:stretch>
          <a:fillRect/>
        </a:stretch>
      </xdr:blipFill>
      <xdr:spPr>
        <a:xfrm>
          <a:off x="18669000" y="30718125"/>
          <a:ext cx="3650445" cy="146381"/>
        </a:xfrm>
        <a:prstGeom prst="rect">
          <a:avLst/>
        </a:prstGeom>
      </xdr:spPr>
    </xdr:pic>
    <xdr:clientData/>
  </xdr:twoCellAnchor>
  <xdr:twoCellAnchor>
    <xdr:from>
      <xdr:col>11</xdr:col>
      <xdr:colOff>47625</xdr:colOff>
      <xdr:row>159</xdr:row>
      <xdr:rowOff>47625</xdr:rowOff>
    </xdr:from>
    <xdr:to>
      <xdr:col>11</xdr:col>
      <xdr:colOff>3695479</xdr:colOff>
      <xdr:row>159</xdr:row>
      <xdr:rowOff>679781</xdr:rowOff>
    </xdr:to>
    <xdr:pic>
      <xdr:nvPicPr>
        <xdr:cNvPr id="80" name="Picture 79" descr="spark_v3_allmeds_VACCINEDENGUEFEVER.png">
          <a:extLst>
            <a:ext uri="{FF2B5EF4-FFF2-40B4-BE49-F238E27FC236}">
              <a16:creationId xmlns:a16="http://schemas.microsoft.com/office/drawing/2014/main" id="{58F91CBF-FDFC-42FB-A9E0-F7E21BE37049}"/>
            </a:ext>
          </a:extLst>
        </xdr:cNvPr>
        <xdr:cNvPicPr>
          <a:picLocks noChangeAspect="1"/>
        </xdr:cNvPicPr>
      </xdr:nvPicPr>
      <xdr:blipFill>
        <a:blip xmlns:r="http://schemas.openxmlformats.org/officeDocument/2006/relationships" r:embed="rId79"/>
        <a:stretch>
          <a:fillRect/>
        </a:stretch>
      </xdr:blipFill>
      <xdr:spPr>
        <a:xfrm>
          <a:off x="18669000" y="31289625"/>
          <a:ext cx="3647854" cy="146381"/>
        </a:xfrm>
        <a:prstGeom prst="rect">
          <a:avLst/>
        </a:prstGeom>
      </xdr:spPr>
    </xdr:pic>
    <xdr:clientData/>
  </xdr:twoCellAnchor>
  <xdr:twoCellAnchor>
    <xdr:from>
      <xdr:col>11</xdr:col>
      <xdr:colOff>47625</xdr:colOff>
      <xdr:row>163</xdr:row>
      <xdr:rowOff>47625</xdr:rowOff>
    </xdr:from>
    <xdr:to>
      <xdr:col>11</xdr:col>
      <xdr:colOff>3695479</xdr:colOff>
      <xdr:row>163</xdr:row>
      <xdr:rowOff>679781</xdr:rowOff>
    </xdr:to>
    <xdr:pic>
      <xdr:nvPicPr>
        <xdr:cNvPr id="81" name="Picture 80" descr="spark_v3_allmeds_VADADUSTAT.png">
          <a:extLst>
            <a:ext uri="{FF2B5EF4-FFF2-40B4-BE49-F238E27FC236}">
              <a16:creationId xmlns:a16="http://schemas.microsoft.com/office/drawing/2014/main" id="{3031075A-FE55-4B55-B775-52746A1EE0E5}"/>
            </a:ext>
          </a:extLst>
        </xdr:cNvPr>
        <xdr:cNvPicPr>
          <a:picLocks noChangeAspect="1"/>
        </xdr:cNvPicPr>
      </xdr:nvPicPr>
      <xdr:blipFill>
        <a:blip xmlns:r="http://schemas.openxmlformats.org/officeDocument/2006/relationships" r:embed="rId80"/>
        <a:stretch>
          <a:fillRect/>
        </a:stretch>
      </xdr:blipFill>
      <xdr:spPr>
        <a:xfrm>
          <a:off x="18669000" y="32051625"/>
          <a:ext cx="3647854" cy="146381"/>
        </a:xfrm>
        <a:prstGeom prst="rect">
          <a:avLst/>
        </a:prstGeom>
      </xdr:spPr>
    </xdr:pic>
    <xdr:clientData/>
  </xdr:twoCellAnchor>
  <xdr:twoCellAnchor>
    <xdr:from>
      <xdr:col>11</xdr:col>
      <xdr:colOff>47625</xdr:colOff>
      <xdr:row>166</xdr:row>
      <xdr:rowOff>47625</xdr:rowOff>
    </xdr:from>
    <xdr:to>
      <xdr:col>11</xdr:col>
      <xdr:colOff>3695479</xdr:colOff>
      <xdr:row>166</xdr:row>
      <xdr:rowOff>679781</xdr:rowOff>
    </xdr:to>
    <xdr:pic>
      <xdr:nvPicPr>
        <xdr:cNvPr id="82" name="Picture 81" descr="spark_v3_allmeds_VERICIGUAT.png">
          <a:extLst>
            <a:ext uri="{FF2B5EF4-FFF2-40B4-BE49-F238E27FC236}">
              <a16:creationId xmlns:a16="http://schemas.microsoft.com/office/drawing/2014/main" id="{7934D992-403B-4F60-B4E8-23BBD3BE3DD2}"/>
            </a:ext>
          </a:extLst>
        </xdr:cNvPr>
        <xdr:cNvPicPr>
          <a:picLocks noChangeAspect="1"/>
        </xdr:cNvPicPr>
      </xdr:nvPicPr>
      <xdr:blipFill>
        <a:blip xmlns:r="http://schemas.openxmlformats.org/officeDocument/2006/relationships" r:embed="rId81"/>
        <a:stretch>
          <a:fillRect/>
        </a:stretch>
      </xdr:blipFill>
      <xdr:spPr>
        <a:xfrm>
          <a:off x="18669000" y="32623125"/>
          <a:ext cx="3647854" cy="146381"/>
        </a:xfrm>
        <a:prstGeom prst="rect">
          <a:avLst/>
        </a:prstGeom>
      </xdr:spPr>
    </xdr:pic>
    <xdr:clientData/>
  </xdr:twoCellAnchor>
  <xdr:twoCellAnchor>
    <xdr:from>
      <xdr:col>11</xdr:col>
      <xdr:colOff>47625</xdr:colOff>
      <xdr:row>168</xdr:row>
      <xdr:rowOff>47625</xdr:rowOff>
    </xdr:from>
    <xdr:to>
      <xdr:col>11</xdr:col>
      <xdr:colOff>3695479</xdr:colOff>
      <xdr:row>168</xdr:row>
      <xdr:rowOff>679781</xdr:rowOff>
    </xdr:to>
    <xdr:pic>
      <xdr:nvPicPr>
        <xdr:cNvPr id="83" name="Picture 82" descr="spark_v3_allmeds_VOCLOSPORIN.png">
          <a:extLst>
            <a:ext uri="{FF2B5EF4-FFF2-40B4-BE49-F238E27FC236}">
              <a16:creationId xmlns:a16="http://schemas.microsoft.com/office/drawing/2014/main" id="{A0060B17-E74D-4064-88C4-21AB065852D7}"/>
            </a:ext>
          </a:extLst>
        </xdr:cNvPr>
        <xdr:cNvPicPr>
          <a:picLocks noChangeAspect="1"/>
        </xdr:cNvPicPr>
      </xdr:nvPicPr>
      <xdr:blipFill>
        <a:blip xmlns:r="http://schemas.openxmlformats.org/officeDocument/2006/relationships" r:embed="rId82"/>
        <a:stretch>
          <a:fillRect/>
        </a:stretch>
      </xdr:blipFill>
      <xdr:spPr>
        <a:xfrm>
          <a:off x="18669000" y="33004125"/>
          <a:ext cx="3647854" cy="146381"/>
        </a:xfrm>
        <a:prstGeom prst="rect">
          <a:avLst/>
        </a:prstGeom>
      </xdr:spPr>
    </xdr:pic>
    <xdr:clientData/>
  </xdr:twoCellAnchor>
  <xdr:twoCellAnchor>
    <xdr:from>
      <xdr:col>11</xdr:col>
      <xdr:colOff>47625</xdr:colOff>
      <xdr:row>170</xdr:row>
      <xdr:rowOff>47625</xdr:rowOff>
    </xdr:from>
    <xdr:to>
      <xdr:col>11</xdr:col>
      <xdr:colOff>3695479</xdr:colOff>
      <xdr:row>170</xdr:row>
      <xdr:rowOff>679781</xdr:rowOff>
    </xdr:to>
    <xdr:pic>
      <xdr:nvPicPr>
        <xdr:cNvPr id="84" name="Picture 83" descr="spark_v3_allmeds_VORASIDENIB.png">
          <a:extLst>
            <a:ext uri="{FF2B5EF4-FFF2-40B4-BE49-F238E27FC236}">
              <a16:creationId xmlns:a16="http://schemas.microsoft.com/office/drawing/2014/main" id="{5CD28E91-A13E-4A58-AD93-6CDA6CB79A20}"/>
            </a:ext>
          </a:extLst>
        </xdr:cNvPr>
        <xdr:cNvPicPr>
          <a:picLocks noChangeAspect="1"/>
        </xdr:cNvPicPr>
      </xdr:nvPicPr>
      <xdr:blipFill>
        <a:blip xmlns:r="http://schemas.openxmlformats.org/officeDocument/2006/relationships" r:embed="rId83"/>
        <a:stretch>
          <a:fillRect/>
        </a:stretch>
      </xdr:blipFill>
      <xdr:spPr>
        <a:xfrm>
          <a:off x="18669000" y="33385125"/>
          <a:ext cx="3647854" cy="146381"/>
        </a:xfrm>
        <a:prstGeom prst="rect">
          <a:avLst/>
        </a:prstGeom>
      </xdr:spPr>
    </xdr:pic>
    <xdr:clientData/>
  </xdr:twoCellAnchor>
  <xdr:twoCellAnchor>
    <xdr:from>
      <xdr:col>11</xdr:col>
      <xdr:colOff>47625</xdr:colOff>
      <xdr:row>171</xdr:row>
      <xdr:rowOff>47625</xdr:rowOff>
    </xdr:from>
    <xdr:to>
      <xdr:col>11</xdr:col>
      <xdr:colOff>3695479</xdr:colOff>
      <xdr:row>171</xdr:row>
      <xdr:rowOff>679781</xdr:rowOff>
    </xdr:to>
    <xdr:pic>
      <xdr:nvPicPr>
        <xdr:cNvPr id="85" name="Picture 84" descr="spark_v3_allmeds_VOSORITIDE.png">
          <a:extLst>
            <a:ext uri="{FF2B5EF4-FFF2-40B4-BE49-F238E27FC236}">
              <a16:creationId xmlns:a16="http://schemas.microsoft.com/office/drawing/2014/main" id="{3213C50C-30C3-4404-8594-1BC2AEA5AFD7}"/>
            </a:ext>
          </a:extLst>
        </xdr:cNvPr>
        <xdr:cNvPicPr>
          <a:picLocks noChangeAspect="1"/>
        </xdr:cNvPicPr>
      </xdr:nvPicPr>
      <xdr:blipFill>
        <a:blip xmlns:r="http://schemas.openxmlformats.org/officeDocument/2006/relationships" r:embed="rId84"/>
        <a:stretch>
          <a:fillRect/>
        </a:stretch>
      </xdr:blipFill>
      <xdr:spPr>
        <a:xfrm>
          <a:off x="18669000" y="33575625"/>
          <a:ext cx="3647854" cy="146381"/>
        </a:xfrm>
        <a:prstGeom prst="rect">
          <a:avLst/>
        </a:prstGeom>
      </xdr:spPr>
    </xdr:pic>
    <xdr:clientData/>
  </xdr:twoCellAnchor>
  <xdr:twoCellAnchor>
    <xdr:from>
      <xdr:col>11</xdr:col>
      <xdr:colOff>47625</xdr:colOff>
      <xdr:row>172</xdr:row>
      <xdr:rowOff>47625</xdr:rowOff>
    </xdr:from>
    <xdr:to>
      <xdr:col>11</xdr:col>
      <xdr:colOff>3773203</xdr:colOff>
      <xdr:row>172</xdr:row>
      <xdr:rowOff>679781</xdr:rowOff>
    </xdr:to>
    <xdr:pic>
      <xdr:nvPicPr>
        <xdr:cNvPr id="86" name="Picture 85" descr="spark_v3_allmeds_VUTRISIRAN.png">
          <a:extLst>
            <a:ext uri="{FF2B5EF4-FFF2-40B4-BE49-F238E27FC236}">
              <a16:creationId xmlns:a16="http://schemas.microsoft.com/office/drawing/2014/main" id="{42D6ACD3-39B3-4FE7-95ED-197B312198DE}"/>
            </a:ext>
          </a:extLst>
        </xdr:cNvPr>
        <xdr:cNvPicPr>
          <a:picLocks noChangeAspect="1"/>
        </xdr:cNvPicPr>
      </xdr:nvPicPr>
      <xdr:blipFill>
        <a:blip xmlns:r="http://schemas.openxmlformats.org/officeDocument/2006/relationships" r:embed="rId85"/>
        <a:stretch>
          <a:fillRect/>
        </a:stretch>
      </xdr:blipFill>
      <xdr:spPr>
        <a:xfrm>
          <a:off x="18669000" y="33766125"/>
          <a:ext cx="3725578" cy="146381"/>
        </a:xfrm>
        <a:prstGeom prst="rect">
          <a:avLst/>
        </a:prstGeom>
      </xdr:spPr>
    </xdr:pic>
    <xdr:clientData/>
  </xdr:twoCellAnchor>
  <xdr:twoCellAnchor>
    <xdr:from>
      <xdr:col>11</xdr:col>
      <xdr:colOff>47625</xdr:colOff>
      <xdr:row>175</xdr:row>
      <xdr:rowOff>47625</xdr:rowOff>
    </xdr:from>
    <xdr:to>
      <xdr:col>11</xdr:col>
      <xdr:colOff>3695479</xdr:colOff>
      <xdr:row>175</xdr:row>
      <xdr:rowOff>679781</xdr:rowOff>
    </xdr:to>
    <xdr:pic>
      <xdr:nvPicPr>
        <xdr:cNvPr id="87" name="Picture 86" descr="spark_v3_allmeds_ZILUCOPLAN.png">
          <a:extLst>
            <a:ext uri="{FF2B5EF4-FFF2-40B4-BE49-F238E27FC236}">
              <a16:creationId xmlns:a16="http://schemas.microsoft.com/office/drawing/2014/main" id="{E28D12ED-78D9-403F-B2EE-BEB34CBB6DEF}"/>
            </a:ext>
          </a:extLst>
        </xdr:cNvPr>
        <xdr:cNvPicPr>
          <a:picLocks noChangeAspect="1"/>
        </xdr:cNvPicPr>
      </xdr:nvPicPr>
      <xdr:blipFill>
        <a:blip xmlns:r="http://schemas.openxmlformats.org/officeDocument/2006/relationships" r:embed="rId86"/>
        <a:stretch>
          <a:fillRect/>
        </a:stretch>
      </xdr:blipFill>
      <xdr:spPr>
        <a:xfrm>
          <a:off x="18669000" y="34337625"/>
          <a:ext cx="3647854" cy="146381"/>
        </a:xfrm>
        <a:prstGeom prst="rect">
          <a:avLst/>
        </a:prstGeom>
      </xdr:spPr>
    </xdr:pic>
    <xdr:clientData/>
  </xdr:twoCellAnchor>
  <xdr:twoCellAnchor>
    <xdr:from>
      <xdr:col>11</xdr:col>
      <xdr:colOff>47625</xdr:colOff>
      <xdr:row>176</xdr:row>
      <xdr:rowOff>47625</xdr:rowOff>
    </xdr:from>
    <xdr:to>
      <xdr:col>11</xdr:col>
      <xdr:colOff>3695479</xdr:colOff>
      <xdr:row>176</xdr:row>
      <xdr:rowOff>679781</xdr:rowOff>
    </xdr:to>
    <xdr:pic>
      <xdr:nvPicPr>
        <xdr:cNvPr id="88" name="Picture 87" descr="spark_v3_allmeds_ZOLBETUXIMAB.png">
          <a:extLst>
            <a:ext uri="{FF2B5EF4-FFF2-40B4-BE49-F238E27FC236}">
              <a16:creationId xmlns:a16="http://schemas.microsoft.com/office/drawing/2014/main" id="{CCDB0A4B-F3B7-4DEB-8C2A-B0905D0AEBB8}"/>
            </a:ext>
          </a:extLst>
        </xdr:cNvPr>
        <xdr:cNvPicPr>
          <a:picLocks noChangeAspect="1"/>
        </xdr:cNvPicPr>
      </xdr:nvPicPr>
      <xdr:blipFill>
        <a:blip xmlns:r="http://schemas.openxmlformats.org/officeDocument/2006/relationships" r:embed="rId87"/>
        <a:stretch>
          <a:fillRect/>
        </a:stretch>
      </xdr:blipFill>
      <xdr:spPr>
        <a:xfrm>
          <a:off x="18669000" y="34528125"/>
          <a:ext cx="3647854" cy="1463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5029200</xdr:colOff>
      <xdr:row>7</xdr:row>
      <xdr:rowOff>485774</xdr:rowOff>
    </xdr:from>
    <xdr:to>
      <xdr:col>2</xdr:col>
      <xdr:colOff>663633</xdr:colOff>
      <xdr:row>10</xdr:row>
      <xdr:rowOff>133349</xdr:rowOff>
    </xdr:to>
    <xdr:pic>
      <xdr:nvPicPr>
        <xdr:cNvPr id="2" name="Picture 1">
          <a:extLst>
            <a:ext uri="{FF2B5EF4-FFF2-40B4-BE49-F238E27FC236}">
              <a16:creationId xmlns:a16="http://schemas.microsoft.com/office/drawing/2014/main" id="{3950CFCB-D1BF-4FF3-8B06-6B6A3563FF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200" y="5734049"/>
          <a:ext cx="2140008" cy="5143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14CB2C6-59F1-4B2C-BD7E-B7EC6E287034}" name="Table4" displayName="Table4" ref="B4:O274" totalsRowShown="0" headerRowDxfId="15" dataDxfId="14">
  <autoFilter ref="B4:O274" xr:uid="{F14CB2C6-59F1-4B2C-BD7E-B7EC6E287034}"/>
  <tableColumns count="14">
    <tableColumn id="1" xr3:uid="{5CD4DF27-1AD4-4BE8-A2F9-529A07529DD9}" name="Approval cohort" dataDxfId="13"/>
    <tableColumn id="2" xr3:uid="{DF8C6950-C996-424A-82A3-D00CBCBA778D}" name="Medicine (trade name, form, strength, volume)" dataDxfId="12"/>
    <tableColumn id="3" xr3:uid="{29026695-3068-45B1-B899-EBF9951EEDF8}" name="ATC2" dataDxfId="11"/>
    <tableColumn id="4" xr3:uid="{171AC999-9FF0-4F91-8D52-9DC739178EBA}" name="Country of first sale or Approval body" dataDxfId="10"/>
    <tableColumn id="5" xr3:uid="{E27CE026-B7CB-4AB9-9B15-799C9B2205CB}" name="Availability or First approval" dataDxfId="9"/>
    <tableColumn id="6" xr3:uid="{415AED69-7290-4A03-A27F-836157C937CF}" name="First Sale in Canada" dataDxfId="8"/>
    <tableColumn id="7" xr3:uid="{9B8B8DCF-3A2F-4350-87BE-7A5CD0B4CDB2}" name="Medicine" dataDxfId="7"/>
    <tableColumn id="8" xr3:uid="{4BBB6888-356B-4450-9679-B6981E95463F}" name="ATC2 Class" dataDxfId="6"/>
    <tableColumn id="9" xr3:uid="{2EB8C731-E1A8-403A-BBC5-11226D26BE7F}" name="no. OECD countries plus CAN US with sales" dataDxfId="5"/>
    <tableColumn id="10" xr3:uid="{4B7AD55B-B01E-4C9A-B6CA-E02601E64220}" name="Treatment Cost (CAD)" dataDxfId="4"/>
    <tableColumn id="11" xr3:uid="{001909B2-EC5E-4E9B-83AD-E4B9C68C8556}" name="Annual/Course" dataDxfId="3"/>
    <tableColumn id="12" xr3:uid="{0A505C48-7AE0-4050-9D8C-6676B33919D8}" name="OECD Min" dataDxfId="2"/>
    <tableColumn id="13" xr3:uid="{512D7188-0DF8-47D9-A47E-0866803A4B34}" name="OECD max" dataDxfId="1"/>
    <tableColumn id="14" xr3:uid="{417E07FC-C980-43A7-A88A-CF54F44E9019}" name="Canadian price relative to midpoint of range" dataDxfId="0"/>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177"/>
  <sheetViews>
    <sheetView workbookViewId="0">
      <selection activeCell="G1" sqref="G1:I1"/>
    </sheetView>
  </sheetViews>
  <sheetFormatPr defaultRowHeight="15"/>
  <cols>
    <col min="1" max="1" width="41" customWidth="1"/>
    <col min="2" max="2" width="17.7109375" customWidth="1"/>
    <col min="3" max="3" width="24.5703125" customWidth="1"/>
    <col min="4" max="4" width="17" customWidth="1"/>
    <col min="5" max="6" width="7" customWidth="1"/>
    <col min="7" max="8" width="10.28515625" customWidth="1"/>
    <col min="9" max="9" width="12.140625" customWidth="1"/>
    <col min="10" max="10" width="8.85546875" customWidth="1"/>
    <col min="11" max="13" width="13" customWidth="1"/>
    <col min="14" max="14" width="16" customWidth="1"/>
    <col min="15" max="15" width="14" customWidth="1"/>
    <col min="16" max="16" width="18.140625" customWidth="1"/>
    <col min="17" max="17" width="14" customWidth="1"/>
    <col min="18" max="18" width="13" customWidth="1"/>
    <col min="19" max="19" width="14" customWidth="1"/>
    <col min="20" max="22" width="13" customWidth="1"/>
    <col min="23" max="23" width="14" customWidth="1"/>
    <col min="24" max="24" width="13" customWidth="1"/>
    <col min="25" max="25" width="14" customWidth="1"/>
    <col min="26" max="31" width="13" customWidth="1"/>
    <col min="32" max="32" width="17" customWidth="1"/>
    <col min="33" max="33" width="15" customWidth="1"/>
    <col min="34" max="34" width="17" customWidth="1"/>
    <col min="35" max="49" width="13" customWidth="1"/>
    <col min="50" max="50" width="18" customWidth="1"/>
    <col min="51" max="51" width="16" customWidth="1"/>
    <col min="52" max="52" width="18" customWidth="1"/>
    <col min="53" max="53" width="14" customWidth="1"/>
    <col min="54" max="54" width="13" customWidth="1"/>
    <col min="55" max="55" width="14" customWidth="1"/>
    <col min="56" max="61" width="13" customWidth="1"/>
    <col min="62" max="62" width="14" customWidth="1"/>
    <col min="63" max="63" width="13" customWidth="1"/>
    <col min="64" max="65" width="14" customWidth="1"/>
    <col min="66" max="66" width="13" customWidth="1"/>
    <col min="67" max="67" width="14" customWidth="1"/>
    <col min="68" max="70" width="13" customWidth="1"/>
    <col min="71" max="71" width="14" customWidth="1"/>
    <col min="72" max="72" width="13" customWidth="1"/>
    <col min="73" max="74" width="14" customWidth="1"/>
    <col min="75" max="75" width="13" customWidth="1"/>
    <col min="76" max="76" width="14" customWidth="1"/>
    <col min="77" max="79" width="13" customWidth="1"/>
    <col min="80" max="80" width="17" customWidth="1"/>
    <col min="81" max="81" width="15" customWidth="1"/>
    <col min="82" max="82" width="17" customWidth="1"/>
    <col min="83" max="91" width="13" customWidth="1"/>
    <col min="92" max="92" width="15" customWidth="1"/>
    <col min="93" max="93" width="13" customWidth="1"/>
    <col min="94" max="95" width="15" customWidth="1"/>
    <col min="96" max="96" width="13" customWidth="1"/>
    <col min="97" max="98" width="15" customWidth="1"/>
    <col min="99" max="99" width="13" customWidth="1"/>
    <col min="100" max="100" width="15" customWidth="1"/>
    <col min="101" max="103" width="13" customWidth="1"/>
  </cols>
  <sheetData>
    <row r="1" spans="1:103" ht="45">
      <c r="A1" t="s">
        <v>0</v>
      </c>
      <c r="B1" t="s">
        <v>1</v>
      </c>
      <c r="C1" t="s">
        <v>2</v>
      </c>
      <c r="D1" t="s">
        <v>3</v>
      </c>
      <c r="E1" t="s">
        <v>4</v>
      </c>
      <c r="F1" s="5" t="s">
        <v>5</v>
      </c>
      <c r="G1" s="5" t="s">
        <v>6</v>
      </c>
      <c r="H1" s="5" t="s">
        <v>7</v>
      </c>
      <c r="I1" s="5" t="s">
        <v>8</v>
      </c>
      <c r="J1" s="5"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row>
    <row r="2" spans="1:103">
      <c r="A2" t="s">
        <v>103</v>
      </c>
      <c r="B2" t="s">
        <v>104</v>
      </c>
      <c r="C2" t="s">
        <v>105</v>
      </c>
      <c r="D2" t="s">
        <v>106</v>
      </c>
      <c r="E2" t="s">
        <v>107</v>
      </c>
      <c r="F2">
        <f>M2</f>
        <v>53.927263827704358</v>
      </c>
      <c r="G2" s="3">
        <f>MIN(P2,S2,V2,Y2,AB2,AE2,AH2,AK2,AN2,AQ2,AT2,AZ2,BC2,BF2,BI2,BL2,BO2,BR2,BU2,BX2,CA2,CD2,CG2,CJ2,CM2,CP2,CS2,CV2,CY2)</f>
        <v>16.14225359666835</v>
      </c>
      <c r="H2" s="3">
        <f>MEDIAN(P2,S2,V2,Y2,AB2,AE2,AH2,AK2,AN2,AQ2,AT2,AZ2,BC2,BF2,BI2,BL2,BO2,BR2,BU2,BX2,CA2,CD2,CG2,CJ2,CM2,CP2,CS2,CV2,CY2)</f>
        <v>46.74577253380837</v>
      </c>
      <c r="I2" s="3">
        <f>MAX(P2,S2,V2,Y2,AB2,AE2,AH2,AK2,AN2,AQ2,AT2,AZ2,BC2,BF2,BI2,BL2,BO2,BR2,BU2,BX2,CA2,CD2,CG2,CJ2,CM2,CP2,CS2,CV2,CY2)</f>
        <v>67.693178043168629</v>
      </c>
      <c r="J2">
        <f>AW2</f>
        <v>236.04217024175821</v>
      </c>
      <c r="K2" s="2">
        <v>20430</v>
      </c>
      <c r="L2" s="2">
        <v>1101734</v>
      </c>
      <c r="M2" s="3">
        <v>53.927263827704358</v>
      </c>
      <c r="Q2" s="2">
        <v>9604</v>
      </c>
      <c r="R2" s="2">
        <v>568089.2844</v>
      </c>
      <c r="S2" s="3">
        <v>59.151320741357765</v>
      </c>
      <c r="T2" s="2">
        <v>16296</v>
      </c>
      <c r="U2" s="2">
        <v>939761.69760000007</v>
      </c>
      <c r="V2" s="3">
        <v>57.66824359351989</v>
      </c>
      <c r="W2" s="2">
        <v>50057</v>
      </c>
      <c r="X2" s="2">
        <v>3129794.4480000003</v>
      </c>
      <c r="Y2" s="3">
        <v>62.524610903569936</v>
      </c>
      <c r="Z2" s="2">
        <v>9127</v>
      </c>
      <c r="AA2" s="2">
        <v>617835.63600000006</v>
      </c>
      <c r="AB2" s="3">
        <v>67.693178043168629</v>
      </c>
      <c r="AC2" s="2">
        <v>34804</v>
      </c>
      <c r="AD2" s="2">
        <v>1626939.8672666666</v>
      </c>
      <c r="AE2" s="3">
        <v>46.74577253380837</v>
      </c>
      <c r="AI2" s="2">
        <v>11984</v>
      </c>
      <c r="AJ2" s="2">
        <v>548319.65183333331</v>
      </c>
      <c r="AK2" s="3">
        <v>45.754310066199373</v>
      </c>
      <c r="AL2" s="2">
        <v>38517</v>
      </c>
      <c r="AM2" s="2">
        <v>1970601.9828000001</v>
      </c>
      <c r="AN2" s="3">
        <v>51.161876127424257</v>
      </c>
      <c r="AO2" s="2">
        <v>4452</v>
      </c>
      <c r="AP2" s="2">
        <v>164533.78106666668</v>
      </c>
      <c r="AQ2" s="3">
        <v>36.957273375262055</v>
      </c>
      <c r="AR2" s="2">
        <v>29428</v>
      </c>
      <c r="AS2" s="2">
        <v>1473435.2015</v>
      </c>
      <c r="AT2" s="3">
        <v>50.069158675411174</v>
      </c>
      <c r="AU2" s="2">
        <v>68250</v>
      </c>
      <c r="AV2" s="2">
        <v>16109878.118999999</v>
      </c>
      <c r="AW2" s="3">
        <v>236.04217024175821</v>
      </c>
      <c r="BA2" s="2">
        <v>4648</v>
      </c>
      <c r="BB2" s="2">
        <v>251022.85560000001</v>
      </c>
      <c r="BC2" s="3">
        <v>54.00663846815835</v>
      </c>
      <c r="BG2" s="2">
        <v>5684</v>
      </c>
      <c r="BH2" s="2">
        <v>303519.95141766669</v>
      </c>
      <c r="BI2" s="3">
        <v>53.399006231116587</v>
      </c>
      <c r="BM2" s="2">
        <v>4704</v>
      </c>
      <c r="BN2" s="2">
        <v>213649.32600000003</v>
      </c>
      <c r="BO2" s="3">
        <v>45.418649234693881</v>
      </c>
      <c r="BS2" s="2">
        <v>1932</v>
      </c>
      <c r="BT2" s="2">
        <v>89196.942643333343</v>
      </c>
      <c r="BU2" s="3">
        <v>46.168189773982064</v>
      </c>
      <c r="BV2" s="2">
        <v>0</v>
      </c>
      <c r="BW2" s="2">
        <v>0</v>
      </c>
      <c r="BY2" s="2">
        <v>28140</v>
      </c>
      <c r="BZ2" s="2">
        <v>610958.90658133326</v>
      </c>
      <c r="CA2" s="3">
        <v>21.711403929684906</v>
      </c>
      <c r="CB2" s="2">
        <v>728</v>
      </c>
      <c r="CC2" s="2">
        <v>41800.598400000003</v>
      </c>
      <c r="CD2" s="3">
        <v>57.418404395604398</v>
      </c>
      <c r="CE2" s="2">
        <v>1110</v>
      </c>
      <c r="CF2" s="2">
        <v>57126.756480000004</v>
      </c>
      <c r="CG2" s="3">
        <v>51.465546378378384</v>
      </c>
      <c r="CK2" s="2">
        <v>1260</v>
      </c>
      <c r="CL2" s="2">
        <v>35938.978453333337</v>
      </c>
      <c r="CM2" s="3">
        <v>28.522998772486776</v>
      </c>
      <c r="CN2" s="2">
        <v>371</v>
      </c>
      <c r="CO2" s="2">
        <v>13112.6556</v>
      </c>
      <c r="CP2" s="3">
        <v>35.344085175202153</v>
      </c>
      <c r="CQ2" s="2">
        <v>7112</v>
      </c>
      <c r="CR2" s="2">
        <v>284922.44880000001</v>
      </c>
      <c r="CS2" s="3">
        <v>40.062211586051745</v>
      </c>
      <c r="CT2" s="2">
        <v>588</v>
      </c>
      <c r="CU2" s="2">
        <v>16668.63</v>
      </c>
      <c r="CV2" s="3">
        <v>28.348010204081636</v>
      </c>
      <c r="CW2" s="2">
        <v>23772</v>
      </c>
      <c r="CX2" s="2">
        <v>383733.65250000003</v>
      </c>
      <c r="CY2" s="3">
        <v>16.14225359666835</v>
      </c>
    </row>
    <row r="3" spans="1:103">
      <c r="A3" t="s">
        <v>108</v>
      </c>
      <c r="B3" t="s">
        <v>109</v>
      </c>
      <c r="C3" t="s">
        <v>105</v>
      </c>
      <c r="D3" t="s">
        <v>110</v>
      </c>
      <c r="E3" t="s">
        <v>107</v>
      </c>
      <c r="F3">
        <f t="shared" ref="F3:F66" si="0">M3</f>
        <v>0</v>
      </c>
      <c r="G3" s="3">
        <f t="shared" ref="G3:G66" si="1">MIN(P3,S3,V3,Y3,AB3,AE3,AH3,AK3,AN3,AQ3,AT3,AZ3,BC3,BF3,BI3,BL3,BO3,BR3,BU3,BX3,CA3,CD3,CG3,CJ3,CM3,CP3,CS3,CV3,CY3)</f>
        <v>0</v>
      </c>
      <c r="H3" s="3" t="e">
        <f t="shared" ref="H3:H66" si="2">MEDIAN(P3,S3,V3,Y3,AB3,AE3,AH3,AK3,AN3,AQ3,AT3,AZ3,BC3,BF3,BI3,BL3,BO3,BR3,BU3,BX3,CA3,CD3,CG3,CJ3,CM3,CP3,CS3,CV3,CY3)</f>
        <v>#NUM!</v>
      </c>
      <c r="I3" s="3">
        <f t="shared" ref="I3:I66" si="3">MAX(P3,S3,V3,Y3,AB3,AE3,AH3,AK3,AN3,AQ3,AT3,AZ3,BC3,BF3,BI3,BL3,BO3,BR3,BU3,BX3,CA3,CD3,CG3,CJ3,CM3,CP3,CS3,CV3,CY3)</f>
        <v>0</v>
      </c>
      <c r="J3">
        <f t="shared" ref="J3:J66" si="4">AW3</f>
        <v>221.75464849624061</v>
      </c>
      <c r="AU3" s="2">
        <v>2128</v>
      </c>
      <c r="AV3" s="2">
        <v>471893.89199999999</v>
      </c>
      <c r="AW3" s="3">
        <v>221.75464849624061</v>
      </c>
    </row>
    <row r="4" spans="1:103">
      <c r="A4" t="s">
        <v>111</v>
      </c>
      <c r="B4" t="s">
        <v>112</v>
      </c>
      <c r="C4" t="s">
        <v>105</v>
      </c>
      <c r="D4" t="s">
        <v>106</v>
      </c>
      <c r="E4" t="s">
        <v>107</v>
      </c>
      <c r="F4">
        <f t="shared" si="0"/>
        <v>0</v>
      </c>
      <c r="G4" s="3">
        <f t="shared" si="1"/>
        <v>63.807333333333332</v>
      </c>
      <c r="H4" s="3">
        <f t="shared" si="2"/>
        <v>63.807333333333332</v>
      </c>
      <c r="I4" s="3">
        <f t="shared" si="3"/>
        <v>63.807333333333332</v>
      </c>
      <c r="J4">
        <f t="shared" si="4"/>
        <v>155.22490837797361</v>
      </c>
      <c r="AU4" s="2">
        <v>347220</v>
      </c>
      <c r="AV4" s="2">
        <v>53897192.686999992</v>
      </c>
      <c r="AW4" s="3">
        <v>155.22490837797361</v>
      </c>
      <c r="BA4" s="2">
        <v>3060</v>
      </c>
      <c r="BB4" s="2">
        <v>195250.44</v>
      </c>
      <c r="BC4" s="3">
        <v>63.807333333333332</v>
      </c>
    </row>
    <row r="5" spans="1:103">
      <c r="A5" t="s">
        <v>113</v>
      </c>
      <c r="B5" t="s">
        <v>114</v>
      </c>
      <c r="C5" t="s">
        <v>115</v>
      </c>
      <c r="D5" t="s">
        <v>116</v>
      </c>
      <c r="E5" t="s">
        <v>117</v>
      </c>
      <c r="F5">
        <f t="shared" si="0"/>
        <v>0</v>
      </c>
      <c r="G5" s="3">
        <f t="shared" si="1"/>
        <v>0</v>
      </c>
      <c r="H5" s="3" t="e">
        <f t="shared" si="2"/>
        <v>#NUM!</v>
      </c>
      <c r="I5" s="3">
        <f t="shared" si="3"/>
        <v>0</v>
      </c>
      <c r="J5">
        <f t="shared" si="4"/>
        <v>1150.5599839999998</v>
      </c>
      <c r="AU5" s="2">
        <v>125</v>
      </c>
      <c r="AV5" s="2">
        <v>143819.99799999996</v>
      </c>
      <c r="AW5" s="3">
        <v>1150.5599839999998</v>
      </c>
      <c r="CK5" s="2">
        <v>0</v>
      </c>
      <c r="CL5" s="2">
        <v>0</v>
      </c>
    </row>
    <row r="6" spans="1:103">
      <c r="A6" t="s">
        <v>118</v>
      </c>
      <c r="B6" t="s">
        <v>119</v>
      </c>
      <c r="C6" t="s">
        <v>115</v>
      </c>
      <c r="D6" t="s">
        <v>120</v>
      </c>
      <c r="E6" t="s">
        <v>121</v>
      </c>
      <c r="F6">
        <f t="shared" si="0"/>
        <v>1748.7257053291537</v>
      </c>
      <c r="G6" s="3">
        <f t="shared" si="1"/>
        <v>1163.074730831099</v>
      </c>
      <c r="H6" s="3">
        <f t="shared" si="2"/>
        <v>1945.6609361864998</v>
      </c>
      <c r="I6" s="3">
        <f t="shared" si="3"/>
        <v>2181.5587138473493</v>
      </c>
      <c r="J6">
        <f t="shared" si="4"/>
        <v>4290.8322417771224</v>
      </c>
      <c r="K6" s="2">
        <v>638</v>
      </c>
      <c r="L6" s="2">
        <v>1115687</v>
      </c>
      <c r="M6" s="3">
        <v>1748.7257053291537</v>
      </c>
      <c r="N6" s="2">
        <v>0</v>
      </c>
      <c r="O6" s="2">
        <v>0</v>
      </c>
      <c r="T6" s="2">
        <v>5149</v>
      </c>
      <c r="U6" s="2">
        <v>11232845.817600001</v>
      </c>
      <c r="V6" s="3">
        <v>2181.5587138473493</v>
      </c>
      <c r="W6" s="2">
        <v>1442</v>
      </c>
      <c r="X6" s="2">
        <v>3140295.3119999999</v>
      </c>
      <c r="Y6" s="3">
        <v>2177.7359999999999</v>
      </c>
      <c r="Z6" s="2">
        <v>1079</v>
      </c>
      <c r="AA6" s="2">
        <v>2248393.0920000002</v>
      </c>
      <c r="AB6" s="3">
        <v>2083.7748767377202</v>
      </c>
      <c r="AC6" s="2">
        <v>746</v>
      </c>
      <c r="AD6" s="2">
        <v>867653.74919999996</v>
      </c>
      <c r="AE6" s="3">
        <v>1163.074730831099</v>
      </c>
      <c r="AI6" s="2">
        <v>18</v>
      </c>
      <c r="AJ6" s="2">
        <v>29697.390833333331</v>
      </c>
      <c r="AK6" s="3">
        <v>1649.8550462962962</v>
      </c>
      <c r="AO6" s="2">
        <v>69</v>
      </c>
      <c r="AP6" s="2">
        <v>98708.774266666675</v>
      </c>
      <c r="AQ6" s="3">
        <v>1430.5619458937199</v>
      </c>
      <c r="AU6" s="2">
        <v>28518</v>
      </c>
      <c r="AV6" s="2">
        <v>122365953.87099998</v>
      </c>
      <c r="AW6" s="3">
        <v>4290.8322417771224</v>
      </c>
      <c r="AX6" s="2">
        <v>479</v>
      </c>
      <c r="AY6" s="2">
        <v>931971.58843333344</v>
      </c>
      <c r="AZ6" s="3">
        <v>1945.6609361864998</v>
      </c>
      <c r="BA6" s="2">
        <v>815</v>
      </c>
      <c r="BB6" s="2">
        <v>1709209.524</v>
      </c>
      <c r="BC6" s="3">
        <v>2097.1896000000002</v>
      </c>
      <c r="BG6" s="2">
        <v>0</v>
      </c>
      <c r="BH6" s="2">
        <v>0</v>
      </c>
      <c r="BM6" s="2">
        <v>27</v>
      </c>
      <c r="BN6" s="2">
        <v>49671.7716</v>
      </c>
      <c r="BO6" s="3">
        <v>1839.6952444444444</v>
      </c>
      <c r="BS6" s="2">
        <v>9</v>
      </c>
      <c r="BT6" s="2">
        <v>17254.847936666669</v>
      </c>
      <c r="BU6" s="3">
        <v>1917.2053262962966</v>
      </c>
      <c r="BY6" s="2">
        <v>0</v>
      </c>
      <c r="BZ6" s="2">
        <v>0</v>
      </c>
      <c r="CE6" s="2">
        <v>18</v>
      </c>
      <c r="CF6" s="2">
        <v>37339.926986666673</v>
      </c>
      <c r="CG6" s="3">
        <v>2074.4403881481485</v>
      </c>
      <c r="CN6" s="2">
        <v>326</v>
      </c>
      <c r="CO6" s="2">
        <v>631819.38600000006</v>
      </c>
      <c r="CP6" s="3">
        <v>1938.0962760736197</v>
      </c>
      <c r="CQ6" s="2">
        <v>0</v>
      </c>
      <c r="CR6" s="2">
        <v>0</v>
      </c>
      <c r="CT6" s="2">
        <v>76</v>
      </c>
      <c r="CU6" s="2">
        <v>151607.7156</v>
      </c>
      <c r="CV6" s="3">
        <v>1994.8383631578947</v>
      </c>
    </row>
    <row r="7" spans="1:103">
      <c r="A7" t="s">
        <v>122</v>
      </c>
      <c r="B7" t="s">
        <v>123</v>
      </c>
      <c r="C7" t="s">
        <v>115</v>
      </c>
      <c r="D7" t="s">
        <v>124</v>
      </c>
      <c r="E7" t="s">
        <v>125</v>
      </c>
      <c r="F7">
        <f t="shared" si="0"/>
        <v>1749.5846613545816</v>
      </c>
      <c r="G7" s="3">
        <f t="shared" si="1"/>
        <v>0</v>
      </c>
      <c r="H7" s="3" t="e">
        <f t="shared" si="2"/>
        <v>#NUM!</v>
      </c>
      <c r="I7" s="3">
        <f t="shared" si="3"/>
        <v>0</v>
      </c>
      <c r="J7">
        <f t="shared" si="4"/>
        <v>0</v>
      </c>
      <c r="K7" s="2">
        <v>1004</v>
      </c>
      <c r="L7" s="2">
        <v>1756583</v>
      </c>
      <c r="M7" s="3">
        <v>1749.5846613545816</v>
      </c>
    </row>
    <row r="8" spans="1:103">
      <c r="A8" t="s">
        <v>126</v>
      </c>
      <c r="B8" t="s">
        <v>127</v>
      </c>
      <c r="C8" t="s">
        <v>128</v>
      </c>
      <c r="D8" t="s">
        <v>129</v>
      </c>
      <c r="E8" t="s">
        <v>107</v>
      </c>
      <c r="F8">
        <f t="shared" si="0"/>
        <v>0</v>
      </c>
      <c r="G8" s="3">
        <f t="shared" si="1"/>
        <v>8809.7370598984762</v>
      </c>
      <c r="H8" s="3">
        <f t="shared" si="2"/>
        <v>8809.7370598984762</v>
      </c>
      <c r="I8" s="3">
        <f t="shared" si="3"/>
        <v>8809.7370598984762</v>
      </c>
      <c r="J8">
        <f t="shared" si="4"/>
        <v>6820.1999273144593</v>
      </c>
      <c r="T8" s="2">
        <v>0</v>
      </c>
      <c r="U8" s="2">
        <v>0</v>
      </c>
      <c r="AC8" s="2">
        <v>394</v>
      </c>
      <c r="AD8" s="2">
        <v>3471036.4016</v>
      </c>
      <c r="AE8" s="3">
        <v>8809.7370598984762</v>
      </c>
      <c r="AU8" s="2">
        <v>1307</v>
      </c>
      <c r="AV8" s="2">
        <v>8914001.3049999978</v>
      </c>
      <c r="AW8" s="3">
        <v>6820.1999273144593</v>
      </c>
    </row>
    <row r="9" spans="1:103">
      <c r="A9" t="s">
        <v>130</v>
      </c>
      <c r="B9" t="s">
        <v>131</v>
      </c>
      <c r="C9" t="s">
        <v>105</v>
      </c>
      <c r="D9" t="s">
        <v>132</v>
      </c>
      <c r="E9" t="s">
        <v>107</v>
      </c>
      <c r="F9">
        <f t="shared" si="0"/>
        <v>0</v>
      </c>
      <c r="G9" s="3">
        <f t="shared" si="1"/>
        <v>0</v>
      </c>
      <c r="H9" s="3" t="e">
        <f t="shared" si="2"/>
        <v>#NUM!</v>
      </c>
      <c r="I9" s="3">
        <f t="shared" si="3"/>
        <v>0</v>
      </c>
      <c r="J9">
        <f t="shared" si="4"/>
        <v>31.640716666666663</v>
      </c>
      <c r="AU9" s="2">
        <v>480</v>
      </c>
      <c r="AV9" s="2">
        <v>15187.543999999998</v>
      </c>
      <c r="AW9" s="3">
        <v>31.640716666666663</v>
      </c>
    </row>
    <row r="10" spans="1:103">
      <c r="A10" t="s">
        <v>133</v>
      </c>
      <c r="B10" t="s">
        <v>134</v>
      </c>
      <c r="C10" t="s">
        <v>105</v>
      </c>
      <c r="D10" t="s">
        <v>135</v>
      </c>
      <c r="E10" t="s">
        <v>107</v>
      </c>
      <c r="F10">
        <f t="shared" si="0"/>
        <v>85.019771863117867</v>
      </c>
      <c r="G10" s="3">
        <f t="shared" si="1"/>
        <v>62.611125000000001</v>
      </c>
      <c r="H10" s="3">
        <f t="shared" si="2"/>
        <v>100.63825200000001</v>
      </c>
      <c r="I10" s="3">
        <f t="shared" si="3"/>
        <v>133.46836080260564</v>
      </c>
      <c r="J10">
        <f t="shared" si="4"/>
        <v>455.62710430273302</v>
      </c>
      <c r="K10" s="2">
        <v>63120</v>
      </c>
      <c r="L10" s="2">
        <v>5366448</v>
      </c>
      <c r="M10" s="3">
        <v>85.019771863117867</v>
      </c>
      <c r="N10" s="2">
        <v>61440</v>
      </c>
      <c r="O10" s="2">
        <v>5262888.6411999995</v>
      </c>
      <c r="P10" s="3">
        <v>85.658994811197914</v>
      </c>
      <c r="Q10" s="2">
        <v>16674</v>
      </c>
      <c r="R10" s="2">
        <v>1670994.7320000001</v>
      </c>
      <c r="S10" s="3">
        <v>100.21558906081324</v>
      </c>
      <c r="T10" s="2">
        <v>159042</v>
      </c>
      <c r="U10" s="2">
        <v>17675169.138</v>
      </c>
      <c r="V10" s="3">
        <v>111.1352292979213</v>
      </c>
      <c r="W10" s="2">
        <v>121077</v>
      </c>
      <c r="X10" s="2">
        <v>12935213.372400001</v>
      </c>
      <c r="Y10" s="3">
        <v>106.83460419732897</v>
      </c>
      <c r="Z10" s="2">
        <v>55312</v>
      </c>
      <c r="AA10" s="2">
        <v>6060945.0660000006</v>
      </c>
      <c r="AB10" s="3">
        <v>109.57739850303733</v>
      </c>
      <c r="AC10" s="2">
        <v>285600</v>
      </c>
      <c r="AD10" s="2">
        <v>22042679.476266667</v>
      </c>
      <c r="AE10" s="3">
        <v>77.180250267040151</v>
      </c>
      <c r="AI10" s="2">
        <v>1500</v>
      </c>
      <c r="AJ10" s="2">
        <v>126949.13216666666</v>
      </c>
      <c r="AK10" s="3">
        <v>84.632754777777777</v>
      </c>
      <c r="AL10" s="2">
        <v>49738</v>
      </c>
      <c r="AM10" s="2">
        <v>6638449.3295999998</v>
      </c>
      <c r="AN10" s="3">
        <v>133.46836080260564</v>
      </c>
      <c r="AO10" s="2">
        <v>7260</v>
      </c>
      <c r="AP10" s="2">
        <v>679753.75719999999</v>
      </c>
      <c r="AQ10" s="3">
        <v>93.629994104683192</v>
      </c>
      <c r="AR10" s="2">
        <v>83460</v>
      </c>
      <c r="AS10" s="2">
        <v>8838233.003833333</v>
      </c>
      <c r="AT10" s="3">
        <v>105.89783134235961</v>
      </c>
      <c r="AU10" s="2">
        <v>428100</v>
      </c>
      <c r="AV10" s="2">
        <v>195053963.352</v>
      </c>
      <c r="AW10" s="3">
        <v>455.62710430273302</v>
      </c>
      <c r="AX10" s="2">
        <v>15660</v>
      </c>
      <c r="AY10" s="2">
        <v>1773091.8587666668</v>
      </c>
      <c r="AZ10" s="3">
        <v>113.22425662622393</v>
      </c>
      <c r="BA10" s="2">
        <v>15720</v>
      </c>
      <c r="BB10" s="2">
        <v>1741380.3528000002</v>
      </c>
      <c r="BC10" s="3">
        <v>110.77483160305344</v>
      </c>
      <c r="BG10" s="2">
        <v>6900</v>
      </c>
      <c r="BH10" s="2">
        <v>702482.90588933334</v>
      </c>
      <c r="BI10" s="3">
        <v>101.80911679555555</v>
      </c>
      <c r="BJ10" s="2">
        <v>960</v>
      </c>
      <c r="BK10" s="2">
        <v>74057.94</v>
      </c>
      <c r="BL10" s="3">
        <v>77.143687499999999</v>
      </c>
      <c r="BM10" s="2">
        <v>180</v>
      </c>
      <c r="BN10" s="2">
        <v>19972.524000000001</v>
      </c>
      <c r="BO10" s="3">
        <v>110.95846666666668</v>
      </c>
      <c r="BS10" s="2">
        <v>180</v>
      </c>
      <c r="BT10" s="2">
        <v>17132.666010000001</v>
      </c>
      <c r="BU10" s="3">
        <v>95.181477833333332</v>
      </c>
      <c r="BV10" s="2">
        <v>7440</v>
      </c>
      <c r="BW10" s="2">
        <v>834979.78079999995</v>
      </c>
      <c r="BX10" s="3">
        <v>112.22846516129032</v>
      </c>
      <c r="BY10" s="2">
        <v>16320</v>
      </c>
      <c r="BZ10" s="2">
        <v>1043117.4763519999</v>
      </c>
      <c r="CA10" s="3">
        <v>63.916512031372541</v>
      </c>
      <c r="CE10" s="2">
        <v>1740</v>
      </c>
      <c r="CF10" s="2">
        <v>118422.10222666667</v>
      </c>
      <c r="CG10" s="3">
        <v>68.058679440613034</v>
      </c>
      <c r="CK10" s="2">
        <v>22860</v>
      </c>
      <c r="CL10" s="2">
        <v>1816424.6763733334</v>
      </c>
      <c r="CM10" s="3">
        <v>79.458647260425778</v>
      </c>
      <c r="CN10" s="2">
        <v>4365</v>
      </c>
      <c r="CO10" s="2">
        <v>460078.05359999998</v>
      </c>
      <c r="CP10" s="3">
        <v>105.40161594501718</v>
      </c>
      <c r="CQ10" s="2">
        <v>0</v>
      </c>
      <c r="CR10" s="2">
        <v>0</v>
      </c>
      <c r="CT10" s="2">
        <v>600</v>
      </c>
      <c r="CU10" s="2">
        <v>60382.951200000003</v>
      </c>
      <c r="CV10" s="3">
        <v>100.63825200000001</v>
      </c>
      <c r="CW10" s="2">
        <v>2160</v>
      </c>
      <c r="CX10" s="2">
        <v>135240.03</v>
      </c>
      <c r="CY10" s="3">
        <v>62.611125000000001</v>
      </c>
    </row>
    <row r="11" spans="1:103">
      <c r="A11" t="s">
        <v>136</v>
      </c>
      <c r="B11" t="s">
        <v>137</v>
      </c>
      <c r="C11" t="s">
        <v>138</v>
      </c>
      <c r="D11" t="s">
        <v>139</v>
      </c>
      <c r="E11" t="s">
        <v>107</v>
      </c>
      <c r="F11">
        <f t="shared" si="0"/>
        <v>18.791411018628615</v>
      </c>
      <c r="G11" s="3">
        <f t="shared" si="1"/>
        <v>7.4633271428571435</v>
      </c>
      <c r="H11" s="3">
        <f t="shared" si="2"/>
        <v>18.145332198314108</v>
      </c>
      <c r="I11" s="3">
        <f t="shared" si="3"/>
        <v>26.535562539499804</v>
      </c>
      <c r="J11">
        <f t="shared" si="4"/>
        <v>47.099637092968273</v>
      </c>
      <c r="K11" s="2">
        <v>252300</v>
      </c>
      <c r="L11" s="2">
        <v>4741073</v>
      </c>
      <c r="M11" s="3">
        <v>18.791411018628615</v>
      </c>
      <c r="Q11" s="2">
        <v>52976</v>
      </c>
      <c r="R11" s="2">
        <v>1182999.8928</v>
      </c>
      <c r="S11" s="3">
        <v>22.330864784053158</v>
      </c>
      <c r="T11" s="2">
        <v>8400</v>
      </c>
      <c r="U11" s="2">
        <v>62691.948000000004</v>
      </c>
      <c r="V11" s="3">
        <v>7.4633271428571435</v>
      </c>
      <c r="W11" s="2">
        <v>0</v>
      </c>
      <c r="X11" s="2">
        <v>0</v>
      </c>
      <c r="Z11" s="2">
        <v>38315</v>
      </c>
      <c r="AA11" s="2">
        <v>838686.4068</v>
      </c>
      <c r="AB11" s="3">
        <v>21.889244598721127</v>
      </c>
      <c r="AF11" s="2">
        <v>5460</v>
      </c>
      <c r="AG11" s="2">
        <v>117229.31880000001</v>
      </c>
      <c r="AH11" s="3">
        <v>21.47057120879121</v>
      </c>
      <c r="AI11" s="2">
        <v>220248</v>
      </c>
      <c r="AJ11" s="2">
        <v>2919185.3459999999</v>
      </c>
      <c r="AK11" s="3">
        <v>13.254083333333332</v>
      </c>
      <c r="AL11" s="2">
        <v>337027</v>
      </c>
      <c r="AM11" s="2">
        <v>8943201.0360000003</v>
      </c>
      <c r="AN11" s="3">
        <v>26.535562539499804</v>
      </c>
      <c r="AO11" s="2">
        <v>54908</v>
      </c>
      <c r="AP11" s="2">
        <v>811863.02679999999</v>
      </c>
      <c r="AQ11" s="3">
        <v>14.785878684344722</v>
      </c>
      <c r="AR11" s="2">
        <v>312760</v>
      </c>
      <c r="AS11" s="2">
        <v>3191085.3703333335</v>
      </c>
      <c r="AT11" s="3">
        <v>10.202984302127298</v>
      </c>
      <c r="AU11" s="2">
        <v>13387470</v>
      </c>
      <c r="AV11" s="2">
        <v>630544978.59299994</v>
      </c>
      <c r="AW11" s="3">
        <v>47.099637092968273</v>
      </c>
      <c r="AX11" s="2">
        <v>20356</v>
      </c>
      <c r="AY11" s="2">
        <v>431891.64420000004</v>
      </c>
      <c r="AZ11" s="3">
        <v>21.216921015916686</v>
      </c>
      <c r="BG11" s="2">
        <v>13020</v>
      </c>
      <c r="BH11" s="2">
        <v>206026.51368133334</v>
      </c>
      <c r="BI11" s="3">
        <v>15.823848977060932</v>
      </c>
      <c r="BJ11" s="2">
        <v>644</v>
      </c>
      <c r="BK11" s="2">
        <v>9513.4248000000007</v>
      </c>
      <c r="BL11" s="3">
        <v>14.772398757763977</v>
      </c>
      <c r="BM11" s="2">
        <v>81144</v>
      </c>
      <c r="BN11" s="2">
        <v>1309724.7372000001</v>
      </c>
      <c r="BO11" s="3">
        <v>16.14074653948536</v>
      </c>
      <c r="BV11" s="2">
        <v>0</v>
      </c>
      <c r="BW11" s="2">
        <v>0</v>
      </c>
      <c r="BY11" s="2">
        <v>69664</v>
      </c>
      <c r="BZ11" s="2">
        <v>669030.29905066662</v>
      </c>
      <c r="CA11" s="3">
        <v>9.6036733327208683</v>
      </c>
      <c r="CB11" s="2">
        <v>1960</v>
      </c>
      <c r="CC11" s="2">
        <v>43768.018799999998</v>
      </c>
      <c r="CD11" s="3">
        <v>22.330621836734693</v>
      </c>
      <c r="CN11" s="2">
        <v>1848</v>
      </c>
      <c r="CO11" s="2">
        <v>39548.282400000004</v>
      </c>
      <c r="CP11" s="3">
        <v>21.400585714285715</v>
      </c>
      <c r="CT11" s="2">
        <v>1232</v>
      </c>
      <c r="CU11" s="2">
        <v>24824.698800000002</v>
      </c>
      <c r="CV11" s="3">
        <v>20.14991785714286</v>
      </c>
    </row>
    <row r="12" spans="1:103">
      <c r="A12" t="s">
        <v>140</v>
      </c>
      <c r="B12" t="s">
        <v>141</v>
      </c>
      <c r="C12" t="s">
        <v>142</v>
      </c>
      <c r="D12" t="s">
        <v>143</v>
      </c>
      <c r="E12" t="s">
        <v>144</v>
      </c>
      <c r="F12">
        <f t="shared" si="0"/>
        <v>0</v>
      </c>
      <c r="G12" s="3">
        <f t="shared" si="1"/>
        <v>0</v>
      </c>
      <c r="H12" s="3" t="e">
        <f t="shared" si="2"/>
        <v>#NUM!</v>
      </c>
      <c r="I12" s="3">
        <f t="shared" si="3"/>
        <v>0</v>
      </c>
      <c r="J12">
        <f t="shared" si="4"/>
        <v>2829.4014832379721</v>
      </c>
      <c r="AU12" s="2">
        <v>50859</v>
      </c>
      <c r="AV12" s="2">
        <v>143900530.03600001</v>
      </c>
      <c r="AW12" s="3">
        <v>2829.4014832379721</v>
      </c>
    </row>
    <row r="13" spans="1:103">
      <c r="A13" t="s">
        <v>145</v>
      </c>
      <c r="B13" t="s">
        <v>146</v>
      </c>
      <c r="C13" t="s">
        <v>147</v>
      </c>
      <c r="D13" t="s">
        <v>148</v>
      </c>
      <c r="E13" t="s">
        <v>107</v>
      </c>
      <c r="F13">
        <f t="shared" si="0"/>
        <v>33.797275641025642</v>
      </c>
      <c r="G13" s="3">
        <f t="shared" si="1"/>
        <v>10.204400591932137</v>
      </c>
      <c r="H13" s="3">
        <f t="shared" si="2"/>
        <v>44.240996056338034</v>
      </c>
      <c r="I13" s="3">
        <f t="shared" si="3"/>
        <v>57.889000069446162</v>
      </c>
      <c r="J13">
        <f t="shared" si="4"/>
        <v>120.5383400055844</v>
      </c>
      <c r="K13" s="2">
        <v>74880</v>
      </c>
      <c r="L13" s="2">
        <v>2530740</v>
      </c>
      <c r="M13" s="3">
        <v>33.797275641025642</v>
      </c>
      <c r="N13" s="2">
        <v>45900</v>
      </c>
      <c r="O13" s="2">
        <v>1938911.2025999997</v>
      </c>
      <c r="P13" s="3">
        <v>42.242074130718947</v>
      </c>
      <c r="T13" s="2">
        <v>124454</v>
      </c>
      <c r="U13" s="2">
        <v>5744804.9207999995</v>
      </c>
      <c r="V13" s="3">
        <v>46.160066537033757</v>
      </c>
      <c r="W13" s="2">
        <v>293924</v>
      </c>
      <c r="X13" s="2">
        <v>12386593.9428</v>
      </c>
      <c r="Y13" s="3">
        <v>42.14216580748765</v>
      </c>
      <c r="Z13" s="2">
        <v>14180</v>
      </c>
      <c r="AA13" s="2">
        <v>676701.63</v>
      </c>
      <c r="AB13" s="3">
        <v>47.722258815232721</v>
      </c>
      <c r="AC13" s="2">
        <v>1938060</v>
      </c>
      <c r="AD13" s="2">
        <v>19776740.611199997</v>
      </c>
      <c r="AE13" s="3">
        <v>10.204400591932137</v>
      </c>
      <c r="AF13" s="2">
        <v>15960</v>
      </c>
      <c r="AG13" s="2">
        <v>665435.57520000008</v>
      </c>
      <c r="AH13" s="3">
        <v>41.693958345864665</v>
      </c>
      <c r="AI13" s="2">
        <v>1980</v>
      </c>
      <c r="AJ13" s="2">
        <v>92308.412166666662</v>
      </c>
      <c r="AK13" s="3">
        <v>46.620410185185186</v>
      </c>
      <c r="AL13" s="2">
        <v>80638</v>
      </c>
      <c r="AM13" s="2">
        <v>4668053.1875999998</v>
      </c>
      <c r="AN13" s="3">
        <v>57.889000069446162</v>
      </c>
      <c r="AO13" s="2">
        <v>0</v>
      </c>
      <c r="AP13" s="2">
        <v>0</v>
      </c>
      <c r="AR13" s="2">
        <v>406620</v>
      </c>
      <c r="AS13" s="2">
        <v>19653265.268666666</v>
      </c>
      <c r="AT13" s="3">
        <v>48.333247918613608</v>
      </c>
      <c r="AU13" s="2">
        <v>895350</v>
      </c>
      <c r="AV13" s="2">
        <v>107924002.72399999</v>
      </c>
      <c r="AW13" s="3">
        <v>120.5383400055844</v>
      </c>
      <c r="AX13" s="2">
        <v>38160</v>
      </c>
      <c r="AY13" s="2">
        <v>1906482.9592666668</v>
      </c>
      <c r="AZ13" s="3">
        <v>49.960245263801539</v>
      </c>
      <c r="BA13" s="2">
        <v>28620</v>
      </c>
      <c r="BB13" s="2">
        <v>1242267.1272</v>
      </c>
      <c r="BC13" s="3">
        <v>43.405560000000001</v>
      </c>
      <c r="BG13" s="2">
        <v>0</v>
      </c>
      <c r="BH13" s="2">
        <v>0</v>
      </c>
      <c r="BM13" s="2">
        <v>6840</v>
      </c>
      <c r="BN13" s="2">
        <v>292214.8812</v>
      </c>
      <c r="BO13" s="3">
        <v>42.721473859649123</v>
      </c>
      <c r="BS13" s="2">
        <v>540</v>
      </c>
      <c r="BT13" s="2">
        <v>29663.743970000003</v>
      </c>
      <c r="BU13" s="3">
        <v>54.932859203703707</v>
      </c>
      <c r="BV13" s="2">
        <v>12780</v>
      </c>
      <c r="BW13" s="2">
        <v>565399.92960000003</v>
      </c>
      <c r="BX13" s="3">
        <v>44.240996056338034</v>
      </c>
      <c r="CN13" s="2">
        <v>9572</v>
      </c>
      <c r="CO13" s="2">
        <v>370984.7856</v>
      </c>
      <c r="CP13" s="3">
        <v>38.757290597576265</v>
      </c>
    </row>
    <row r="14" spans="1:103">
      <c r="A14" t="s">
        <v>149</v>
      </c>
      <c r="B14" t="s">
        <v>150</v>
      </c>
      <c r="C14" t="s">
        <v>128</v>
      </c>
      <c r="D14" t="s">
        <v>151</v>
      </c>
      <c r="E14" t="s">
        <v>107</v>
      </c>
      <c r="F14">
        <f t="shared" si="0"/>
        <v>1645.8230535894843</v>
      </c>
      <c r="G14" s="3">
        <f t="shared" si="1"/>
        <v>1041.0060488619026</v>
      </c>
      <c r="H14" s="3">
        <f t="shared" si="2"/>
        <v>1566.18</v>
      </c>
      <c r="I14" s="3">
        <f t="shared" si="3"/>
        <v>2013.0997651525422</v>
      </c>
      <c r="J14">
        <f t="shared" si="4"/>
        <v>2291.2510464673437</v>
      </c>
      <c r="K14" s="2">
        <v>989</v>
      </c>
      <c r="L14" s="2">
        <v>1627719</v>
      </c>
      <c r="M14" s="3">
        <v>1645.8230535894843</v>
      </c>
      <c r="Q14" s="2">
        <v>3917</v>
      </c>
      <c r="R14" s="2">
        <v>4956624.09</v>
      </c>
      <c r="S14" s="3">
        <v>1265.4133495021699</v>
      </c>
      <c r="T14" s="2">
        <v>10328</v>
      </c>
      <c r="U14" s="2">
        <v>18127380.4932</v>
      </c>
      <c r="V14" s="3">
        <v>1755.1685218048026</v>
      </c>
      <c r="W14" s="2">
        <v>5900</v>
      </c>
      <c r="X14" s="2">
        <v>11877288.614399999</v>
      </c>
      <c r="Y14" s="3">
        <v>2013.0997651525422</v>
      </c>
      <c r="Z14" s="2">
        <v>8143</v>
      </c>
      <c r="AA14" s="2">
        <v>12058075.009200001</v>
      </c>
      <c r="AB14" s="3">
        <v>1480.790250423677</v>
      </c>
      <c r="AC14" s="2">
        <v>5730</v>
      </c>
      <c r="AD14" s="2">
        <v>8202377.0684333341</v>
      </c>
      <c r="AE14" s="3">
        <v>1431.4794185747528</v>
      </c>
      <c r="AL14" s="2">
        <v>3581</v>
      </c>
      <c r="AM14" s="2">
        <v>5608490.5800000001</v>
      </c>
      <c r="AN14" s="3">
        <v>1566.18</v>
      </c>
      <c r="AO14" s="2">
        <v>237</v>
      </c>
      <c r="AP14" s="2">
        <v>307564.52160000004</v>
      </c>
      <c r="AQ14" s="3">
        <v>1297.7405974683545</v>
      </c>
      <c r="AR14" s="2">
        <v>8619</v>
      </c>
      <c r="AS14" s="2">
        <v>10587113.469000001</v>
      </c>
      <c r="AT14" s="3">
        <v>1228.345918203968</v>
      </c>
      <c r="AU14" s="2">
        <v>45688</v>
      </c>
      <c r="AV14" s="2">
        <v>104682677.81099999</v>
      </c>
      <c r="AW14" s="3">
        <v>2291.2510464673437</v>
      </c>
      <c r="AX14" s="2">
        <v>0</v>
      </c>
      <c r="AY14" s="2">
        <v>0</v>
      </c>
      <c r="BA14" s="2">
        <v>650</v>
      </c>
      <c r="BB14" s="2">
        <v>1066494</v>
      </c>
      <c r="BC14" s="3">
        <v>1640.76</v>
      </c>
      <c r="BG14" s="2">
        <v>1550</v>
      </c>
      <c r="BH14" s="2">
        <v>2471510.7807693332</v>
      </c>
      <c r="BI14" s="3">
        <v>1594.5230843673119</v>
      </c>
      <c r="BM14" s="2">
        <v>178</v>
      </c>
      <c r="BN14" s="2">
        <v>281833.34519999998</v>
      </c>
      <c r="BO14" s="3">
        <v>1583.3334</v>
      </c>
      <c r="BS14" s="2">
        <v>2141</v>
      </c>
      <c r="BT14" s="2">
        <v>2228793.9506133334</v>
      </c>
      <c r="BU14" s="3">
        <v>1041.0060488619026</v>
      </c>
      <c r="BY14" s="2">
        <v>0</v>
      </c>
      <c r="BZ14" s="2">
        <v>0</v>
      </c>
      <c r="CK14" s="2">
        <v>3579</v>
      </c>
      <c r="CL14" s="2">
        <v>5766685.2240000004</v>
      </c>
      <c r="CM14" s="3">
        <v>1611.2560000000001</v>
      </c>
      <c r="CN14" s="2">
        <v>0</v>
      </c>
      <c r="CO14" s="2">
        <v>0</v>
      </c>
    </row>
    <row r="15" spans="1:103">
      <c r="A15" t="s">
        <v>152</v>
      </c>
      <c r="B15" t="s">
        <v>153</v>
      </c>
      <c r="C15" t="s">
        <v>115</v>
      </c>
      <c r="D15" t="s">
        <v>120</v>
      </c>
      <c r="E15" t="s">
        <v>154</v>
      </c>
      <c r="F15">
        <f t="shared" si="0"/>
        <v>0</v>
      </c>
      <c r="G15" s="3">
        <f t="shared" si="1"/>
        <v>0</v>
      </c>
      <c r="H15" s="3" t="e">
        <f t="shared" si="2"/>
        <v>#NUM!</v>
      </c>
      <c r="I15" s="3">
        <f t="shared" si="3"/>
        <v>0</v>
      </c>
      <c r="J15">
        <f t="shared" si="4"/>
        <v>0</v>
      </c>
      <c r="AU15" s="2">
        <v>0</v>
      </c>
      <c r="AV15" s="2">
        <v>0</v>
      </c>
    </row>
    <row r="16" spans="1:103">
      <c r="A16" t="s">
        <v>155</v>
      </c>
      <c r="B16" t="s">
        <v>156</v>
      </c>
      <c r="C16" t="s">
        <v>138</v>
      </c>
      <c r="D16" t="s">
        <v>106</v>
      </c>
      <c r="E16" t="s">
        <v>107</v>
      </c>
      <c r="F16">
        <f t="shared" si="0"/>
        <v>396.96900826446279</v>
      </c>
      <c r="G16" s="3">
        <f t="shared" si="1"/>
        <v>215.93436603988604</v>
      </c>
      <c r="H16" s="3">
        <f t="shared" si="2"/>
        <v>215.93436603988604</v>
      </c>
      <c r="I16" s="3">
        <f t="shared" si="3"/>
        <v>215.93436603988604</v>
      </c>
      <c r="J16">
        <f t="shared" si="4"/>
        <v>0</v>
      </c>
      <c r="K16" s="2">
        <v>7260</v>
      </c>
      <c r="L16" s="2">
        <v>2881995</v>
      </c>
      <c r="M16" s="3">
        <v>396.96900826446279</v>
      </c>
      <c r="CK16" s="2">
        <v>1170</v>
      </c>
      <c r="CL16" s="2">
        <v>252643.20826666668</v>
      </c>
      <c r="CM16" s="3">
        <v>215.93436603988604</v>
      </c>
    </row>
    <row r="17" spans="1:103">
      <c r="A17" t="s">
        <v>157</v>
      </c>
      <c r="B17" t="s">
        <v>158</v>
      </c>
      <c r="C17" t="s">
        <v>105</v>
      </c>
      <c r="D17" t="s">
        <v>135</v>
      </c>
      <c r="E17" t="s">
        <v>107</v>
      </c>
      <c r="F17">
        <f t="shared" si="0"/>
        <v>211.2743265993266</v>
      </c>
      <c r="G17" s="3">
        <f t="shared" si="1"/>
        <v>206.28069879414301</v>
      </c>
      <c r="H17" s="3">
        <f t="shared" si="2"/>
        <v>223.95478508641972</v>
      </c>
      <c r="I17" s="3">
        <f t="shared" si="3"/>
        <v>283.33726380952379</v>
      </c>
      <c r="J17">
        <f t="shared" si="4"/>
        <v>425.4057296325476</v>
      </c>
      <c r="K17" s="2">
        <v>11880</v>
      </c>
      <c r="L17" s="2">
        <v>2509939</v>
      </c>
      <c r="M17" s="3">
        <v>211.2743265993266</v>
      </c>
      <c r="N17" s="2">
        <v>4050</v>
      </c>
      <c r="O17" s="2">
        <v>907016.87959999987</v>
      </c>
      <c r="P17" s="3">
        <v>223.95478508641972</v>
      </c>
      <c r="T17" s="2">
        <v>0</v>
      </c>
      <c r="U17" s="2">
        <v>0</v>
      </c>
      <c r="W17" s="2">
        <v>0</v>
      </c>
      <c r="X17" s="2">
        <v>0</v>
      </c>
      <c r="AR17" s="2">
        <v>3870</v>
      </c>
      <c r="AS17" s="2">
        <v>798306.30433333339</v>
      </c>
      <c r="AT17" s="3">
        <v>206.28069879414301</v>
      </c>
      <c r="AU17" s="2">
        <v>456930</v>
      </c>
      <c r="AV17" s="2">
        <v>194380640.04099998</v>
      </c>
      <c r="AW17" s="3">
        <v>425.4057296325476</v>
      </c>
      <c r="BA17" s="2">
        <v>0</v>
      </c>
      <c r="BB17" s="2">
        <v>0</v>
      </c>
      <c r="CK17" s="2">
        <v>5040</v>
      </c>
      <c r="CL17" s="2">
        <v>1428019.8096</v>
      </c>
      <c r="CM17" s="3">
        <v>283.33726380952379</v>
      </c>
      <c r="CN17" s="2">
        <v>0</v>
      </c>
      <c r="CO17" s="2">
        <v>0</v>
      </c>
      <c r="CQ17" s="2">
        <v>0</v>
      </c>
      <c r="CR17" s="2">
        <v>0</v>
      </c>
    </row>
    <row r="18" spans="1:103">
      <c r="A18" t="s">
        <v>159</v>
      </c>
      <c r="B18" t="s">
        <v>160</v>
      </c>
      <c r="C18" t="s">
        <v>161</v>
      </c>
      <c r="D18" t="s">
        <v>162</v>
      </c>
      <c r="E18" t="s">
        <v>163</v>
      </c>
      <c r="F18">
        <f t="shared" si="0"/>
        <v>0</v>
      </c>
      <c r="G18" s="3">
        <f t="shared" si="1"/>
        <v>0</v>
      </c>
      <c r="H18" s="3" t="e">
        <f t="shared" si="2"/>
        <v>#NUM!</v>
      </c>
      <c r="I18" s="3">
        <f t="shared" si="3"/>
        <v>0</v>
      </c>
      <c r="J18">
        <f t="shared" si="4"/>
        <v>0</v>
      </c>
      <c r="AI18" s="2">
        <v>0</v>
      </c>
      <c r="AJ18" s="2">
        <v>0</v>
      </c>
    </row>
    <row r="19" spans="1:103">
      <c r="A19" t="s">
        <v>164</v>
      </c>
      <c r="B19" t="s">
        <v>165</v>
      </c>
      <c r="C19" t="s">
        <v>105</v>
      </c>
      <c r="D19" t="s">
        <v>166</v>
      </c>
      <c r="E19" t="s">
        <v>107</v>
      </c>
      <c r="F19">
        <f t="shared" si="0"/>
        <v>0</v>
      </c>
      <c r="G19" s="3">
        <f t="shared" si="1"/>
        <v>0</v>
      </c>
      <c r="H19" s="3" t="e">
        <f t="shared" si="2"/>
        <v>#NUM!</v>
      </c>
      <c r="I19" s="3">
        <f t="shared" si="3"/>
        <v>0</v>
      </c>
      <c r="J19">
        <f t="shared" si="4"/>
        <v>2.019280520252694</v>
      </c>
      <c r="AU19" s="2">
        <v>134550</v>
      </c>
      <c r="AV19" s="2">
        <v>271694.19399999996</v>
      </c>
      <c r="AW19" s="3">
        <v>2.019280520252694</v>
      </c>
    </row>
    <row r="20" spans="1:103">
      <c r="A20" t="s">
        <v>167</v>
      </c>
      <c r="B20" t="s">
        <v>168</v>
      </c>
      <c r="C20" t="s">
        <v>169</v>
      </c>
      <c r="D20" t="s">
        <v>170</v>
      </c>
      <c r="E20" t="s">
        <v>171</v>
      </c>
      <c r="F20">
        <f t="shared" si="0"/>
        <v>1663.7297832673037</v>
      </c>
      <c r="G20" s="3">
        <f t="shared" si="1"/>
        <v>336.45860558583109</v>
      </c>
      <c r="H20" s="3">
        <f t="shared" si="2"/>
        <v>1184.6965765251116</v>
      </c>
      <c r="I20" s="3">
        <f t="shared" si="3"/>
        <v>1994.2692</v>
      </c>
      <c r="J20">
        <f t="shared" si="4"/>
        <v>9713.0380480818112</v>
      </c>
      <c r="K20" s="2">
        <v>8582</v>
      </c>
      <c r="L20" s="2">
        <v>14278129</v>
      </c>
      <c r="M20" s="3">
        <v>1663.7297832673037</v>
      </c>
      <c r="Q20" s="2">
        <v>3929</v>
      </c>
      <c r="R20" s="2">
        <v>4654828.6619999995</v>
      </c>
      <c r="S20" s="3">
        <v>1184.7362336472384</v>
      </c>
      <c r="T20" s="2">
        <v>10071</v>
      </c>
      <c r="U20" s="2">
        <v>11514737.335200001</v>
      </c>
      <c r="V20" s="3">
        <v>1143.355906583259</v>
      </c>
      <c r="W20" s="2">
        <v>19201</v>
      </c>
      <c r="X20" s="2">
        <v>29716957.366800006</v>
      </c>
      <c r="Y20" s="3">
        <v>1547.6775879797931</v>
      </c>
      <c r="Z20" s="2">
        <v>10085</v>
      </c>
      <c r="AA20" s="2">
        <v>16291305.9144</v>
      </c>
      <c r="AB20" s="3">
        <v>1615.3996940406544</v>
      </c>
      <c r="AC20" s="2">
        <v>13650</v>
      </c>
      <c r="AD20" s="2">
        <v>15559131.241066666</v>
      </c>
      <c r="AE20" s="3">
        <v>1139.8630945836385</v>
      </c>
      <c r="AI20" s="2">
        <v>278</v>
      </c>
      <c r="AJ20" s="2">
        <v>317957.08816666662</v>
      </c>
      <c r="AK20" s="3">
        <v>1143.7305329736209</v>
      </c>
      <c r="AL20" s="2">
        <v>13816</v>
      </c>
      <c r="AM20" s="2">
        <v>27552823.267200001</v>
      </c>
      <c r="AN20" s="3">
        <v>1994.2692</v>
      </c>
      <c r="AO20" s="2">
        <v>2974</v>
      </c>
      <c r="AP20" s="2">
        <v>3506883.6161333336</v>
      </c>
      <c r="AQ20" s="3">
        <v>1179.1807720690429</v>
      </c>
      <c r="AR20" s="2">
        <v>10164</v>
      </c>
      <c r="AS20" s="2">
        <v>19471833.484000001</v>
      </c>
      <c r="AT20" s="3">
        <v>1915.7648055883512</v>
      </c>
      <c r="AU20" s="2">
        <v>35398</v>
      </c>
      <c r="AV20" s="2">
        <v>343822120.82599998</v>
      </c>
      <c r="AW20" s="3">
        <v>9713.0380480818112</v>
      </c>
      <c r="AX20" s="2">
        <v>762</v>
      </c>
      <c r="AY20" s="2">
        <v>1175991.9454333335</v>
      </c>
      <c r="AZ20" s="3">
        <v>1543.2965163167107</v>
      </c>
      <c r="BA20" s="2">
        <v>2668</v>
      </c>
      <c r="BB20" s="2">
        <v>4178568.2399999998</v>
      </c>
      <c r="BC20" s="3">
        <v>1566.1799999999998</v>
      </c>
      <c r="BG20" s="2">
        <v>969</v>
      </c>
      <c r="BH20" s="2">
        <v>1110351.429369</v>
      </c>
      <c r="BI20" s="3">
        <v>1145.8735081207431</v>
      </c>
      <c r="BM20" s="2">
        <v>1474</v>
      </c>
      <c r="BN20" s="2">
        <v>1762702.7748</v>
      </c>
      <c r="BO20" s="3">
        <v>1195.8634835820897</v>
      </c>
      <c r="BP20" s="2">
        <v>36</v>
      </c>
      <c r="BQ20" s="2">
        <v>52035.957600000002</v>
      </c>
      <c r="BR20" s="3">
        <v>1445.4432666666667</v>
      </c>
      <c r="BS20" s="2">
        <v>364</v>
      </c>
      <c r="BT20" s="2">
        <v>410124.77162133338</v>
      </c>
      <c r="BU20" s="3">
        <v>1126.7164055531136</v>
      </c>
      <c r="BV20" s="2">
        <v>676</v>
      </c>
      <c r="BW20" s="2">
        <v>1024172.8332</v>
      </c>
      <c r="BX20" s="3">
        <v>1515.0485698224852</v>
      </c>
      <c r="CB20" s="2">
        <v>402</v>
      </c>
      <c r="CC20" s="2">
        <v>476232.08160000003</v>
      </c>
      <c r="CD20" s="3">
        <v>1184.6569194029851</v>
      </c>
      <c r="CE20" s="2">
        <v>160</v>
      </c>
      <c r="CF20" s="2">
        <v>276703.09918666666</v>
      </c>
      <c r="CG20" s="3">
        <v>1729.3943699166666</v>
      </c>
      <c r="CK20" s="2">
        <v>2881</v>
      </c>
      <c r="CL20" s="2">
        <v>1892463.8318400001</v>
      </c>
      <c r="CM20" s="3">
        <v>656.87741473099618</v>
      </c>
      <c r="CQ20" s="2">
        <v>1096</v>
      </c>
      <c r="CR20" s="2">
        <v>1258476.3444000001</v>
      </c>
      <c r="CS20" s="3">
        <v>1148.2448397810219</v>
      </c>
      <c r="CT20" s="2">
        <v>394</v>
      </c>
      <c r="CU20" s="2">
        <v>355845.04560000001</v>
      </c>
      <c r="CV20" s="3">
        <v>903.160014213198</v>
      </c>
      <c r="CW20" s="2">
        <v>1468</v>
      </c>
      <c r="CX20" s="2">
        <v>493921.23300000001</v>
      </c>
      <c r="CY20" s="3">
        <v>336.45860558583109</v>
      </c>
    </row>
    <row r="21" spans="1:103">
      <c r="A21" t="s">
        <v>172</v>
      </c>
      <c r="B21" t="s">
        <v>173</v>
      </c>
      <c r="C21" t="s">
        <v>105</v>
      </c>
      <c r="D21" t="s">
        <v>106</v>
      </c>
      <c r="E21" t="s">
        <v>107</v>
      </c>
      <c r="F21">
        <f t="shared" si="0"/>
        <v>146.53184586864407</v>
      </c>
      <c r="G21" s="3">
        <f t="shared" si="1"/>
        <v>81.730261927966112</v>
      </c>
      <c r="H21" s="3">
        <f t="shared" si="2"/>
        <v>142.43134531819805</v>
      </c>
      <c r="I21" s="3">
        <f t="shared" si="3"/>
        <v>169.10990104166666</v>
      </c>
      <c r="J21">
        <f t="shared" si="4"/>
        <v>452.53506961521475</v>
      </c>
      <c r="K21" s="2">
        <v>15104</v>
      </c>
      <c r="L21" s="2">
        <v>2213217</v>
      </c>
      <c r="M21" s="3">
        <v>146.53184586864407</v>
      </c>
      <c r="W21" s="2">
        <v>50285</v>
      </c>
      <c r="X21" s="2">
        <v>7106862.4440000001</v>
      </c>
      <c r="Y21" s="3">
        <v>141.3316584269663</v>
      </c>
      <c r="Z21" s="2">
        <v>0</v>
      </c>
      <c r="AA21" s="2">
        <v>0</v>
      </c>
      <c r="AC21" s="2">
        <v>37760</v>
      </c>
      <c r="AD21" s="2">
        <v>3086134.6904000002</v>
      </c>
      <c r="AE21" s="3">
        <v>81.730261927966112</v>
      </c>
      <c r="AI21" s="2">
        <v>0</v>
      </c>
      <c r="AJ21" s="2">
        <v>0</v>
      </c>
      <c r="AO21" s="2">
        <v>0</v>
      </c>
      <c r="AP21" s="2">
        <v>0</v>
      </c>
      <c r="AR21" s="2">
        <v>2432</v>
      </c>
      <c r="AS21" s="2">
        <v>349067.47033333336</v>
      </c>
      <c r="AT21" s="3">
        <v>143.53103220942984</v>
      </c>
      <c r="AU21" s="2">
        <v>344192</v>
      </c>
      <c r="AV21" s="2">
        <v>155758950.68099999</v>
      </c>
      <c r="AW21" s="3">
        <v>452.53506961521475</v>
      </c>
      <c r="AX21" s="2">
        <v>7360</v>
      </c>
      <c r="AY21" s="2">
        <v>1244648.8716666666</v>
      </c>
      <c r="AZ21" s="3">
        <v>169.10990104166666</v>
      </c>
      <c r="BA21" s="2">
        <v>3072</v>
      </c>
      <c r="BB21" s="2">
        <v>465379.2</v>
      </c>
      <c r="BC21" s="3">
        <v>151.49062499999999</v>
      </c>
      <c r="BG21" s="2">
        <v>192</v>
      </c>
      <c r="BH21" s="2">
        <v>28765.604959</v>
      </c>
      <c r="BI21" s="3">
        <v>149.82085916145834</v>
      </c>
      <c r="BS21" s="2">
        <v>0</v>
      </c>
      <c r="BT21" s="2">
        <v>0</v>
      </c>
      <c r="BY21" s="2">
        <v>896</v>
      </c>
      <c r="BZ21" s="2">
        <v>92106.627509333324</v>
      </c>
      <c r="CA21" s="3">
        <v>102.79757534523809</v>
      </c>
      <c r="CE21" s="2">
        <v>0</v>
      </c>
      <c r="CF21" s="2">
        <v>0</v>
      </c>
      <c r="CK21" s="2">
        <v>640</v>
      </c>
      <c r="CL21" s="2">
        <v>87235.47888000001</v>
      </c>
      <c r="CM21" s="3">
        <v>136.30543575000002</v>
      </c>
    </row>
    <row r="22" spans="1:103">
      <c r="A22" t="s">
        <v>174</v>
      </c>
      <c r="B22" t="s">
        <v>175</v>
      </c>
      <c r="C22" t="s">
        <v>115</v>
      </c>
      <c r="D22" t="s">
        <v>120</v>
      </c>
      <c r="E22" t="s">
        <v>125</v>
      </c>
      <c r="F22">
        <f t="shared" si="0"/>
        <v>0</v>
      </c>
      <c r="G22" s="3">
        <f t="shared" si="1"/>
        <v>0</v>
      </c>
      <c r="H22" s="3">
        <f t="shared" si="2"/>
        <v>0</v>
      </c>
      <c r="I22" s="3">
        <f t="shared" si="3"/>
        <v>0</v>
      </c>
      <c r="J22">
        <f t="shared" si="4"/>
        <v>1712.2122872340422</v>
      </c>
      <c r="AU22" s="2">
        <v>1974</v>
      </c>
      <c r="AV22" s="2">
        <v>3379907.0549999992</v>
      </c>
      <c r="AW22" s="3">
        <v>1712.2122872340422</v>
      </c>
      <c r="CK22" s="2">
        <v>252</v>
      </c>
      <c r="CL22" s="2">
        <v>0</v>
      </c>
      <c r="CM22" s="3">
        <v>0</v>
      </c>
      <c r="CN22" s="2">
        <v>196</v>
      </c>
      <c r="CO22" s="2">
        <v>0</v>
      </c>
      <c r="CP22" s="3">
        <v>0</v>
      </c>
    </row>
    <row r="23" spans="1:103">
      <c r="A23" t="s">
        <v>176</v>
      </c>
      <c r="B23" t="s">
        <v>177</v>
      </c>
      <c r="C23" t="s">
        <v>178</v>
      </c>
      <c r="D23" t="s">
        <v>179</v>
      </c>
      <c r="E23" t="s">
        <v>180</v>
      </c>
      <c r="F23">
        <f t="shared" si="0"/>
        <v>0</v>
      </c>
      <c r="G23" s="3">
        <f t="shared" si="1"/>
        <v>770.0385</v>
      </c>
      <c r="H23" s="3">
        <f t="shared" si="2"/>
        <v>770.0385</v>
      </c>
      <c r="I23" s="3">
        <f t="shared" si="3"/>
        <v>770.0385</v>
      </c>
      <c r="J23">
        <f t="shared" si="4"/>
        <v>0</v>
      </c>
      <c r="BA23" s="2">
        <v>4</v>
      </c>
      <c r="BB23" s="2">
        <v>3080.154</v>
      </c>
      <c r="BC23" s="3">
        <v>770.0385</v>
      </c>
    </row>
    <row r="24" spans="1:103">
      <c r="A24" t="s">
        <v>181</v>
      </c>
      <c r="B24" t="s">
        <v>182</v>
      </c>
      <c r="C24" t="s">
        <v>183</v>
      </c>
      <c r="D24" t="s">
        <v>162</v>
      </c>
      <c r="E24" t="s">
        <v>107</v>
      </c>
      <c r="F24">
        <f t="shared" si="0"/>
        <v>0</v>
      </c>
      <c r="G24" s="3">
        <f t="shared" si="1"/>
        <v>425106</v>
      </c>
      <c r="H24" s="3">
        <f t="shared" si="2"/>
        <v>425106</v>
      </c>
      <c r="I24" s="3">
        <f t="shared" si="3"/>
        <v>425106</v>
      </c>
      <c r="J24">
        <f t="shared" si="4"/>
        <v>0</v>
      </c>
      <c r="Q24" s="2">
        <v>0</v>
      </c>
      <c r="R24" s="2">
        <v>0</v>
      </c>
      <c r="W24" s="2">
        <v>133</v>
      </c>
      <c r="X24" s="2">
        <v>56539098</v>
      </c>
      <c r="Y24" s="3">
        <v>425106</v>
      </c>
      <c r="AR24" s="2">
        <v>0</v>
      </c>
      <c r="AS24" s="2">
        <v>0</v>
      </c>
    </row>
    <row r="25" spans="1:103">
      <c r="A25" t="s">
        <v>184</v>
      </c>
      <c r="B25" t="s">
        <v>185</v>
      </c>
      <c r="C25" t="s">
        <v>128</v>
      </c>
      <c r="D25" t="s">
        <v>186</v>
      </c>
      <c r="E25" t="s">
        <v>107</v>
      </c>
      <c r="F25">
        <f t="shared" si="0"/>
        <v>0</v>
      </c>
      <c r="G25" s="3">
        <f t="shared" si="1"/>
        <v>0</v>
      </c>
      <c r="H25" s="3">
        <f t="shared" si="2"/>
        <v>1455.591624220242</v>
      </c>
      <c r="I25" s="3">
        <f t="shared" si="3"/>
        <v>1644.489</v>
      </c>
      <c r="J25">
        <f t="shared" si="4"/>
        <v>2201.0498963093141</v>
      </c>
      <c r="W25" s="2">
        <v>0</v>
      </c>
      <c r="X25" s="2">
        <v>0</v>
      </c>
      <c r="Z25" s="2">
        <v>0</v>
      </c>
      <c r="AA25" s="2">
        <v>0</v>
      </c>
      <c r="AL25" s="2">
        <v>498</v>
      </c>
      <c r="AM25" s="2">
        <v>818955.522</v>
      </c>
      <c r="AN25" s="3">
        <v>1644.489</v>
      </c>
      <c r="AO25" s="2">
        <v>14</v>
      </c>
      <c r="AP25" s="2">
        <v>19115.298533333334</v>
      </c>
      <c r="AQ25" s="3">
        <v>1365.3784666666668</v>
      </c>
      <c r="AR25" s="2">
        <v>4713</v>
      </c>
      <c r="AS25" s="2">
        <v>7285377.9364999998</v>
      </c>
      <c r="AT25" s="3">
        <v>1545.804781773817</v>
      </c>
      <c r="AU25" s="2">
        <v>1707</v>
      </c>
      <c r="AV25" s="2">
        <v>3757192.1729999995</v>
      </c>
      <c r="AW25" s="3">
        <v>2201.0498963093141</v>
      </c>
      <c r="BA25" s="2">
        <v>0</v>
      </c>
      <c r="BB25" s="2">
        <v>0</v>
      </c>
      <c r="BG25" s="2">
        <v>0</v>
      </c>
      <c r="BH25" s="2">
        <v>0</v>
      </c>
      <c r="CN25" s="2">
        <v>82</v>
      </c>
      <c r="CO25" s="2">
        <v>0</v>
      </c>
      <c r="CP25" s="3">
        <v>0</v>
      </c>
    </row>
    <row r="26" spans="1:103">
      <c r="A26" t="s">
        <v>187</v>
      </c>
      <c r="B26" t="s">
        <v>188</v>
      </c>
      <c r="C26" t="s">
        <v>189</v>
      </c>
      <c r="D26" t="s">
        <v>116</v>
      </c>
      <c r="E26" t="s">
        <v>107</v>
      </c>
      <c r="F26">
        <f t="shared" si="0"/>
        <v>0</v>
      </c>
      <c r="G26" s="3">
        <f t="shared" si="1"/>
        <v>13759.546666666669</v>
      </c>
      <c r="H26" s="3">
        <f t="shared" si="2"/>
        <v>13759.546666666669</v>
      </c>
      <c r="I26" s="3">
        <f t="shared" si="3"/>
        <v>13759.546666666669</v>
      </c>
      <c r="J26">
        <f t="shared" si="4"/>
        <v>0</v>
      </c>
      <c r="AC26" s="2">
        <v>203</v>
      </c>
      <c r="AD26" s="2">
        <v>2793187.9733333336</v>
      </c>
      <c r="AE26" s="3">
        <v>13759.546666666669</v>
      </c>
    </row>
    <row r="27" spans="1:103">
      <c r="A27" t="s">
        <v>190</v>
      </c>
      <c r="B27" t="s">
        <v>191</v>
      </c>
      <c r="C27" t="s">
        <v>178</v>
      </c>
      <c r="D27" t="s">
        <v>192</v>
      </c>
      <c r="E27" t="s">
        <v>125</v>
      </c>
      <c r="F27">
        <f t="shared" si="0"/>
        <v>0</v>
      </c>
      <c r="G27" s="3">
        <f t="shared" si="1"/>
        <v>14377.757751275287</v>
      </c>
      <c r="H27" s="3">
        <f t="shared" si="2"/>
        <v>16296.215575637643</v>
      </c>
      <c r="I27" s="3">
        <f t="shared" si="3"/>
        <v>18214.6734</v>
      </c>
      <c r="J27">
        <f t="shared" si="4"/>
        <v>0</v>
      </c>
      <c r="W27" s="2">
        <v>16</v>
      </c>
      <c r="X27" s="2">
        <v>291434.77439999999</v>
      </c>
      <c r="Y27" s="3">
        <v>18214.6734</v>
      </c>
      <c r="AC27" s="2">
        <v>758</v>
      </c>
      <c r="AD27" s="2">
        <v>10898340.375466667</v>
      </c>
      <c r="AE27" s="3">
        <v>14377.757751275287</v>
      </c>
      <c r="AR27" s="2">
        <v>0</v>
      </c>
      <c r="AS27" s="2">
        <v>0</v>
      </c>
      <c r="CN27" s="2">
        <v>0</v>
      </c>
      <c r="CO27" s="2">
        <v>0</v>
      </c>
    </row>
    <row r="28" spans="1:103">
      <c r="A28" t="s">
        <v>193</v>
      </c>
      <c r="B28" t="s">
        <v>194</v>
      </c>
      <c r="C28" t="s">
        <v>105</v>
      </c>
      <c r="D28" t="s">
        <v>162</v>
      </c>
      <c r="E28" t="s">
        <v>107</v>
      </c>
      <c r="F28">
        <f t="shared" si="0"/>
        <v>0</v>
      </c>
      <c r="G28" s="3">
        <f t="shared" si="1"/>
        <v>56.097272967032971</v>
      </c>
      <c r="H28" s="3">
        <f t="shared" si="2"/>
        <v>56.097272967032971</v>
      </c>
      <c r="I28" s="3">
        <f t="shared" si="3"/>
        <v>56.097272967032971</v>
      </c>
      <c r="J28">
        <f t="shared" si="4"/>
        <v>0</v>
      </c>
      <c r="T28" s="2">
        <v>0</v>
      </c>
      <c r="U28" s="2">
        <v>0</v>
      </c>
      <c r="W28" s="2">
        <v>16380</v>
      </c>
      <c r="X28" s="2">
        <v>918873.33120000002</v>
      </c>
      <c r="Y28" s="3">
        <v>56.097272967032971</v>
      </c>
      <c r="AR28" s="2">
        <v>0</v>
      </c>
      <c r="AS28" s="2">
        <v>0</v>
      </c>
      <c r="BA28" s="2">
        <v>0</v>
      </c>
      <c r="BB28" s="2">
        <v>0</v>
      </c>
      <c r="BG28" s="2">
        <v>0</v>
      </c>
      <c r="BH28" s="2">
        <v>0</v>
      </c>
    </row>
    <row r="29" spans="1:103">
      <c r="A29" t="s">
        <v>195</v>
      </c>
      <c r="B29" t="s">
        <v>196</v>
      </c>
      <c r="C29" t="s">
        <v>105</v>
      </c>
      <c r="D29" t="s">
        <v>197</v>
      </c>
      <c r="E29" t="s">
        <v>107</v>
      </c>
      <c r="F29">
        <f t="shared" si="0"/>
        <v>0</v>
      </c>
      <c r="G29" s="3">
        <f t="shared" si="1"/>
        <v>2.1209794878530293</v>
      </c>
      <c r="H29" s="3">
        <f t="shared" si="2"/>
        <v>2.1209794878530293</v>
      </c>
      <c r="I29" s="3">
        <f t="shared" si="3"/>
        <v>2.1209794878530293</v>
      </c>
      <c r="J29">
        <f t="shared" si="4"/>
        <v>0</v>
      </c>
      <c r="AC29" s="2">
        <v>6517400</v>
      </c>
      <c r="AD29" s="2">
        <v>13823271.714133333</v>
      </c>
      <c r="AE29" s="3">
        <v>2.1209794878530293</v>
      </c>
    </row>
    <row r="30" spans="1:103">
      <c r="A30" t="s">
        <v>198</v>
      </c>
      <c r="B30" t="s">
        <v>199</v>
      </c>
      <c r="C30" t="s">
        <v>105</v>
      </c>
      <c r="D30" t="s">
        <v>200</v>
      </c>
      <c r="E30" t="s">
        <v>107</v>
      </c>
      <c r="F30">
        <f t="shared" si="0"/>
        <v>2.4521363450809632</v>
      </c>
      <c r="G30" s="3">
        <f t="shared" si="1"/>
        <v>0.65999051181906365</v>
      </c>
      <c r="H30" s="3">
        <f t="shared" si="2"/>
        <v>3.1472820518170757</v>
      </c>
      <c r="I30" s="3">
        <f t="shared" si="3"/>
        <v>6.1367918460142636</v>
      </c>
      <c r="J30">
        <f t="shared" si="4"/>
        <v>21.617439557188458</v>
      </c>
      <c r="K30" s="2">
        <v>440940</v>
      </c>
      <c r="L30" s="2">
        <v>1081245</v>
      </c>
      <c r="M30" s="3">
        <v>2.4521363450809632</v>
      </c>
      <c r="T30" s="2">
        <v>2480197</v>
      </c>
      <c r="U30" s="2">
        <v>6066620.6040000003</v>
      </c>
      <c r="V30" s="3">
        <v>2.44602368440894</v>
      </c>
      <c r="W30" s="2">
        <v>1315332</v>
      </c>
      <c r="X30" s="2">
        <v>4273583.1600000011</v>
      </c>
      <c r="Y30" s="3">
        <v>3.2490528322887311</v>
      </c>
      <c r="Z30" s="2">
        <v>197189</v>
      </c>
      <c r="AA30" s="2">
        <v>591007.71840000001</v>
      </c>
      <c r="AB30" s="3">
        <v>2.9971637281998489</v>
      </c>
      <c r="AC30" s="2">
        <v>3264500</v>
      </c>
      <c r="AD30" s="2">
        <v>2154539.0258333334</v>
      </c>
      <c r="AE30" s="3">
        <v>0.65999051181906365</v>
      </c>
      <c r="AL30" s="2">
        <v>172530</v>
      </c>
      <c r="AM30" s="2">
        <v>543000.57240000006</v>
      </c>
      <c r="AN30" s="3">
        <v>3.1472820518170757</v>
      </c>
      <c r="AO30" s="2">
        <v>7290</v>
      </c>
      <c r="AP30" s="2">
        <v>25243.641733333334</v>
      </c>
      <c r="AQ30" s="3">
        <v>3.4627766438042982</v>
      </c>
      <c r="AR30" s="2">
        <v>305940</v>
      </c>
      <c r="AS30" s="2">
        <v>671700.48233333335</v>
      </c>
      <c r="AT30" s="3">
        <v>2.1955301115687171</v>
      </c>
      <c r="AU30" s="2">
        <v>726720</v>
      </c>
      <c r="AV30" s="2">
        <v>15709825.674999997</v>
      </c>
      <c r="AW30" s="3">
        <v>21.617439557188458</v>
      </c>
      <c r="AX30" s="2">
        <v>157980</v>
      </c>
      <c r="AY30" s="2">
        <v>969490.37583333335</v>
      </c>
      <c r="AZ30" s="3">
        <v>6.1367918460142636</v>
      </c>
      <c r="BA30" s="2">
        <v>10620</v>
      </c>
      <c r="BB30" s="2">
        <v>37859.7912</v>
      </c>
      <c r="BC30" s="3">
        <v>3.5649520903954803</v>
      </c>
    </row>
    <row r="31" spans="1:103">
      <c r="A31" t="s">
        <v>201</v>
      </c>
      <c r="B31" t="s">
        <v>202</v>
      </c>
      <c r="C31" t="s">
        <v>169</v>
      </c>
      <c r="D31" t="s">
        <v>203</v>
      </c>
      <c r="E31" t="s">
        <v>204</v>
      </c>
      <c r="F31">
        <f t="shared" si="0"/>
        <v>0</v>
      </c>
      <c r="G31" s="3">
        <f t="shared" si="1"/>
        <v>0</v>
      </c>
      <c r="H31" s="3" t="e">
        <f t="shared" si="2"/>
        <v>#NUM!</v>
      </c>
      <c r="I31" s="3">
        <f t="shared" si="3"/>
        <v>0</v>
      </c>
      <c r="J31">
        <f t="shared" si="4"/>
        <v>407.77347951885559</v>
      </c>
      <c r="AU31" s="2">
        <v>3076</v>
      </c>
      <c r="AV31" s="2">
        <v>1254311.2229999998</v>
      </c>
      <c r="AW31" s="3">
        <v>407.77347951885559</v>
      </c>
    </row>
    <row r="32" spans="1:103">
      <c r="A32" t="s">
        <v>205</v>
      </c>
      <c r="B32" t="s">
        <v>206</v>
      </c>
      <c r="C32" t="s">
        <v>115</v>
      </c>
      <c r="D32" t="s">
        <v>162</v>
      </c>
      <c r="E32" t="s">
        <v>107</v>
      </c>
      <c r="F32">
        <f t="shared" si="0"/>
        <v>0</v>
      </c>
      <c r="G32" s="3">
        <f t="shared" si="1"/>
        <v>0</v>
      </c>
      <c r="H32" s="3" t="e">
        <f t="shared" si="2"/>
        <v>#NUM!</v>
      </c>
      <c r="I32" s="3">
        <f t="shared" si="3"/>
        <v>0</v>
      </c>
      <c r="J32">
        <f t="shared" si="4"/>
        <v>81066.95579881336</v>
      </c>
      <c r="AU32" s="2">
        <v>1854</v>
      </c>
      <c r="AV32" s="2">
        <v>150298136.05099997</v>
      </c>
      <c r="AW32" s="3">
        <v>81066.95579881336</v>
      </c>
    </row>
    <row r="33" spans="1:103">
      <c r="A33" t="s">
        <v>207</v>
      </c>
      <c r="B33" t="s">
        <v>208</v>
      </c>
      <c r="C33" t="s">
        <v>209</v>
      </c>
      <c r="D33" t="s">
        <v>210</v>
      </c>
      <c r="E33" t="s">
        <v>211</v>
      </c>
      <c r="F33">
        <f t="shared" si="0"/>
        <v>0</v>
      </c>
      <c r="G33" s="3">
        <f t="shared" si="1"/>
        <v>1.0394107294517931</v>
      </c>
      <c r="H33" s="3">
        <f t="shared" si="2"/>
        <v>1.0394107294517931</v>
      </c>
      <c r="I33" s="3">
        <f t="shared" si="3"/>
        <v>1.0394107294517931</v>
      </c>
      <c r="J33">
        <f t="shared" si="4"/>
        <v>0</v>
      </c>
      <c r="AC33" s="2">
        <v>10032100</v>
      </c>
      <c r="AD33" s="2">
        <v>10427472.378933333</v>
      </c>
      <c r="AE33" s="3">
        <v>1.0394107294517931</v>
      </c>
    </row>
    <row r="34" spans="1:103">
      <c r="A34" t="s">
        <v>212</v>
      </c>
      <c r="B34" t="s">
        <v>213</v>
      </c>
      <c r="C34" t="s">
        <v>105</v>
      </c>
      <c r="D34" t="s">
        <v>214</v>
      </c>
      <c r="E34" t="s">
        <v>107</v>
      </c>
      <c r="F34">
        <f t="shared" si="0"/>
        <v>39.417148585087517</v>
      </c>
      <c r="G34" s="3">
        <f t="shared" si="1"/>
        <v>13.436912077554062</v>
      </c>
      <c r="H34" s="3">
        <f t="shared" si="2"/>
        <v>36.674739668989297</v>
      </c>
      <c r="I34" s="3">
        <f t="shared" si="3"/>
        <v>48.044407232401163</v>
      </c>
      <c r="J34">
        <f t="shared" si="4"/>
        <v>279.91340849007474</v>
      </c>
      <c r="K34" s="2">
        <v>25938</v>
      </c>
      <c r="L34" s="2">
        <v>1022402</v>
      </c>
      <c r="M34" s="3">
        <v>39.417148585087517</v>
      </c>
      <c r="N34" s="2">
        <v>205212</v>
      </c>
      <c r="O34" s="2">
        <v>7604380.1575999986</v>
      </c>
      <c r="P34" s="3">
        <v>37.056215804144003</v>
      </c>
      <c r="Q34" s="2">
        <v>33152</v>
      </c>
      <c r="R34" s="2">
        <v>1148005.4652</v>
      </c>
      <c r="S34" s="3">
        <v>34.628543231177602</v>
      </c>
      <c r="T34" s="2">
        <v>23968</v>
      </c>
      <c r="U34" s="2">
        <v>695431.65119999996</v>
      </c>
      <c r="V34" s="3">
        <v>29.015005473965285</v>
      </c>
      <c r="W34" s="2">
        <v>180376</v>
      </c>
      <c r="X34" s="2">
        <v>7546912.7844000002</v>
      </c>
      <c r="Y34" s="3">
        <v>41.83989435623365</v>
      </c>
      <c r="Z34" s="2">
        <v>788</v>
      </c>
      <c r="AA34" s="2">
        <v>35004.868800000004</v>
      </c>
      <c r="AB34" s="3">
        <v>44.422422335025388</v>
      </c>
      <c r="AC34" s="2">
        <v>312270</v>
      </c>
      <c r="AD34" s="2">
        <v>5750232.1797333332</v>
      </c>
      <c r="AE34" s="3">
        <v>18.414295896926806</v>
      </c>
      <c r="AF34" s="2">
        <v>0</v>
      </c>
      <c r="AG34" s="2">
        <v>0</v>
      </c>
      <c r="AI34" s="2">
        <v>1400</v>
      </c>
      <c r="AJ34" s="2">
        <v>59951.58</v>
      </c>
      <c r="AK34" s="3">
        <v>42.822557142857143</v>
      </c>
      <c r="AL34" s="2">
        <v>8296</v>
      </c>
      <c r="AM34" s="2">
        <v>398576.40240000002</v>
      </c>
      <c r="AN34" s="3">
        <v>48.044407232401163</v>
      </c>
      <c r="AO34" s="2">
        <v>4620</v>
      </c>
      <c r="AP34" s="2">
        <v>165821.25466666667</v>
      </c>
      <c r="AQ34" s="3">
        <v>35.892046464646469</v>
      </c>
      <c r="AR34" s="2">
        <v>20524</v>
      </c>
      <c r="AS34" s="2">
        <v>791298.93266666669</v>
      </c>
      <c r="AT34" s="3">
        <v>38.554810595725328</v>
      </c>
      <c r="AU34" s="2">
        <v>480090</v>
      </c>
      <c r="AV34" s="2">
        <v>134383628.28199998</v>
      </c>
      <c r="AW34" s="3">
        <v>279.91340849007474</v>
      </c>
      <c r="BA34" s="2">
        <v>18501</v>
      </c>
      <c r="BB34" s="2">
        <v>765260.90520000004</v>
      </c>
      <c r="BC34" s="3">
        <v>41.363218485487273</v>
      </c>
      <c r="BD34" s="2">
        <v>4470</v>
      </c>
      <c r="BE34" s="2">
        <v>60062.996986666658</v>
      </c>
      <c r="BF34" s="3">
        <v>13.436912077554062</v>
      </c>
      <c r="BG34" s="2">
        <v>0</v>
      </c>
      <c r="BH34" s="2">
        <v>0</v>
      </c>
      <c r="BM34" s="2">
        <v>6384</v>
      </c>
      <c r="BN34" s="2">
        <v>231696.19440000001</v>
      </c>
      <c r="BO34" s="3">
        <v>36.29326353383459</v>
      </c>
      <c r="BV34" s="2">
        <v>252</v>
      </c>
      <c r="BW34" s="2">
        <v>11025.9072</v>
      </c>
      <c r="BX34" s="3">
        <v>43.753599999999999</v>
      </c>
      <c r="BY34" s="2">
        <v>15204</v>
      </c>
      <c r="BZ34" s="2">
        <v>317083.15193599998</v>
      </c>
      <c r="CA34" s="3">
        <v>20.855245457511181</v>
      </c>
      <c r="CB34" s="2">
        <v>1036</v>
      </c>
      <c r="CC34" s="2">
        <v>35874.471600000004</v>
      </c>
      <c r="CD34" s="3">
        <v>34.627868339768341</v>
      </c>
      <c r="CE34" s="2">
        <v>0</v>
      </c>
      <c r="CF34" s="2">
        <v>0</v>
      </c>
    </row>
    <row r="35" spans="1:103">
      <c r="A35" t="s">
        <v>215</v>
      </c>
      <c r="B35" t="s">
        <v>216</v>
      </c>
      <c r="C35" t="s">
        <v>217</v>
      </c>
      <c r="D35" t="s">
        <v>218</v>
      </c>
      <c r="E35" t="s">
        <v>219</v>
      </c>
      <c r="F35">
        <f t="shared" si="0"/>
        <v>0</v>
      </c>
      <c r="G35" s="3">
        <f t="shared" si="1"/>
        <v>26.232406662057691</v>
      </c>
      <c r="H35" s="3">
        <f t="shared" si="2"/>
        <v>26.232406662057691</v>
      </c>
      <c r="I35" s="3">
        <f t="shared" si="3"/>
        <v>26.232406662057691</v>
      </c>
      <c r="J35">
        <f t="shared" si="4"/>
        <v>0</v>
      </c>
      <c r="AC35" s="2">
        <v>318220</v>
      </c>
      <c r="AD35" s="2">
        <v>8347676.4479999989</v>
      </c>
      <c r="AE35" s="3">
        <v>26.232406662057691</v>
      </c>
    </row>
    <row r="36" spans="1:103">
      <c r="A36" t="s">
        <v>220</v>
      </c>
      <c r="B36" t="s">
        <v>221</v>
      </c>
      <c r="C36" t="s">
        <v>115</v>
      </c>
      <c r="D36" t="s">
        <v>222</v>
      </c>
      <c r="E36" t="s">
        <v>223</v>
      </c>
      <c r="F36">
        <f t="shared" si="0"/>
        <v>0</v>
      </c>
      <c r="G36" s="3">
        <f t="shared" si="1"/>
        <v>0</v>
      </c>
      <c r="H36" s="3" t="e">
        <f t="shared" si="2"/>
        <v>#NUM!</v>
      </c>
      <c r="I36" s="3">
        <f t="shared" si="3"/>
        <v>0</v>
      </c>
      <c r="J36">
        <f t="shared" si="4"/>
        <v>922.71545658804382</v>
      </c>
      <c r="AR36" s="2">
        <v>0</v>
      </c>
      <c r="AS36" s="2">
        <v>0</v>
      </c>
      <c r="AU36" s="2">
        <v>9836</v>
      </c>
      <c r="AV36" s="2">
        <v>9075829.2309999987</v>
      </c>
      <c r="AW36" s="3">
        <v>922.71545658804382</v>
      </c>
    </row>
    <row r="37" spans="1:103">
      <c r="A37" t="s">
        <v>224</v>
      </c>
      <c r="B37" t="s">
        <v>225</v>
      </c>
      <c r="C37" t="s">
        <v>115</v>
      </c>
      <c r="D37" t="s">
        <v>120</v>
      </c>
      <c r="E37" t="s">
        <v>226</v>
      </c>
      <c r="F37">
        <f t="shared" si="0"/>
        <v>10186.09756097561</v>
      </c>
      <c r="G37" s="3">
        <f t="shared" si="1"/>
        <v>3527.5010776708859</v>
      </c>
      <c r="H37" s="3">
        <f t="shared" si="2"/>
        <v>8376.420906457517</v>
      </c>
      <c r="I37" s="3">
        <f t="shared" si="3"/>
        <v>10366.620000000001</v>
      </c>
      <c r="J37">
        <f t="shared" si="4"/>
        <v>13710.733450157148</v>
      </c>
      <c r="K37" s="2">
        <v>41</v>
      </c>
      <c r="L37" s="2">
        <v>417630</v>
      </c>
      <c r="M37" s="3">
        <v>10186.09756097561</v>
      </c>
      <c r="N37" s="2">
        <v>321</v>
      </c>
      <c r="O37" s="2">
        <v>2240425.2295999997</v>
      </c>
      <c r="P37" s="3">
        <v>6979.5178492211826</v>
      </c>
      <c r="Q37" s="2">
        <v>152</v>
      </c>
      <c r="R37" s="2">
        <v>1278150.5484</v>
      </c>
      <c r="S37" s="3">
        <v>8408.8851868421043</v>
      </c>
      <c r="T37" s="2">
        <v>4269</v>
      </c>
      <c r="U37" s="2">
        <v>38654211.393600002</v>
      </c>
      <c r="V37" s="3">
        <v>9054.629045115953</v>
      </c>
      <c r="W37" s="2">
        <v>1975</v>
      </c>
      <c r="X37" s="2">
        <v>6966814.6283999998</v>
      </c>
      <c r="Y37" s="3">
        <v>3527.5010776708859</v>
      </c>
      <c r="Z37" s="2">
        <v>1370</v>
      </c>
      <c r="AA37" s="2">
        <v>12817649.9352</v>
      </c>
      <c r="AB37" s="3">
        <v>9355.9488578102191</v>
      </c>
      <c r="AI37" s="2">
        <v>130</v>
      </c>
      <c r="AJ37" s="2">
        <v>1128193.2808333333</v>
      </c>
      <c r="AK37" s="3">
        <v>8678.409852564102</v>
      </c>
      <c r="AL37" s="2">
        <v>883</v>
      </c>
      <c r="AM37" s="2">
        <v>7360161.4812000003</v>
      </c>
      <c r="AN37" s="3">
        <v>8335.4037159682903</v>
      </c>
      <c r="AO37" s="2">
        <v>170</v>
      </c>
      <c r="AP37" s="2">
        <v>1521994.8818666667</v>
      </c>
      <c r="AQ37" s="3">
        <v>8952.9110698039221</v>
      </c>
      <c r="AR37" s="2">
        <v>1060</v>
      </c>
      <c r="AS37" s="2">
        <v>9787877.030166667</v>
      </c>
      <c r="AT37" s="3">
        <v>9233.8462548742136</v>
      </c>
      <c r="AU37" s="2">
        <v>16863</v>
      </c>
      <c r="AV37" s="2">
        <v>231204098.16999999</v>
      </c>
      <c r="AW37" s="3">
        <v>13710.733450157148</v>
      </c>
      <c r="AX37" s="2">
        <v>312</v>
      </c>
      <c r="AY37" s="2">
        <v>2482689.1575333336</v>
      </c>
      <c r="AZ37" s="3">
        <v>7957.3370433760692</v>
      </c>
      <c r="BA37" s="2">
        <v>380</v>
      </c>
      <c r="BB37" s="2">
        <v>3939315.6</v>
      </c>
      <c r="BC37" s="3">
        <v>10366.620000000001</v>
      </c>
      <c r="BG37" s="2">
        <v>11</v>
      </c>
      <c r="BH37" s="2">
        <v>79691.047359000004</v>
      </c>
      <c r="BI37" s="3">
        <v>7244.6406690000003</v>
      </c>
      <c r="BM37" s="2">
        <v>105</v>
      </c>
      <c r="BN37" s="2">
        <v>778352.67839999998</v>
      </c>
      <c r="BO37" s="3">
        <v>7412.8826514285711</v>
      </c>
      <c r="BV37" s="2">
        <v>0</v>
      </c>
      <c r="BW37" s="2">
        <v>0</v>
      </c>
      <c r="BY37" s="2">
        <v>0</v>
      </c>
      <c r="BZ37" s="2">
        <v>0</v>
      </c>
      <c r="CE37" s="2">
        <v>0</v>
      </c>
      <c r="CF37" s="2">
        <v>0</v>
      </c>
      <c r="CK37" s="2">
        <v>510</v>
      </c>
      <c r="CL37" s="2">
        <v>4271974.6622933336</v>
      </c>
      <c r="CM37" s="3">
        <v>8376.420906457517</v>
      </c>
      <c r="CN37" s="2">
        <v>104</v>
      </c>
      <c r="CO37" s="2">
        <v>813973.57799999998</v>
      </c>
      <c r="CP37" s="3">
        <v>7826.6690192307688</v>
      </c>
    </row>
    <row r="38" spans="1:103">
      <c r="A38" t="s">
        <v>227</v>
      </c>
      <c r="B38" t="s">
        <v>228</v>
      </c>
      <c r="C38" t="s">
        <v>128</v>
      </c>
      <c r="D38" t="s">
        <v>229</v>
      </c>
      <c r="E38" t="s">
        <v>107</v>
      </c>
      <c r="F38">
        <f t="shared" si="0"/>
        <v>0</v>
      </c>
      <c r="G38" s="3">
        <f t="shared" si="1"/>
        <v>5761.6984714236469</v>
      </c>
      <c r="H38" s="3">
        <f t="shared" si="2"/>
        <v>5761.6984714236469</v>
      </c>
      <c r="I38" s="3">
        <f t="shared" si="3"/>
        <v>5761.6984714236469</v>
      </c>
      <c r="J38">
        <f t="shared" si="4"/>
        <v>21503.582872189992</v>
      </c>
      <c r="AC38" s="2">
        <v>967</v>
      </c>
      <c r="AD38" s="2">
        <v>5571562.4218666665</v>
      </c>
      <c r="AE38" s="3">
        <v>5761.6984714236469</v>
      </c>
      <c r="AU38" s="2">
        <v>5516</v>
      </c>
      <c r="AV38" s="2">
        <v>118613763.123</v>
      </c>
      <c r="AW38" s="3">
        <v>21503.582872189992</v>
      </c>
    </row>
    <row r="39" spans="1:103">
      <c r="A39" t="s">
        <v>230</v>
      </c>
      <c r="B39" t="s">
        <v>231</v>
      </c>
      <c r="C39" t="s">
        <v>232</v>
      </c>
      <c r="D39" t="s">
        <v>143</v>
      </c>
      <c r="E39" t="s">
        <v>171</v>
      </c>
      <c r="F39">
        <f t="shared" si="0"/>
        <v>0</v>
      </c>
      <c r="G39" s="3">
        <f t="shared" si="1"/>
        <v>1267.16392</v>
      </c>
      <c r="H39" s="3">
        <f t="shared" si="2"/>
        <v>1267.16392</v>
      </c>
      <c r="I39" s="3">
        <f t="shared" si="3"/>
        <v>1267.16392</v>
      </c>
      <c r="J39">
        <f t="shared" si="4"/>
        <v>0</v>
      </c>
      <c r="W39" s="2">
        <v>15</v>
      </c>
      <c r="X39" s="2">
        <v>19007.4588</v>
      </c>
      <c r="Y39" s="3">
        <v>1267.16392</v>
      </c>
    </row>
    <row r="40" spans="1:103">
      <c r="A40" t="s">
        <v>233</v>
      </c>
      <c r="B40" t="s">
        <v>234</v>
      </c>
      <c r="C40" t="s">
        <v>235</v>
      </c>
      <c r="D40" t="s">
        <v>236</v>
      </c>
      <c r="E40" t="s">
        <v>204</v>
      </c>
      <c r="F40">
        <f t="shared" si="0"/>
        <v>0</v>
      </c>
      <c r="G40" s="3">
        <f t="shared" si="1"/>
        <v>0</v>
      </c>
      <c r="H40" s="3" t="e">
        <f t="shared" si="2"/>
        <v>#NUM!</v>
      </c>
      <c r="I40" s="3">
        <f t="shared" si="3"/>
        <v>0</v>
      </c>
      <c r="J40">
        <f t="shared" si="4"/>
        <v>4003.4895129457182</v>
      </c>
      <c r="AU40" s="2">
        <v>8806</v>
      </c>
      <c r="AV40" s="2">
        <v>35254728.650999993</v>
      </c>
      <c r="AW40" s="3">
        <v>4003.4895129457182</v>
      </c>
    </row>
    <row r="41" spans="1:103">
      <c r="A41" t="s">
        <v>237</v>
      </c>
      <c r="B41" t="s">
        <v>238</v>
      </c>
      <c r="C41" t="s">
        <v>115</v>
      </c>
      <c r="D41" t="s">
        <v>162</v>
      </c>
      <c r="E41" t="s">
        <v>239</v>
      </c>
      <c r="F41">
        <f t="shared" si="0"/>
        <v>0</v>
      </c>
      <c r="G41" s="3">
        <f t="shared" si="1"/>
        <v>4720826.8641666668</v>
      </c>
      <c r="H41" s="3">
        <f t="shared" si="2"/>
        <v>4720826.8641666668</v>
      </c>
      <c r="I41" s="3">
        <f t="shared" si="3"/>
        <v>4720826.8641666668</v>
      </c>
      <c r="J41">
        <f t="shared" si="4"/>
        <v>0</v>
      </c>
      <c r="AR41" s="2">
        <v>1</v>
      </c>
      <c r="AS41" s="2">
        <v>4720826.8641666668</v>
      </c>
      <c r="AT41" s="3">
        <v>4720826.8641666668</v>
      </c>
    </row>
    <row r="42" spans="1:103">
      <c r="A42" t="s">
        <v>240</v>
      </c>
      <c r="B42" t="s">
        <v>241</v>
      </c>
      <c r="C42" t="s">
        <v>105</v>
      </c>
      <c r="D42" t="s">
        <v>242</v>
      </c>
      <c r="E42" t="s">
        <v>107</v>
      </c>
      <c r="F42">
        <f t="shared" si="0"/>
        <v>0</v>
      </c>
      <c r="G42" s="3">
        <f t="shared" si="1"/>
        <v>150.98506342592594</v>
      </c>
      <c r="H42" s="3">
        <f t="shared" si="2"/>
        <v>237.01524000000001</v>
      </c>
      <c r="I42" s="3">
        <f t="shared" si="3"/>
        <v>237.02120640000001</v>
      </c>
      <c r="J42">
        <f t="shared" si="4"/>
        <v>471.09711332809627</v>
      </c>
      <c r="K42" s="2">
        <v>0</v>
      </c>
      <c r="L42" s="2">
        <v>0</v>
      </c>
      <c r="W42" s="2">
        <v>5125</v>
      </c>
      <c r="X42" s="2">
        <v>1214733.6828000001</v>
      </c>
      <c r="Y42" s="3">
        <v>237.02120640000001</v>
      </c>
      <c r="Z42" s="2">
        <v>0</v>
      </c>
      <c r="AA42" s="2">
        <v>0</v>
      </c>
      <c r="AR42" s="2">
        <v>360</v>
      </c>
      <c r="AS42" s="2">
        <v>54354.622833333335</v>
      </c>
      <c r="AT42" s="3">
        <v>150.98506342592594</v>
      </c>
      <c r="AU42" s="2">
        <v>38190</v>
      </c>
      <c r="AV42" s="2">
        <v>17991198.757999998</v>
      </c>
      <c r="AW42" s="3">
        <v>471.09711332809627</v>
      </c>
      <c r="BA42" s="2">
        <v>30</v>
      </c>
      <c r="BB42" s="2">
        <v>7110.4571999999998</v>
      </c>
      <c r="BC42" s="3">
        <v>237.01524000000001</v>
      </c>
      <c r="BG42" s="2">
        <v>0</v>
      </c>
      <c r="BH42" s="2">
        <v>0</v>
      </c>
    </row>
    <row r="43" spans="1:103">
      <c r="A43" t="s">
        <v>243</v>
      </c>
      <c r="B43" t="s">
        <v>244</v>
      </c>
      <c r="C43" t="s">
        <v>245</v>
      </c>
      <c r="D43" t="s">
        <v>246</v>
      </c>
      <c r="E43" t="s">
        <v>247</v>
      </c>
      <c r="F43">
        <f t="shared" si="0"/>
        <v>6975</v>
      </c>
      <c r="G43" s="3">
        <f t="shared" si="1"/>
        <v>0</v>
      </c>
      <c r="H43" s="3">
        <f t="shared" si="2"/>
        <v>7222.6672642177182</v>
      </c>
      <c r="I43" s="3">
        <f t="shared" si="3"/>
        <v>9564.3064822429897</v>
      </c>
      <c r="J43">
        <f t="shared" si="4"/>
        <v>16157.108055464927</v>
      </c>
      <c r="K43" s="2">
        <v>9</v>
      </c>
      <c r="L43" s="2">
        <v>62775</v>
      </c>
      <c r="M43" s="3">
        <v>6975</v>
      </c>
      <c r="Q43" s="2">
        <v>0</v>
      </c>
      <c r="R43" s="2">
        <v>0</v>
      </c>
      <c r="T43" s="2">
        <v>809</v>
      </c>
      <c r="U43" s="2">
        <v>0</v>
      </c>
      <c r="V43" s="3">
        <v>0</v>
      </c>
      <c r="W43" s="2">
        <v>107</v>
      </c>
      <c r="X43" s="2">
        <v>1023380.7936</v>
      </c>
      <c r="Y43" s="3">
        <v>9564.3064822429897</v>
      </c>
      <c r="Z43" s="2">
        <v>308</v>
      </c>
      <c r="AA43" s="2">
        <v>1734256.4712</v>
      </c>
      <c r="AB43" s="3">
        <v>5630.7028285714287</v>
      </c>
      <c r="AC43" s="2">
        <v>3486</v>
      </c>
      <c r="AD43" s="2">
        <v>24254435.829799999</v>
      </c>
      <c r="AE43" s="3">
        <v>6957.6694864601259</v>
      </c>
      <c r="AI43" s="2">
        <v>0</v>
      </c>
      <c r="AJ43" s="2">
        <v>0</v>
      </c>
      <c r="AL43" s="2">
        <v>567</v>
      </c>
      <c r="AM43" s="2">
        <v>4255749.5904000001</v>
      </c>
      <c r="AN43" s="3">
        <v>7505.7312000000002</v>
      </c>
      <c r="AO43" s="2">
        <v>216</v>
      </c>
      <c r="AP43" s="2">
        <v>1617335.6490666668</v>
      </c>
      <c r="AQ43" s="3">
        <v>7487.6650419753096</v>
      </c>
      <c r="AR43" s="2">
        <v>1630</v>
      </c>
      <c r="AS43" s="2">
        <v>10842217.641000001</v>
      </c>
      <c r="AT43" s="3">
        <v>6651.6672644171786</v>
      </c>
      <c r="AU43" s="2">
        <v>2452</v>
      </c>
      <c r="AV43" s="2">
        <v>39617228.952</v>
      </c>
      <c r="AW43" s="3">
        <v>16157.108055464927</v>
      </c>
      <c r="AX43" s="2">
        <v>165</v>
      </c>
      <c r="AY43" s="2">
        <v>1539634.7188666668</v>
      </c>
      <c r="AZ43" s="3">
        <v>9331.119508282829</v>
      </c>
      <c r="BA43" s="2">
        <v>105</v>
      </c>
      <c r="BB43" s="2">
        <v>788101.77600000007</v>
      </c>
      <c r="BC43" s="3">
        <v>7505.7312000000011</v>
      </c>
      <c r="BG43" s="2">
        <v>14</v>
      </c>
      <c r="BH43" s="2">
        <v>130105.93501033334</v>
      </c>
      <c r="BI43" s="3">
        <v>9293.2810721666665</v>
      </c>
      <c r="CK43" s="2">
        <v>0</v>
      </c>
      <c r="CL43" s="2">
        <v>0</v>
      </c>
      <c r="CN43" s="2">
        <v>140</v>
      </c>
      <c r="CO43" s="2">
        <v>897732.88439999998</v>
      </c>
      <c r="CP43" s="3">
        <v>6412.377745714286</v>
      </c>
      <c r="CT43" s="2">
        <v>0</v>
      </c>
      <c r="CU43" s="2">
        <v>0</v>
      </c>
      <c r="CW43" s="2">
        <v>8</v>
      </c>
      <c r="CX43" s="2">
        <v>50865.205500000004</v>
      </c>
      <c r="CY43" s="3">
        <v>6358.1506875000005</v>
      </c>
    </row>
    <row r="44" spans="1:103">
      <c r="A44" t="s">
        <v>248</v>
      </c>
      <c r="B44" t="s">
        <v>249</v>
      </c>
      <c r="C44" t="s">
        <v>128</v>
      </c>
      <c r="D44" t="s">
        <v>250</v>
      </c>
      <c r="E44" t="s">
        <v>107</v>
      </c>
      <c r="F44">
        <f t="shared" si="0"/>
        <v>0</v>
      </c>
      <c r="G44" s="3">
        <f t="shared" si="1"/>
        <v>221.30372</v>
      </c>
      <c r="H44" s="3">
        <f t="shared" si="2"/>
        <v>221.30372</v>
      </c>
      <c r="I44" s="3">
        <f t="shared" si="3"/>
        <v>221.30372</v>
      </c>
      <c r="J44">
        <f t="shared" si="4"/>
        <v>0</v>
      </c>
      <c r="W44" s="2">
        <v>0</v>
      </c>
      <c r="X44" s="2">
        <v>0</v>
      </c>
      <c r="BA44" s="2">
        <v>30</v>
      </c>
      <c r="BB44" s="2">
        <v>6639.1116000000002</v>
      </c>
      <c r="BC44" s="3">
        <v>221.30372</v>
      </c>
    </row>
    <row r="45" spans="1:103">
      <c r="A45" t="s">
        <v>251</v>
      </c>
      <c r="B45" t="s">
        <v>252</v>
      </c>
      <c r="C45" t="s">
        <v>253</v>
      </c>
      <c r="D45" t="s">
        <v>254</v>
      </c>
      <c r="E45" t="s">
        <v>180</v>
      </c>
      <c r="F45">
        <f t="shared" si="0"/>
        <v>0</v>
      </c>
      <c r="G45" s="3">
        <f t="shared" si="1"/>
        <v>0</v>
      </c>
      <c r="H45" s="3" t="e">
        <f t="shared" si="2"/>
        <v>#NUM!</v>
      </c>
      <c r="I45" s="3">
        <f t="shared" si="3"/>
        <v>0</v>
      </c>
      <c r="J45">
        <f t="shared" si="4"/>
        <v>60.210557431440918</v>
      </c>
      <c r="AU45" s="2">
        <v>402062</v>
      </c>
      <c r="AV45" s="2">
        <v>24208377.141999997</v>
      </c>
      <c r="AW45" s="3">
        <v>60.210557431440918</v>
      </c>
    </row>
    <row r="46" spans="1:103">
      <c r="A46" t="s">
        <v>255</v>
      </c>
      <c r="B46" t="s">
        <v>256</v>
      </c>
      <c r="C46" t="s">
        <v>245</v>
      </c>
      <c r="D46" t="s">
        <v>257</v>
      </c>
      <c r="E46" t="s">
        <v>258</v>
      </c>
      <c r="F46">
        <f t="shared" si="0"/>
        <v>0</v>
      </c>
      <c r="G46" s="3">
        <f t="shared" si="1"/>
        <v>11596.068893212903</v>
      </c>
      <c r="H46" s="3">
        <f t="shared" si="2"/>
        <v>11596.068893212903</v>
      </c>
      <c r="I46" s="3">
        <f t="shared" si="3"/>
        <v>11596.068893212903</v>
      </c>
      <c r="J46">
        <f t="shared" si="4"/>
        <v>21538.07133333333</v>
      </c>
      <c r="AC46" s="2">
        <v>3875</v>
      </c>
      <c r="AD46" s="2">
        <v>44934766.961199999</v>
      </c>
      <c r="AE46" s="3">
        <v>11596.068893212903</v>
      </c>
      <c r="AU46" s="2">
        <v>3</v>
      </c>
      <c r="AV46" s="2">
        <v>64614.213999999993</v>
      </c>
      <c r="AW46" s="3">
        <v>21538.07133333333</v>
      </c>
    </row>
    <row r="47" spans="1:103">
      <c r="A47" t="s">
        <v>259</v>
      </c>
      <c r="B47" t="s">
        <v>260</v>
      </c>
      <c r="C47" t="s">
        <v>169</v>
      </c>
      <c r="D47" t="s">
        <v>261</v>
      </c>
      <c r="E47" t="s">
        <v>258</v>
      </c>
      <c r="F47">
        <f t="shared" si="0"/>
        <v>47509.894736842107</v>
      </c>
      <c r="G47" s="3">
        <f t="shared" si="1"/>
        <v>0</v>
      </c>
      <c r="H47" s="3" t="e">
        <f t="shared" si="2"/>
        <v>#NUM!</v>
      </c>
      <c r="I47" s="3">
        <f t="shared" si="3"/>
        <v>0</v>
      </c>
      <c r="J47">
        <f t="shared" si="4"/>
        <v>50039.273485446975</v>
      </c>
      <c r="K47" s="2">
        <v>19</v>
      </c>
      <c r="L47" s="2">
        <v>902688</v>
      </c>
      <c r="M47" s="3">
        <v>47509.894736842107</v>
      </c>
      <c r="AU47" s="2">
        <v>962</v>
      </c>
      <c r="AV47" s="2">
        <v>48137781.092999987</v>
      </c>
      <c r="AW47" s="3">
        <v>50039.273485446975</v>
      </c>
    </row>
    <row r="48" spans="1:103">
      <c r="A48" t="s">
        <v>262</v>
      </c>
      <c r="B48" t="s">
        <v>263</v>
      </c>
      <c r="C48" t="s">
        <v>105</v>
      </c>
      <c r="D48" t="s">
        <v>264</v>
      </c>
      <c r="E48" t="s">
        <v>107</v>
      </c>
      <c r="F48">
        <f t="shared" si="0"/>
        <v>18.317706396429898</v>
      </c>
      <c r="G48" s="3">
        <f t="shared" si="1"/>
        <v>21.158426001367051</v>
      </c>
      <c r="H48" s="3">
        <f t="shared" si="2"/>
        <v>21.158426001367051</v>
      </c>
      <c r="I48" s="3">
        <f t="shared" si="3"/>
        <v>21.158426001367051</v>
      </c>
      <c r="J48">
        <f t="shared" si="4"/>
        <v>0</v>
      </c>
      <c r="K48" s="2">
        <v>43024</v>
      </c>
      <c r="L48" s="2">
        <v>788101</v>
      </c>
      <c r="M48" s="3">
        <v>18.317706396429898</v>
      </c>
      <c r="N48" s="2">
        <v>14630</v>
      </c>
      <c r="O48" s="2">
        <v>309547.77239999996</v>
      </c>
      <c r="P48" s="3">
        <v>21.158426001367051</v>
      </c>
    </row>
    <row r="49" spans="1:103">
      <c r="A49" t="s">
        <v>265</v>
      </c>
      <c r="B49" t="s">
        <v>266</v>
      </c>
      <c r="C49" t="s">
        <v>115</v>
      </c>
      <c r="D49" t="s">
        <v>162</v>
      </c>
      <c r="E49" t="s">
        <v>226</v>
      </c>
      <c r="F49">
        <f t="shared" si="0"/>
        <v>0</v>
      </c>
      <c r="G49" s="3">
        <f t="shared" si="1"/>
        <v>0</v>
      </c>
      <c r="H49" s="3" t="e">
        <f t="shared" si="2"/>
        <v>#NUM!</v>
      </c>
      <c r="I49" s="3">
        <f t="shared" si="3"/>
        <v>0</v>
      </c>
      <c r="J49">
        <f t="shared" si="4"/>
        <v>0</v>
      </c>
      <c r="AR49" s="2">
        <v>0</v>
      </c>
      <c r="AS49" s="2">
        <v>0</v>
      </c>
    </row>
    <row r="50" spans="1:103">
      <c r="A50" t="s">
        <v>267</v>
      </c>
      <c r="B50" t="s">
        <v>268</v>
      </c>
      <c r="C50" t="s">
        <v>105</v>
      </c>
      <c r="D50" t="s">
        <v>269</v>
      </c>
      <c r="E50" t="s">
        <v>107</v>
      </c>
      <c r="F50">
        <f t="shared" si="0"/>
        <v>42.938235294117646</v>
      </c>
      <c r="G50" s="3">
        <f t="shared" si="1"/>
        <v>31.738333333333337</v>
      </c>
      <c r="H50" s="3">
        <f t="shared" si="2"/>
        <v>43.91951858998145</v>
      </c>
      <c r="I50" s="3">
        <f t="shared" si="3"/>
        <v>51.511871642246639</v>
      </c>
      <c r="J50">
        <f t="shared" si="4"/>
        <v>255.60446203401472</v>
      </c>
      <c r="K50" s="2">
        <v>2040</v>
      </c>
      <c r="L50" s="2">
        <v>87594</v>
      </c>
      <c r="M50" s="3">
        <v>42.938235294117646</v>
      </c>
      <c r="N50" s="2">
        <v>3080</v>
      </c>
      <c r="O50" s="2">
        <v>130206.51579999999</v>
      </c>
      <c r="P50" s="3">
        <v>42.274842792207792</v>
      </c>
      <c r="Q50" s="2">
        <v>3136</v>
      </c>
      <c r="R50" s="2">
        <v>105567.99</v>
      </c>
      <c r="S50" s="3">
        <v>33.663262117346939</v>
      </c>
      <c r="T50" s="2">
        <v>0</v>
      </c>
      <c r="U50" s="2">
        <v>0</v>
      </c>
      <c r="W50" s="2">
        <v>19138</v>
      </c>
      <c r="X50" s="2">
        <v>980521.15919999999</v>
      </c>
      <c r="Y50" s="3">
        <v>51.234254321245686</v>
      </c>
      <c r="Z50" s="2">
        <v>0</v>
      </c>
      <c r="AA50" s="2">
        <v>0</v>
      </c>
      <c r="AI50" s="2">
        <v>1092</v>
      </c>
      <c r="AJ50" s="2">
        <v>56250.963833333328</v>
      </c>
      <c r="AK50" s="3">
        <v>51.511871642246639</v>
      </c>
      <c r="AL50" s="2">
        <v>0</v>
      </c>
      <c r="AM50" s="2">
        <v>0</v>
      </c>
      <c r="AO50" s="2">
        <v>126</v>
      </c>
      <c r="AP50" s="2">
        <v>3999.0300000000007</v>
      </c>
      <c r="AQ50" s="3">
        <v>31.738333333333337</v>
      </c>
      <c r="AR50" s="2">
        <v>7056</v>
      </c>
      <c r="AS50" s="2">
        <v>334810.78450000001</v>
      </c>
      <c r="AT50" s="3">
        <v>47.450508007369613</v>
      </c>
      <c r="AU50" s="2">
        <v>34926</v>
      </c>
      <c r="AV50" s="2">
        <v>8927241.4409999978</v>
      </c>
      <c r="AW50" s="3">
        <v>255.60446203401472</v>
      </c>
      <c r="AX50" s="2">
        <v>28</v>
      </c>
      <c r="AY50" s="2">
        <v>1284.7371333333333</v>
      </c>
      <c r="AZ50" s="3">
        <v>45.883469047619045</v>
      </c>
      <c r="BA50" s="2">
        <v>1568</v>
      </c>
      <c r="BB50" s="2">
        <v>71444.656799999997</v>
      </c>
      <c r="BC50" s="3">
        <v>45.564194387755101</v>
      </c>
      <c r="BG50" s="2">
        <v>0</v>
      </c>
      <c r="BH50" s="2">
        <v>0</v>
      </c>
      <c r="BM50" s="2">
        <v>448</v>
      </c>
      <c r="BN50" s="2">
        <v>15441.0432</v>
      </c>
      <c r="BO50" s="3">
        <v>34.466614285714286</v>
      </c>
      <c r="BV50" s="2">
        <v>0</v>
      </c>
      <c r="BW50" s="2">
        <v>0</v>
      </c>
      <c r="CB50" s="2">
        <v>98</v>
      </c>
      <c r="CC50" s="2">
        <v>3299.4192000000003</v>
      </c>
      <c r="CD50" s="3">
        <v>33.667542857142863</v>
      </c>
      <c r="CN50" s="2">
        <v>0</v>
      </c>
      <c r="CO50" s="2">
        <v>0</v>
      </c>
    </row>
    <row r="51" spans="1:103">
      <c r="A51" t="s">
        <v>270</v>
      </c>
      <c r="B51" t="s">
        <v>271</v>
      </c>
      <c r="C51" t="s">
        <v>115</v>
      </c>
      <c r="D51" t="s">
        <v>272</v>
      </c>
      <c r="E51" t="s">
        <v>273</v>
      </c>
      <c r="F51">
        <f t="shared" si="0"/>
        <v>0</v>
      </c>
      <c r="G51" s="3">
        <f t="shared" si="1"/>
        <v>1846.2840000000001</v>
      </c>
      <c r="H51" s="3">
        <f t="shared" si="2"/>
        <v>10410.256335849055</v>
      </c>
      <c r="I51" s="3">
        <f t="shared" si="3"/>
        <v>10441.200000000001</v>
      </c>
      <c r="J51">
        <f t="shared" si="4"/>
        <v>16569.950942622945</v>
      </c>
      <c r="T51" s="2">
        <v>226</v>
      </c>
      <c r="U51" s="2">
        <v>417260.18400000001</v>
      </c>
      <c r="V51" s="3">
        <v>1846.2840000000001</v>
      </c>
      <c r="W51" s="2">
        <v>159</v>
      </c>
      <c r="X51" s="2">
        <v>1651022.2080000001</v>
      </c>
      <c r="Y51" s="3">
        <v>10383.787471698113</v>
      </c>
      <c r="Z51" s="2">
        <v>362</v>
      </c>
      <c r="AA51" s="2">
        <v>3689506.9068</v>
      </c>
      <c r="AB51" s="3">
        <v>10192.008029834255</v>
      </c>
      <c r="AL51" s="2">
        <v>42</v>
      </c>
      <c r="AM51" s="2">
        <v>438530.4</v>
      </c>
      <c r="AN51" s="3">
        <v>10441.200000000001</v>
      </c>
      <c r="AR51" s="2">
        <v>0</v>
      </c>
      <c r="AS51" s="2">
        <v>0</v>
      </c>
      <c r="AU51" s="2">
        <v>244</v>
      </c>
      <c r="AV51" s="2">
        <v>4043068.0299999989</v>
      </c>
      <c r="AW51" s="3">
        <v>16569.950942622945</v>
      </c>
      <c r="BA51" s="2">
        <v>51</v>
      </c>
      <c r="BB51" s="2">
        <v>532501.20000000007</v>
      </c>
      <c r="BC51" s="3">
        <v>10441.200000000001</v>
      </c>
      <c r="CK51" s="2">
        <v>0</v>
      </c>
      <c r="CL51" s="2">
        <v>0</v>
      </c>
      <c r="CN51" s="2">
        <v>26</v>
      </c>
      <c r="CO51" s="2">
        <v>271354.85519999999</v>
      </c>
      <c r="CP51" s="3">
        <v>10436.725199999999</v>
      </c>
    </row>
    <row r="52" spans="1:103">
      <c r="A52" t="s">
        <v>274</v>
      </c>
      <c r="B52" t="s">
        <v>275</v>
      </c>
      <c r="C52" t="s">
        <v>142</v>
      </c>
      <c r="D52" t="s">
        <v>276</v>
      </c>
      <c r="E52" t="s">
        <v>277</v>
      </c>
      <c r="F52">
        <f t="shared" si="0"/>
        <v>1369.6571123599033</v>
      </c>
      <c r="G52" s="3">
        <f t="shared" si="1"/>
        <v>608.15277847113884</v>
      </c>
      <c r="H52" s="3">
        <f t="shared" si="2"/>
        <v>1058.2269966101694</v>
      </c>
      <c r="I52" s="3">
        <f t="shared" si="3"/>
        <v>1329.6936000000001</v>
      </c>
      <c r="J52">
        <f t="shared" si="4"/>
        <v>0</v>
      </c>
      <c r="K52" s="2">
        <v>31853</v>
      </c>
      <c r="L52" s="2">
        <v>43627688</v>
      </c>
      <c r="M52" s="3">
        <v>1369.6571123599033</v>
      </c>
      <c r="N52" s="2">
        <v>31925</v>
      </c>
      <c r="O52" s="2">
        <v>24198918.224799998</v>
      </c>
      <c r="P52" s="3">
        <v>757.99274000939693</v>
      </c>
      <c r="Q52" s="2">
        <v>88</v>
      </c>
      <c r="R52" s="2">
        <v>117013.0368</v>
      </c>
      <c r="S52" s="3">
        <v>1329.6936000000001</v>
      </c>
      <c r="T52" s="2">
        <v>78746</v>
      </c>
      <c r="U52" s="2">
        <v>49609545.031199999</v>
      </c>
      <c r="V52" s="3">
        <v>629.99447630609802</v>
      </c>
      <c r="W52" s="2">
        <v>33432</v>
      </c>
      <c r="X52" s="2">
        <v>37171009.101599999</v>
      </c>
      <c r="Y52" s="3">
        <v>1111.8392289303661</v>
      </c>
      <c r="Z52" s="2">
        <v>16954</v>
      </c>
      <c r="AA52" s="2">
        <v>15980363.995200001</v>
      </c>
      <c r="AB52" s="3">
        <v>942.57190015335618</v>
      </c>
      <c r="AF52" s="2">
        <v>3961</v>
      </c>
      <c r="AG52" s="2">
        <v>4313006.148</v>
      </c>
      <c r="AH52" s="3">
        <v>1088.8679999999999</v>
      </c>
      <c r="AI52" s="2">
        <v>6709</v>
      </c>
      <c r="AJ52" s="2">
        <v>6431459.8470000001</v>
      </c>
      <c r="AK52" s="3">
        <v>958.63166597108363</v>
      </c>
      <c r="AL52" s="2">
        <v>20247</v>
      </c>
      <c r="AM52" s="2">
        <v>25464395.325600002</v>
      </c>
      <c r="AN52" s="3">
        <v>1257.6873277818936</v>
      </c>
      <c r="AO52" s="2">
        <v>6980</v>
      </c>
      <c r="AP52" s="2">
        <v>7630747.0512000006</v>
      </c>
      <c r="AQ52" s="3">
        <v>1093.2302365616047</v>
      </c>
      <c r="BA52" s="2">
        <v>4144</v>
      </c>
      <c r="BB52" s="2">
        <v>5501259.4560000002</v>
      </c>
      <c r="BC52" s="3">
        <v>1327.5240000000001</v>
      </c>
      <c r="BG52" s="2">
        <v>10742</v>
      </c>
      <c r="BH52" s="2">
        <v>11816938.60417</v>
      </c>
      <c r="BI52" s="3">
        <v>1100.0687585337926</v>
      </c>
      <c r="BJ52" s="2">
        <v>59</v>
      </c>
      <c r="BK52" s="2">
        <v>62435.392800000001</v>
      </c>
      <c r="BL52" s="3">
        <v>1058.2269966101694</v>
      </c>
      <c r="BM52" s="2">
        <v>4056</v>
      </c>
      <c r="BN52" s="2">
        <v>4421957.0867999997</v>
      </c>
      <c r="BO52" s="3">
        <v>1090.2261062130176</v>
      </c>
      <c r="BS52" s="2">
        <v>267</v>
      </c>
      <c r="BT52" s="2">
        <v>272180.54185866669</v>
      </c>
      <c r="BU52" s="3">
        <v>1019.402778496879</v>
      </c>
      <c r="CN52" s="2">
        <v>454</v>
      </c>
      <c r="CO52" s="2">
        <v>318447.65039999998</v>
      </c>
      <c r="CP52" s="3">
        <v>701.42654273127755</v>
      </c>
      <c r="CQ52" s="2">
        <v>3359</v>
      </c>
      <c r="CR52" s="2">
        <v>2507397.4992</v>
      </c>
      <c r="CS52" s="3">
        <v>746.47141982732956</v>
      </c>
      <c r="CT52" s="2">
        <v>2564</v>
      </c>
      <c r="CU52" s="2">
        <v>1559303.7239999999</v>
      </c>
      <c r="CV52" s="3">
        <v>608.15277847113884</v>
      </c>
    </row>
    <row r="53" spans="1:103">
      <c r="A53" t="s">
        <v>278</v>
      </c>
      <c r="B53" t="s">
        <v>279</v>
      </c>
      <c r="C53" t="s">
        <v>280</v>
      </c>
      <c r="D53" t="s">
        <v>162</v>
      </c>
      <c r="E53" t="s">
        <v>281</v>
      </c>
      <c r="F53">
        <f t="shared" si="0"/>
        <v>0</v>
      </c>
      <c r="G53" s="3">
        <f t="shared" si="1"/>
        <v>0</v>
      </c>
      <c r="H53" s="3" t="e">
        <f t="shared" si="2"/>
        <v>#NUM!</v>
      </c>
      <c r="I53" s="3">
        <f t="shared" si="3"/>
        <v>0</v>
      </c>
      <c r="J53">
        <f t="shared" si="4"/>
        <v>0</v>
      </c>
      <c r="AU53" s="2">
        <v>0</v>
      </c>
      <c r="AV53" s="2">
        <v>0</v>
      </c>
    </row>
    <row r="54" spans="1:103">
      <c r="A54" t="s">
        <v>282</v>
      </c>
      <c r="B54" t="s">
        <v>283</v>
      </c>
      <c r="C54" t="s">
        <v>147</v>
      </c>
      <c r="D54" t="s">
        <v>162</v>
      </c>
      <c r="E54" t="s">
        <v>107</v>
      </c>
      <c r="F54">
        <f t="shared" si="0"/>
        <v>0</v>
      </c>
      <c r="G54" s="3">
        <f t="shared" si="1"/>
        <v>0</v>
      </c>
      <c r="H54" s="3" t="e">
        <f t="shared" si="2"/>
        <v>#NUM!</v>
      </c>
      <c r="I54" s="3">
        <f t="shared" si="3"/>
        <v>0</v>
      </c>
      <c r="J54">
        <f t="shared" si="4"/>
        <v>1903.2998769063176</v>
      </c>
      <c r="AU54" s="2">
        <v>1836</v>
      </c>
      <c r="AV54" s="2">
        <v>3494458.5739999991</v>
      </c>
      <c r="AW54" s="3">
        <v>1903.2998769063176</v>
      </c>
    </row>
    <row r="55" spans="1:103">
      <c r="A55" t="s">
        <v>284</v>
      </c>
      <c r="B55" t="s">
        <v>285</v>
      </c>
      <c r="C55" t="s">
        <v>105</v>
      </c>
      <c r="D55" t="s">
        <v>286</v>
      </c>
      <c r="E55" t="s">
        <v>107</v>
      </c>
      <c r="F55">
        <f t="shared" si="0"/>
        <v>0</v>
      </c>
      <c r="G55" s="3">
        <f t="shared" si="1"/>
        <v>1.7396226729781918</v>
      </c>
      <c r="H55" s="3">
        <f t="shared" si="2"/>
        <v>2.5462780273079275</v>
      </c>
      <c r="I55" s="3">
        <f t="shared" si="3"/>
        <v>2.9832000000000001</v>
      </c>
      <c r="J55">
        <f t="shared" si="4"/>
        <v>24.094956620072303</v>
      </c>
      <c r="K55" s="2">
        <v>0</v>
      </c>
      <c r="L55" s="2">
        <v>0</v>
      </c>
      <c r="N55" s="2">
        <v>424620</v>
      </c>
      <c r="O55" s="2">
        <v>738678.57939999981</v>
      </c>
      <c r="P55" s="3">
        <v>1.7396226729781918</v>
      </c>
      <c r="Q55" s="2">
        <v>163664</v>
      </c>
      <c r="R55" s="2">
        <v>446743.1496</v>
      </c>
      <c r="S55" s="3">
        <v>2.729636020138821</v>
      </c>
      <c r="T55" s="2">
        <v>0</v>
      </c>
      <c r="U55" s="2">
        <v>0</v>
      </c>
      <c r="W55" s="2">
        <v>1350420</v>
      </c>
      <c r="X55" s="2">
        <v>4028572.9440000001</v>
      </c>
      <c r="Y55" s="3">
        <v>2.9832000000000001</v>
      </c>
      <c r="Z55" s="2">
        <v>27720</v>
      </c>
      <c r="AA55" s="2">
        <v>75803.112000000008</v>
      </c>
      <c r="AB55" s="3">
        <v>2.7346000000000004</v>
      </c>
      <c r="AF55" s="2">
        <v>273056</v>
      </c>
      <c r="AG55" s="2">
        <v>644541.24239999999</v>
      </c>
      <c r="AH55" s="3">
        <v>2.3604727323332941</v>
      </c>
      <c r="AI55" s="2">
        <v>137970</v>
      </c>
      <c r="AJ55" s="2">
        <v>347989.57266666665</v>
      </c>
      <c r="AK55" s="3">
        <v>2.522211876978087</v>
      </c>
      <c r="AL55" s="2">
        <v>182560</v>
      </c>
      <c r="AM55" s="2">
        <v>462921.04320000001</v>
      </c>
      <c r="AN55" s="3">
        <v>2.53572</v>
      </c>
      <c r="AO55" s="2">
        <v>185970</v>
      </c>
      <c r="AP55" s="2">
        <v>481215.31266666669</v>
      </c>
      <c r="AQ55" s="3">
        <v>2.5875964546252983</v>
      </c>
      <c r="AR55" s="2">
        <v>40180</v>
      </c>
      <c r="AS55" s="2">
        <v>100750.23349999999</v>
      </c>
      <c r="AT55" s="3">
        <v>2.5074722125435538</v>
      </c>
      <c r="AU55" s="2">
        <v>5363310</v>
      </c>
      <c r="AV55" s="2">
        <v>129228721.78999998</v>
      </c>
      <c r="AW55" s="3">
        <v>24.094956620072303</v>
      </c>
      <c r="AX55" s="2">
        <v>238120</v>
      </c>
      <c r="AY55" s="2">
        <v>656629.78643333341</v>
      </c>
      <c r="AZ55" s="3">
        <v>2.7575583169550368</v>
      </c>
      <c r="BA55" s="2">
        <v>2436</v>
      </c>
      <c r="BB55" s="2">
        <v>6176.7156000000004</v>
      </c>
      <c r="BC55" s="3">
        <v>2.5355975369458128</v>
      </c>
      <c r="BM55" s="2">
        <v>147210</v>
      </c>
      <c r="BN55" s="2">
        <v>374837.58840000001</v>
      </c>
      <c r="BO55" s="3">
        <v>2.5462780273079275</v>
      </c>
      <c r="BP55" s="2">
        <v>0</v>
      </c>
      <c r="BQ55" s="2">
        <v>0</v>
      </c>
      <c r="BS55" s="2">
        <v>0</v>
      </c>
      <c r="BT55" s="2">
        <v>0</v>
      </c>
      <c r="BV55" s="2">
        <v>22080</v>
      </c>
      <c r="BW55" s="2">
        <v>60384.442800000004</v>
      </c>
      <c r="BX55" s="3">
        <v>2.7348026630434785</v>
      </c>
      <c r="CB55" s="2">
        <v>0</v>
      </c>
      <c r="CC55" s="2">
        <v>0</v>
      </c>
      <c r="CE55" s="2">
        <v>0</v>
      </c>
      <c r="CF55" s="2">
        <v>0</v>
      </c>
      <c r="CK55" s="2">
        <v>0</v>
      </c>
      <c r="CL55" s="2">
        <v>0</v>
      </c>
      <c r="CN55" s="2">
        <v>0</v>
      </c>
      <c r="CO55" s="2">
        <v>0</v>
      </c>
      <c r="CT55" s="2">
        <v>0</v>
      </c>
      <c r="CU55" s="2">
        <v>0</v>
      </c>
    </row>
    <row r="56" spans="1:103">
      <c r="A56" t="s">
        <v>287</v>
      </c>
      <c r="B56" t="s">
        <v>288</v>
      </c>
      <c r="C56" t="s">
        <v>105</v>
      </c>
      <c r="D56" t="s">
        <v>148</v>
      </c>
      <c r="E56" t="s">
        <v>107</v>
      </c>
      <c r="F56">
        <f t="shared" si="0"/>
        <v>3.367098115415152</v>
      </c>
      <c r="G56" s="3">
        <f t="shared" si="1"/>
        <v>1.0459527980320689</v>
      </c>
      <c r="H56" s="3">
        <f t="shared" si="2"/>
        <v>2.4034179471672834</v>
      </c>
      <c r="I56" s="3">
        <f t="shared" si="3"/>
        <v>3.1777467009829312</v>
      </c>
      <c r="J56">
        <f t="shared" si="4"/>
        <v>28.912934204262989</v>
      </c>
      <c r="K56" s="2">
        <v>957240</v>
      </c>
      <c r="L56" s="2">
        <v>3223121</v>
      </c>
      <c r="M56" s="3">
        <v>3.367098115415152</v>
      </c>
      <c r="N56" s="2">
        <v>335972</v>
      </c>
      <c r="O56" s="2">
        <v>723619.06959999993</v>
      </c>
      <c r="P56" s="3">
        <v>2.1538076673056086</v>
      </c>
      <c r="Q56" s="2">
        <v>102657</v>
      </c>
      <c r="R56" s="2">
        <v>306246.36240000004</v>
      </c>
      <c r="S56" s="3">
        <v>2.9832000000000005</v>
      </c>
      <c r="W56" s="2">
        <v>935439</v>
      </c>
      <c r="X56" s="2">
        <v>2120011.0799999996</v>
      </c>
      <c r="Y56" s="3">
        <v>2.2663274462578529</v>
      </c>
      <c r="Z56" s="2">
        <v>26857</v>
      </c>
      <c r="AA56" s="2">
        <v>79860.263999999996</v>
      </c>
      <c r="AB56" s="3">
        <v>2.973536284767472</v>
      </c>
      <c r="AC56" s="2">
        <v>4444600</v>
      </c>
      <c r="AD56" s="2">
        <v>4648841.8061333336</v>
      </c>
      <c r="AE56" s="3">
        <v>1.0459527980320689</v>
      </c>
      <c r="AF56" s="2">
        <v>44618</v>
      </c>
      <c r="AG56" s="2">
        <v>133908.39000000001</v>
      </c>
      <c r="AH56" s="3">
        <v>3.0012190147474116</v>
      </c>
      <c r="AI56" s="2">
        <v>980</v>
      </c>
      <c r="AJ56" s="2">
        <v>2969.0414999999998</v>
      </c>
      <c r="AK56" s="3">
        <v>3.029634183673469</v>
      </c>
      <c r="AL56" s="2">
        <v>574140</v>
      </c>
      <c r="AM56" s="2">
        <v>1396216.6548000001</v>
      </c>
      <c r="AN56" s="3">
        <v>2.4318400647925595</v>
      </c>
      <c r="AO56" s="2">
        <v>46830</v>
      </c>
      <c r="AP56" s="2">
        <v>117174.62773333333</v>
      </c>
      <c r="AQ56" s="3">
        <v>2.502127433981066</v>
      </c>
      <c r="AR56" s="2">
        <v>161924</v>
      </c>
      <c r="AS56" s="2">
        <v>332631.50983333337</v>
      </c>
      <c r="AT56" s="3">
        <v>2.0542446446069351</v>
      </c>
      <c r="AU56" s="2">
        <v>5302380</v>
      </c>
      <c r="AV56" s="2">
        <v>153307364.06599998</v>
      </c>
      <c r="AW56" s="3">
        <v>28.912934204262989</v>
      </c>
      <c r="AX56" s="2">
        <v>57148</v>
      </c>
      <c r="AY56" s="2">
        <v>135726.26166666666</v>
      </c>
      <c r="AZ56" s="3">
        <v>2.3749958295420077</v>
      </c>
      <c r="BA56" s="2">
        <v>154334</v>
      </c>
      <c r="BB56" s="2">
        <v>345306.89160000003</v>
      </c>
      <c r="BC56" s="3">
        <v>2.2374000000000001</v>
      </c>
      <c r="BD56" s="2">
        <v>55748</v>
      </c>
      <c r="BE56" s="2">
        <v>90306.656362666661</v>
      </c>
      <c r="BF56" s="3">
        <v>1.6199084516514792</v>
      </c>
      <c r="BG56" s="2">
        <v>93016</v>
      </c>
      <c r="BH56" s="2">
        <v>120950.99919466667</v>
      </c>
      <c r="BI56" s="3">
        <v>1.3003246666666668</v>
      </c>
      <c r="BJ56" s="2">
        <v>9884</v>
      </c>
      <c r="BK56" s="2">
        <v>16605.982800000002</v>
      </c>
      <c r="BL56" s="3">
        <v>1.6800872925940917</v>
      </c>
      <c r="BM56" s="2">
        <v>28714</v>
      </c>
      <c r="BN56" s="2">
        <v>82662.9804</v>
      </c>
      <c r="BO56" s="3">
        <v>2.8788389078498295</v>
      </c>
      <c r="BP56" s="2">
        <v>190792</v>
      </c>
      <c r="BQ56" s="2">
        <v>531105.06240000005</v>
      </c>
      <c r="BR56" s="3">
        <v>2.7836862258375614</v>
      </c>
      <c r="BS56" s="2">
        <v>952</v>
      </c>
      <c r="BT56" s="2">
        <v>2835.1843900000003</v>
      </c>
      <c r="BU56" s="3">
        <v>2.9781348634453786</v>
      </c>
      <c r="BV56" s="2">
        <v>0</v>
      </c>
      <c r="BW56" s="2">
        <v>0</v>
      </c>
      <c r="BY56" s="2">
        <v>1493884</v>
      </c>
      <c r="BZ56" s="2">
        <v>2087935.0293333333</v>
      </c>
      <c r="CA56" s="3">
        <v>1.3976553931452063</v>
      </c>
      <c r="CB56" s="2">
        <v>11060</v>
      </c>
      <c r="CC56" s="2">
        <v>32994.191999999995</v>
      </c>
      <c r="CD56" s="3">
        <v>2.9831999999999996</v>
      </c>
      <c r="CE56" s="2">
        <v>1274420</v>
      </c>
      <c r="CF56" s="2">
        <v>4049783.950666667</v>
      </c>
      <c r="CG56" s="3">
        <v>3.1777467009829312</v>
      </c>
      <c r="CK56" s="2">
        <v>131936</v>
      </c>
      <c r="CL56" s="2">
        <v>391705.68928000005</v>
      </c>
      <c r="CM56" s="3">
        <v>2.9689068130002427</v>
      </c>
      <c r="CN56" s="2">
        <v>280826</v>
      </c>
      <c r="CO56" s="2">
        <v>683522.71680000005</v>
      </c>
      <c r="CP56" s="3">
        <v>2.4339723415923027</v>
      </c>
      <c r="CQ56" s="2">
        <v>80304</v>
      </c>
      <c r="CR56" s="2">
        <v>145457.84880000001</v>
      </c>
      <c r="CS56" s="3">
        <v>1.8113400179318591</v>
      </c>
      <c r="CT56" s="2">
        <v>40264</v>
      </c>
      <c r="CU56" s="2">
        <v>86248.786800000002</v>
      </c>
      <c r="CV56" s="3">
        <v>2.1420819292668387</v>
      </c>
      <c r="CW56" s="2">
        <v>67060</v>
      </c>
      <c r="CX56" s="2">
        <v>132672.0465</v>
      </c>
      <c r="CY56" s="3">
        <v>1.9784080897703549</v>
      </c>
    </row>
    <row r="57" spans="1:103">
      <c r="A57" t="s">
        <v>289</v>
      </c>
      <c r="B57" t="s">
        <v>290</v>
      </c>
      <c r="C57" t="s">
        <v>147</v>
      </c>
      <c r="D57" t="s">
        <v>291</v>
      </c>
      <c r="E57" t="s">
        <v>107</v>
      </c>
      <c r="F57">
        <f t="shared" si="0"/>
        <v>0</v>
      </c>
      <c r="G57" s="3">
        <f t="shared" si="1"/>
        <v>173.47878589822196</v>
      </c>
      <c r="H57" s="3">
        <f t="shared" si="2"/>
        <v>295.84644374999999</v>
      </c>
      <c r="I57" s="3">
        <f t="shared" si="3"/>
        <v>403.48564990268892</v>
      </c>
      <c r="J57">
        <f t="shared" si="4"/>
        <v>1508.3355794319411</v>
      </c>
      <c r="K57" s="2">
        <v>0</v>
      </c>
      <c r="L57" s="2">
        <v>0</v>
      </c>
      <c r="T57" s="2">
        <v>0</v>
      </c>
      <c r="U57" s="2">
        <v>0</v>
      </c>
      <c r="W57" s="2">
        <v>25177</v>
      </c>
      <c r="X57" s="2">
        <v>10158558.207599999</v>
      </c>
      <c r="Y57" s="3">
        <v>403.48564990268892</v>
      </c>
      <c r="Z57" s="2">
        <v>0</v>
      </c>
      <c r="AA57" s="2">
        <v>0</v>
      </c>
      <c r="AC57" s="2">
        <v>19572</v>
      </c>
      <c r="AD57" s="2">
        <v>3395326.7976000002</v>
      </c>
      <c r="AE57" s="3">
        <v>173.47878589822196</v>
      </c>
      <c r="AI57" s="2">
        <v>231</v>
      </c>
      <c r="AJ57" s="2">
        <v>61953.390499999994</v>
      </c>
      <c r="AK57" s="3">
        <v>268.19649567099566</v>
      </c>
      <c r="AL57" s="2">
        <v>0</v>
      </c>
      <c r="AM57" s="2">
        <v>0</v>
      </c>
      <c r="AO57" s="2">
        <v>0</v>
      </c>
      <c r="AP57" s="2">
        <v>0</v>
      </c>
      <c r="AR57" s="2">
        <v>168</v>
      </c>
      <c r="AS57" s="2">
        <v>49501.4355</v>
      </c>
      <c r="AT57" s="3">
        <v>294.65140178571426</v>
      </c>
      <c r="AU57" s="2">
        <v>49854</v>
      </c>
      <c r="AV57" s="2">
        <v>75196561.976999998</v>
      </c>
      <c r="AW57" s="3">
        <v>1508.3355794319411</v>
      </c>
      <c r="AX57" s="2">
        <v>1512</v>
      </c>
      <c r="AY57" s="2">
        <v>434148.701</v>
      </c>
      <c r="AZ57" s="3">
        <v>287.13538425925924</v>
      </c>
      <c r="BA57" s="2">
        <v>3780</v>
      </c>
      <c r="BB57" s="2">
        <v>1522273.2624000001</v>
      </c>
      <c r="BC57" s="3">
        <v>402.71779428571432</v>
      </c>
      <c r="BM57" s="2">
        <v>21</v>
      </c>
      <c r="BN57" s="2">
        <v>6237.8712000000005</v>
      </c>
      <c r="BO57" s="3">
        <v>297.04148571428573</v>
      </c>
      <c r="BS57" s="2">
        <v>0</v>
      </c>
      <c r="BT57" s="2">
        <v>0</v>
      </c>
      <c r="BV57" s="2">
        <v>0</v>
      </c>
      <c r="BW57" s="2">
        <v>0</v>
      </c>
      <c r="BY57" s="2">
        <v>0</v>
      </c>
      <c r="BZ57" s="2">
        <v>0</v>
      </c>
      <c r="CK57" s="2">
        <v>0</v>
      </c>
      <c r="CL57" s="2">
        <v>0</v>
      </c>
      <c r="CN57" s="2">
        <v>673</v>
      </c>
      <c r="CO57" s="2">
        <v>264917.10960000003</v>
      </c>
      <c r="CP57" s="3">
        <v>393.63612124814267</v>
      </c>
      <c r="CQ57" s="2">
        <v>0</v>
      </c>
      <c r="CR57" s="2">
        <v>0</v>
      </c>
    </row>
    <row r="58" spans="1:103">
      <c r="A58" t="s">
        <v>292</v>
      </c>
      <c r="B58" t="s">
        <v>293</v>
      </c>
      <c r="C58" t="s">
        <v>105</v>
      </c>
      <c r="D58" t="s">
        <v>166</v>
      </c>
      <c r="E58" t="s">
        <v>107</v>
      </c>
      <c r="F58">
        <f t="shared" si="0"/>
        <v>0</v>
      </c>
      <c r="G58" s="3">
        <f t="shared" si="1"/>
        <v>0</v>
      </c>
      <c r="H58" s="3" t="e">
        <f t="shared" si="2"/>
        <v>#NUM!</v>
      </c>
      <c r="I58" s="3">
        <f t="shared" si="3"/>
        <v>0</v>
      </c>
      <c r="J58">
        <f t="shared" si="4"/>
        <v>214.47782524850894</v>
      </c>
      <c r="AU58" s="2">
        <v>35210</v>
      </c>
      <c r="AV58" s="2">
        <v>7551764.227</v>
      </c>
      <c r="AW58" s="3">
        <v>214.47782524850894</v>
      </c>
    </row>
    <row r="59" spans="1:103">
      <c r="A59" t="s">
        <v>294</v>
      </c>
      <c r="B59" t="s">
        <v>295</v>
      </c>
      <c r="C59" t="s">
        <v>296</v>
      </c>
      <c r="D59" t="s">
        <v>297</v>
      </c>
      <c r="E59" t="s">
        <v>298</v>
      </c>
      <c r="F59">
        <f t="shared" si="0"/>
        <v>0</v>
      </c>
      <c r="G59" s="3">
        <f t="shared" si="1"/>
        <v>0</v>
      </c>
      <c r="H59" s="3" t="e">
        <f t="shared" si="2"/>
        <v>#NUM!</v>
      </c>
      <c r="I59" s="3">
        <f t="shared" si="3"/>
        <v>0</v>
      </c>
      <c r="J59">
        <f t="shared" si="4"/>
        <v>163.07888636363634</v>
      </c>
      <c r="AU59" s="2">
        <v>792</v>
      </c>
      <c r="AV59" s="2">
        <v>129158.47799999999</v>
      </c>
      <c r="AW59" s="3">
        <v>163.07888636363634</v>
      </c>
    </row>
    <row r="60" spans="1:103">
      <c r="A60" t="s">
        <v>299</v>
      </c>
      <c r="B60" t="s">
        <v>300</v>
      </c>
      <c r="C60" t="s">
        <v>105</v>
      </c>
      <c r="D60" t="s">
        <v>286</v>
      </c>
      <c r="E60" t="s">
        <v>107</v>
      </c>
      <c r="F60">
        <f t="shared" si="0"/>
        <v>0</v>
      </c>
      <c r="G60" s="3">
        <f t="shared" si="1"/>
        <v>1.3621400999939177</v>
      </c>
      <c r="H60" s="3">
        <f t="shared" si="2"/>
        <v>2.485813082706767</v>
      </c>
      <c r="I60" s="3">
        <f t="shared" si="3"/>
        <v>2.9962123836891084</v>
      </c>
      <c r="J60">
        <f t="shared" si="4"/>
        <v>0</v>
      </c>
      <c r="T60" s="2">
        <v>2856</v>
      </c>
      <c r="U60" s="2">
        <v>6510.8339999999998</v>
      </c>
      <c r="V60" s="3">
        <v>2.2797037815126049</v>
      </c>
      <c r="Z60" s="2">
        <v>5040</v>
      </c>
      <c r="AA60" s="2">
        <v>12981.3948</v>
      </c>
      <c r="AB60" s="3">
        <v>2.5756735714285712</v>
      </c>
      <c r="AC60" s="2">
        <v>1644100</v>
      </c>
      <c r="AD60" s="2">
        <v>2239494.5384</v>
      </c>
      <c r="AE60" s="3">
        <v>1.3621400999939177</v>
      </c>
      <c r="AF60" s="2">
        <v>25928</v>
      </c>
      <c r="AG60" s="2">
        <v>59783.328000000001</v>
      </c>
      <c r="AH60" s="3">
        <v>2.3057439062017897</v>
      </c>
      <c r="AI60" s="2">
        <v>1008</v>
      </c>
      <c r="AJ60" s="2">
        <v>2398.1646666666666</v>
      </c>
      <c r="AK60" s="3">
        <v>2.3791316137566136</v>
      </c>
      <c r="AL60" s="2">
        <v>7560</v>
      </c>
      <c r="AM60" s="2">
        <v>19529.518800000002</v>
      </c>
      <c r="AN60" s="3">
        <v>2.5832696825396826</v>
      </c>
      <c r="AO60" s="2">
        <v>5096</v>
      </c>
      <c r="AP60" s="2">
        <v>12890.952666666668</v>
      </c>
      <c r="AQ60" s="3">
        <v>2.5296217948717952</v>
      </c>
      <c r="AR60" s="2">
        <v>1624</v>
      </c>
      <c r="AS60" s="2">
        <v>3734.8753333333334</v>
      </c>
      <c r="AT60" s="3">
        <v>2.2998000821018061</v>
      </c>
      <c r="AX60" s="2">
        <v>7308</v>
      </c>
      <c r="AY60" s="2">
        <v>21896.320100000004</v>
      </c>
      <c r="AZ60" s="3">
        <v>2.9962123836891084</v>
      </c>
      <c r="BA60" s="2">
        <v>2492</v>
      </c>
      <c r="BB60" s="2">
        <v>6504.8676000000005</v>
      </c>
      <c r="BC60" s="3">
        <v>2.6103000000000001</v>
      </c>
      <c r="BJ60" s="2">
        <v>0</v>
      </c>
      <c r="BK60" s="2">
        <v>0</v>
      </c>
      <c r="BM60" s="2">
        <v>5320</v>
      </c>
      <c r="BN60" s="2">
        <v>13224.525600000001</v>
      </c>
      <c r="BO60" s="3">
        <v>2.485813082706767</v>
      </c>
    </row>
    <row r="61" spans="1:103">
      <c r="A61" t="s">
        <v>301</v>
      </c>
      <c r="B61" t="s">
        <v>302</v>
      </c>
      <c r="C61" t="s">
        <v>296</v>
      </c>
      <c r="D61" t="s">
        <v>303</v>
      </c>
      <c r="E61" t="s">
        <v>304</v>
      </c>
      <c r="F61">
        <f t="shared" si="0"/>
        <v>0</v>
      </c>
      <c r="G61" s="3">
        <f t="shared" si="1"/>
        <v>0</v>
      </c>
      <c r="H61" s="3" t="e">
        <f t="shared" si="2"/>
        <v>#NUM!</v>
      </c>
      <c r="I61" s="3">
        <f t="shared" si="3"/>
        <v>0</v>
      </c>
      <c r="J61">
        <f t="shared" si="4"/>
        <v>0</v>
      </c>
      <c r="AR61" s="2">
        <v>0</v>
      </c>
      <c r="AS61" s="2">
        <v>0</v>
      </c>
    </row>
    <row r="62" spans="1:103">
      <c r="A62" t="s">
        <v>305</v>
      </c>
      <c r="B62" t="s">
        <v>306</v>
      </c>
      <c r="C62" t="s">
        <v>115</v>
      </c>
      <c r="D62" t="s">
        <v>203</v>
      </c>
      <c r="E62" t="s">
        <v>226</v>
      </c>
      <c r="F62">
        <f t="shared" si="0"/>
        <v>4202.5867768595044</v>
      </c>
      <c r="G62" s="3">
        <f t="shared" si="1"/>
        <v>4310.7927726990047</v>
      </c>
      <c r="H62" s="3">
        <f t="shared" si="2"/>
        <v>4650.201343703704</v>
      </c>
      <c r="I62" s="3">
        <f t="shared" si="3"/>
        <v>6092.3144852032528</v>
      </c>
      <c r="J62">
        <f t="shared" si="4"/>
        <v>13300.410200176362</v>
      </c>
      <c r="K62" s="2">
        <v>242</v>
      </c>
      <c r="L62" s="2">
        <v>1017026</v>
      </c>
      <c r="M62" s="3">
        <v>4202.5867768595044</v>
      </c>
      <c r="Q62" s="2">
        <v>244</v>
      </c>
      <c r="R62" s="2">
        <v>1127597.3940000001</v>
      </c>
      <c r="S62" s="3">
        <v>4621.3007950819674</v>
      </c>
      <c r="T62" s="2">
        <v>3690</v>
      </c>
      <c r="U62" s="2">
        <v>22480640.450400002</v>
      </c>
      <c r="V62" s="3">
        <v>6092.3144852032528</v>
      </c>
      <c r="W62" s="2">
        <v>1388</v>
      </c>
      <c r="X62" s="2">
        <v>7556002.594800001</v>
      </c>
      <c r="Y62" s="3">
        <v>5443.8059040345825</v>
      </c>
      <c r="Z62" s="2">
        <v>402</v>
      </c>
      <c r="AA62" s="2">
        <v>2164639.7519999999</v>
      </c>
      <c r="AB62" s="3">
        <v>5384.6759999999995</v>
      </c>
      <c r="AI62" s="2">
        <v>0</v>
      </c>
      <c r="AJ62" s="2">
        <v>0</v>
      </c>
      <c r="AO62" s="2">
        <v>13</v>
      </c>
      <c r="AP62" s="2">
        <v>57691.5052</v>
      </c>
      <c r="AQ62" s="3">
        <v>4437.8080923076923</v>
      </c>
      <c r="AR62" s="2">
        <v>536</v>
      </c>
      <c r="AS62" s="2">
        <v>2310584.9261666667</v>
      </c>
      <c r="AT62" s="3">
        <v>4310.7927726990047</v>
      </c>
      <c r="AU62" s="2">
        <v>1134</v>
      </c>
      <c r="AV62" s="2">
        <v>15082665.166999996</v>
      </c>
      <c r="AW62" s="3">
        <v>13300.410200176362</v>
      </c>
      <c r="AX62" s="2">
        <v>197</v>
      </c>
      <c r="AY62" s="2">
        <v>1012317.0722333334</v>
      </c>
      <c r="AZ62" s="3">
        <v>5138.6653412859559</v>
      </c>
      <c r="BA62" s="2">
        <v>136</v>
      </c>
      <c r="BB62" s="2">
        <v>627844.272</v>
      </c>
      <c r="BC62" s="3">
        <v>4616.5020000000004</v>
      </c>
      <c r="BG62" s="2">
        <v>254</v>
      </c>
      <c r="BH62" s="2">
        <v>1346642.7041386666</v>
      </c>
      <c r="BI62" s="3">
        <v>5301.74292967979</v>
      </c>
      <c r="BM62" s="2">
        <v>0</v>
      </c>
      <c r="BN62" s="2">
        <v>0</v>
      </c>
      <c r="BS62" s="2">
        <v>18</v>
      </c>
      <c r="BT62" s="2">
        <v>83703.624186666668</v>
      </c>
      <c r="BU62" s="3">
        <v>4650.201343703704</v>
      </c>
      <c r="CN62" s="2">
        <v>3</v>
      </c>
      <c r="CO62" s="2">
        <v>17195.164799999999</v>
      </c>
      <c r="CP62" s="3">
        <v>5731.7215999999999</v>
      </c>
      <c r="CQ62" s="2">
        <v>58</v>
      </c>
      <c r="CR62" s="2">
        <v>267757.11599999998</v>
      </c>
      <c r="CS62" s="3">
        <v>4616.5019999999995</v>
      </c>
      <c r="CT62" s="2">
        <v>21</v>
      </c>
      <c r="CU62" s="2">
        <v>91123.335600000006</v>
      </c>
      <c r="CV62" s="3">
        <v>4339.2064571428573</v>
      </c>
    </row>
    <row r="63" spans="1:103">
      <c r="A63" t="s">
        <v>307</v>
      </c>
      <c r="B63" t="s">
        <v>308</v>
      </c>
      <c r="C63" t="s">
        <v>105</v>
      </c>
      <c r="D63" t="s">
        <v>309</v>
      </c>
      <c r="E63" t="s">
        <v>107</v>
      </c>
      <c r="F63">
        <f t="shared" si="0"/>
        <v>0</v>
      </c>
      <c r="G63" s="3">
        <f t="shared" si="1"/>
        <v>0</v>
      </c>
      <c r="H63" s="3" t="e">
        <f t="shared" si="2"/>
        <v>#NUM!</v>
      </c>
      <c r="I63" s="3">
        <f t="shared" si="3"/>
        <v>0</v>
      </c>
      <c r="J63">
        <f t="shared" si="4"/>
        <v>127.48387499999998</v>
      </c>
      <c r="AU63" s="2">
        <v>8</v>
      </c>
      <c r="AV63" s="2">
        <v>1019.8709999999999</v>
      </c>
      <c r="AW63" s="3">
        <v>127.48387499999998</v>
      </c>
    </row>
    <row r="64" spans="1:103">
      <c r="A64" t="s">
        <v>310</v>
      </c>
      <c r="B64" t="s">
        <v>311</v>
      </c>
      <c r="C64" t="s">
        <v>183</v>
      </c>
      <c r="D64" t="s">
        <v>162</v>
      </c>
      <c r="E64" t="s">
        <v>312</v>
      </c>
      <c r="F64">
        <f t="shared" si="0"/>
        <v>0</v>
      </c>
      <c r="G64" s="3">
        <f t="shared" si="1"/>
        <v>402285.40533677419</v>
      </c>
      <c r="H64" s="3">
        <f t="shared" si="2"/>
        <v>402285.40533677419</v>
      </c>
      <c r="I64" s="3">
        <f t="shared" si="3"/>
        <v>402285.40533677419</v>
      </c>
      <c r="J64">
        <f t="shared" si="4"/>
        <v>0</v>
      </c>
      <c r="T64" s="2">
        <v>155</v>
      </c>
      <c r="U64" s="2">
        <v>62354237.827200003</v>
      </c>
      <c r="V64" s="3">
        <v>402285.40533677419</v>
      </c>
    </row>
    <row r="65" spans="1:100">
      <c r="A65" t="s">
        <v>313</v>
      </c>
      <c r="B65" t="s">
        <v>314</v>
      </c>
      <c r="C65" t="s">
        <v>128</v>
      </c>
      <c r="D65" t="s">
        <v>315</v>
      </c>
      <c r="E65" t="s">
        <v>107</v>
      </c>
      <c r="F65">
        <f t="shared" si="0"/>
        <v>0</v>
      </c>
      <c r="G65" s="3">
        <f t="shared" si="1"/>
        <v>0</v>
      </c>
      <c r="H65" s="3" t="e">
        <f t="shared" si="2"/>
        <v>#NUM!</v>
      </c>
      <c r="I65" s="3">
        <f t="shared" si="3"/>
        <v>0</v>
      </c>
      <c r="J65">
        <f t="shared" si="4"/>
        <v>12497.237483731571</v>
      </c>
      <c r="AU65" s="2">
        <v>3934</v>
      </c>
      <c r="AV65" s="2">
        <v>49164132.261</v>
      </c>
      <c r="AW65" s="3">
        <v>12497.237483731571</v>
      </c>
    </row>
    <row r="66" spans="1:100">
      <c r="A66" t="s">
        <v>316</v>
      </c>
      <c r="B66" t="s">
        <v>317</v>
      </c>
      <c r="C66" t="s">
        <v>105</v>
      </c>
      <c r="D66" t="s">
        <v>318</v>
      </c>
      <c r="E66" t="s">
        <v>107</v>
      </c>
      <c r="F66">
        <f t="shared" si="0"/>
        <v>0</v>
      </c>
      <c r="G66" s="3">
        <f t="shared" si="1"/>
        <v>0</v>
      </c>
      <c r="H66" s="3" t="e">
        <f t="shared" si="2"/>
        <v>#NUM!</v>
      </c>
      <c r="I66" s="3">
        <f t="shared" si="3"/>
        <v>0</v>
      </c>
      <c r="J66">
        <f t="shared" si="4"/>
        <v>1067.1713245192307</v>
      </c>
      <c r="AU66" s="2">
        <v>2912</v>
      </c>
      <c r="AV66" s="2">
        <v>3107602.8969999999</v>
      </c>
      <c r="AW66" s="3">
        <v>1067.1713245192307</v>
      </c>
      <c r="AX66" s="2">
        <v>0</v>
      </c>
      <c r="AY66" s="2">
        <v>0</v>
      </c>
    </row>
    <row r="67" spans="1:100">
      <c r="A67" t="s">
        <v>319</v>
      </c>
      <c r="B67" t="s">
        <v>320</v>
      </c>
      <c r="C67" t="s">
        <v>147</v>
      </c>
      <c r="D67" t="s">
        <v>321</v>
      </c>
      <c r="E67" t="s">
        <v>107</v>
      </c>
      <c r="F67">
        <f t="shared" ref="F67:F130" si="5">M67</f>
        <v>0</v>
      </c>
      <c r="G67" s="3">
        <f t="shared" ref="G67:G130" si="6">MIN(P67,S67,V67,Y67,AB67,AE67,AH67,AK67,AN67,AQ67,AT67,AZ67,BC67,BF67,BI67,BL67,BO67,BR67,BU67,BX67,CA67,CD67,CG67,CJ67,CM67,CP67,CS67,CV67,CY67)</f>
        <v>0</v>
      </c>
      <c r="H67" s="3" t="e">
        <f t="shared" ref="H67:H130" si="7">MEDIAN(P67,S67,V67,Y67,AB67,AE67,AH67,AK67,AN67,AQ67,AT67,AZ67,BC67,BF67,BI67,BL67,BO67,BR67,BU67,BX67,CA67,CD67,CG67,CJ67,CM67,CP67,CS67,CV67,CY67)</f>
        <v>#NUM!</v>
      </c>
      <c r="I67" s="3">
        <f t="shared" ref="I67:I130" si="8">MAX(P67,S67,V67,Y67,AB67,AE67,AH67,AK67,AN67,AQ67,AT67,AZ67,BC67,BF67,BI67,BL67,BO67,BR67,BU67,BX67,CA67,CD67,CG67,CJ67,CM67,CP67,CS67,CV67,CY67)</f>
        <v>0</v>
      </c>
      <c r="J67">
        <f t="shared" ref="J67:J130" si="9">AW67</f>
        <v>0</v>
      </c>
      <c r="AU67" s="2">
        <v>0</v>
      </c>
      <c r="AV67" s="2">
        <v>0</v>
      </c>
    </row>
    <row r="68" spans="1:100">
      <c r="A68" t="s">
        <v>322</v>
      </c>
      <c r="B68" t="s">
        <v>323</v>
      </c>
      <c r="C68" t="s">
        <v>324</v>
      </c>
      <c r="D68" t="s">
        <v>325</v>
      </c>
      <c r="E68" t="s">
        <v>117</v>
      </c>
      <c r="F68">
        <f t="shared" si="5"/>
        <v>161.476861167002</v>
      </c>
      <c r="G68" s="3">
        <f t="shared" si="6"/>
        <v>147.16103577512777</v>
      </c>
      <c r="H68" s="3">
        <f t="shared" si="7"/>
        <v>147.16103577512777</v>
      </c>
      <c r="I68" s="3">
        <f t="shared" si="8"/>
        <v>147.16103577512777</v>
      </c>
      <c r="J68">
        <f t="shared" si="9"/>
        <v>0</v>
      </c>
      <c r="K68" s="2">
        <v>1988</v>
      </c>
      <c r="L68" s="2">
        <v>321016</v>
      </c>
      <c r="M68" s="3">
        <v>161.476861167002</v>
      </c>
      <c r="W68" s="2">
        <v>3522</v>
      </c>
      <c r="X68" s="2">
        <v>518301.16800000001</v>
      </c>
      <c r="Y68" s="3">
        <v>147.16103577512777</v>
      </c>
      <c r="Z68" s="2">
        <v>0</v>
      </c>
      <c r="AA68" s="2">
        <v>0</v>
      </c>
    </row>
    <row r="69" spans="1:100">
      <c r="A69" t="s">
        <v>326</v>
      </c>
      <c r="B69" t="s">
        <v>327</v>
      </c>
      <c r="C69" t="s">
        <v>178</v>
      </c>
      <c r="D69" t="s">
        <v>328</v>
      </c>
      <c r="E69" t="s">
        <v>329</v>
      </c>
      <c r="F69">
        <f t="shared" si="5"/>
        <v>0</v>
      </c>
      <c r="G69" s="3">
        <f t="shared" si="6"/>
        <v>1.4362562588265504E-3</v>
      </c>
      <c r="H69" s="3">
        <f t="shared" si="7"/>
        <v>210.97361862906982</v>
      </c>
      <c r="I69" s="3">
        <f t="shared" si="8"/>
        <v>316.91617831893166</v>
      </c>
      <c r="J69">
        <f t="shared" si="9"/>
        <v>0</v>
      </c>
      <c r="Q69" s="2">
        <v>28139</v>
      </c>
      <c r="R69" s="2">
        <v>7023041.9819999998</v>
      </c>
      <c r="S69" s="3">
        <v>249.58392202992289</v>
      </c>
      <c r="T69" s="2">
        <v>15578</v>
      </c>
      <c r="U69" s="2">
        <v>22.374000000000002</v>
      </c>
      <c r="V69" s="3">
        <v>1.4362562588265504E-3</v>
      </c>
      <c r="W69" s="2">
        <v>32493</v>
      </c>
      <c r="X69" s="2">
        <v>4333621.5515999999</v>
      </c>
      <c r="Y69" s="3">
        <v>133.37092763364416</v>
      </c>
      <c r="AO69" s="2">
        <v>3396</v>
      </c>
      <c r="AP69" s="2">
        <v>845550.2328</v>
      </c>
      <c r="AQ69" s="3">
        <v>248.98416749116609</v>
      </c>
      <c r="BM69" s="2">
        <v>7638</v>
      </c>
      <c r="BN69" s="2">
        <v>2420605.77</v>
      </c>
      <c r="BO69" s="3">
        <v>316.91617831893166</v>
      </c>
      <c r="CK69" s="2">
        <v>7873</v>
      </c>
      <c r="CL69" s="2">
        <v>1660995.2994666668</v>
      </c>
      <c r="CM69" s="3">
        <v>210.97361862906982</v>
      </c>
      <c r="CN69" s="2">
        <v>3798</v>
      </c>
      <c r="CO69" s="2">
        <v>531956.76600000006</v>
      </c>
      <c r="CP69" s="3">
        <v>140.06233965244869</v>
      </c>
    </row>
    <row r="70" spans="1:100">
      <c r="A70" t="s">
        <v>330</v>
      </c>
      <c r="B70" t="s">
        <v>331</v>
      </c>
      <c r="C70" t="s">
        <v>147</v>
      </c>
      <c r="D70" t="s">
        <v>106</v>
      </c>
      <c r="E70" t="s">
        <v>107</v>
      </c>
      <c r="F70">
        <f t="shared" si="5"/>
        <v>0</v>
      </c>
      <c r="G70" s="3">
        <f t="shared" si="6"/>
        <v>2.5895833333333335E-3</v>
      </c>
      <c r="H70" s="3">
        <f t="shared" si="7"/>
        <v>705.27655044642847</v>
      </c>
      <c r="I70" s="3">
        <f t="shared" si="8"/>
        <v>813.57699211997965</v>
      </c>
      <c r="J70">
        <f t="shared" si="9"/>
        <v>1030.6806932920533</v>
      </c>
      <c r="Q70" s="2">
        <v>128</v>
      </c>
      <c r="R70" s="2">
        <v>85948.975200000001</v>
      </c>
      <c r="S70" s="3">
        <v>671.47636875000001</v>
      </c>
      <c r="T70" s="2">
        <v>576</v>
      </c>
      <c r="U70" s="2">
        <v>1.4916</v>
      </c>
      <c r="V70" s="3">
        <v>2.5895833333333335E-3</v>
      </c>
      <c r="W70" s="2">
        <v>15736</v>
      </c>
      <c r="X70" s="2">
        <v>12802447.548</v>
      </c>
      <c r="Y70" s="3">
        <v>813.57699211997965</v>
      </c>
      <c r="AC70" s="2">
        <v>5978</v>
      </c>
      <c r="AD70" s="2">
        <v>3181455.2292666668</v>
      </c>
      <c r="AE70" s="3">
        <v>532.19391590275461</v>
      </c>
      <c r="AR70" s="2">
        <v>3472</v>
      </c>
      <c r="AS70" s="2">
        <v>2566074.4139999999</v>
      </c>
      <c r="AT70" s="3">
        <v>739.07673214285705</v>
      </c>
      <c r="AU70" s="2">
        <v>38760</v>
      </c>
      <c r="AV70" s="2">
        <v>39949183.671999991</v>
      </c>
      <c r="AW70" s="3">
        <v>1030.6806932920533</v>
      </c>
      <c r="BA70" s="2">
        <v>336</v>
      </c>
      <c r="BB70" s="2">
        <v>254392.38</v>
      </c>
      <c r="BC70" s="3">
        <v>757.1201785714286</v>
      </c>
      <c r="BJ70" s="2">
        <v>0</v>
      </c>
      <c r="BK70" s="2">
        <v>0</v>
      </c>
    </row>
    <row r="71" spans="1:100">
      <c r="A71" t="s">
        <v>332</v>
      </c>
      <c r="B71" t="s">
        <v>333</v>
      </c>
      <c r="C71" t="s">
        <v>105</v>
      </c>
      <c r="D71" t="s">
        <v>334</v>
      </c>
      <c r="E71" t="s">
        <v>107</v>
      </c>
      <c r="F71">
        <f t="shared" si="5"/>
        <v>0</v>
      </c>
      <c r="G71" s="3">
        <f t="shared" si="6"/>
        <v>0</v>
      </c>
      <c r="H71" s="3" t="e">
        <f t="shared" si="7"/>
        <v>#NUM!</v>
      </c>
      <c r="I71" s="3">
        <f t="shared" si="8"/>
        <v>0</v>
      </c>
      <c r="J71">
        <f t="shared" si="9"/>
        <v>778.60994033780412</v>
      </c>
      <c r="K71" s="2">
        <v>0</v>
      </c>
      <c r="L71" s="2">
        <v>0</v>
      </c>
      <c r="W71" s="2">
        <v>0</v>
      </c>
      <c r="X71" s="2">
        <v>0</v>
      </c>
      <c r="AC71" s="2">
        <v>0</v>
      </c>
      <c r="AD71" s="2">
        <v>0</v>
      </c>
      <c r="AI71" s="2">
        <v>0</v>
      </c>
      <c r="AJ71" s="2">
        <v>0</v>
      </c>
      <c r="AR71" s="2">
        <v>0</v>
      </c>
      <c r="AS71" s="2">
        <v>0</v>
      </c>
      <c r="AU71" s="2">
        <v>20130</v>
      </c>
      <c r="AV71" s="2">
        <v>15673418.098999998</v>
      </c>
      <c r="AW71" s="3">
        <v>778.60994033780412</v>
      </c>
      <c r="BA71" s="2">
        <v>0</v>
      </c>
      <c r="BB71" s="2">
        <v>0</v>
      </c>
      <c r="CN71" s="2">
        <v>0</v>
      </c>
      <c r="CO71" s="2">
        <v>0</v>
      </c>
    </row>
    <row r="72" spans="1:100">
      <c r="A72" t="s">
        <v>335</v>
      </c>
      <c r="B72" t="s">
        <v>336</v>
      </c>
      <c r="C72" t="s">
        <v>169</v>
      </c>
      <c r="D72" t="s">
        <v>337</v>
      </c>
      <c r="E72" t="s">
        <v>125</v>
      </c>
      <c r="F72">
        <f t="shared" si="5"/>
        <v>1870.03125</v>
      </c>
      <c r="G72" s="3">
        <f t="shared" si="6"/>
        <v>0</v>
      </c>
      <c r="H72" s="3">
        <f t="shared" si="7"/>
        <v>1404.2071131952735</v>
      </c>
      <c r="I72" s="3">
        <f t="shared" si="8"/>
        <v>1807.1330640000001</v>
      </c>
      <c r="J72">
        <f t="shared" si="9"/>
        <v>0</v>
      </c>
      <c r="K72" s="2">
        <v>32</v>
      </c>
      <c r="L72" s="2">
        <v>59841</v>
      </c>
      <c r="M72" s="3">
        <v>1870.03125</v>
      </c>
      <c r="Q72" s="2">
        <v>0</v>
      </c>
      <c r="R72" s="2">
        <v>0</v>
      </c>
      <c r="T72" s="2">
        <v>0</v>
      </c>
      <c r="U72" s="2">
        <v>0</v>
      </c>
      <c r="W72" s="2">
        <v>8678</v>
      </c>
      <c r="X72" s="2">
        <v>11455532.748</v>
      </c>
      <c r="Y72" s="3">
        <v>1320.066</v>
      </c>
      <c r="Z72" s="2">
        <v>955</v>
      </c>
      <c r="AA72" s="2">
        <v>1367843.4395999999</v>
      </c>
      <c r="AB72" s="3">
        <v>1432.29679539267</v>
      </c>
      <c r="AC72" s="2">
        <v>13102</v>
      </c>
      <c r="AD72" s="2">
        <v>5106502.4061333332</v>
      </c>
      <c r="AE72" s="3">
        <v>389.74984018724876</v>
      </c>
      <c r="AF72" s="2">
        <v>0</v>
      </c>
      <c r="AG72" s="2">
        <v>0</v>
      </c>
      <c r="AI72" s="2">
        <v>942</v>
      </c>
      <c r="AJ72" s="2">
        <v>1296302.6199999999</v>
      </c>
      <c r="AK72" s="3">
        <v>1376.1174309978767</v>
      </c>
      <c r="AL72" s="2">
        <v>700</v>
      </c>
      <c r="AM72" s="2">
        <v>1264993.1448000001</v>
      </c>
      <c r="AN72" s="3">
        <v>1807.1330640000001</v>
      </c>
      <c r="AO72" s="2">
        <v>0</v>
      </c>
      <c r="AP72" s="2">
        <v>0</v>
      </c>
      <c r="AR72" s="2">
        <v>912</v>
      </c>
      <c r="AS72" s="2">
        <v>1623550.6658333333</v>
      </c>
      <c r="AT72" s="3">
        <v>1780.2090634137426</v>
      </c>
      <c r="AX72" s="2">
        <v>20</v>
      </c>
      <c r="AY72" s="2">
        <v>30554.747033333333</v>
      </c>
      <c r="AZ72" s="3">
        <v>1527.7373516666667</v>
      </c>
      <c r="BA72" s="2">
        <v>248</v>
      </c>
      <c r="BB72" s="2">
        <v>401359.728</v>
      </c>
      <c r="BC72" s="3">
        <v>1618.386</v>
      </c>
      <c r="BG72" s="2">
        <v>217</v>
      </c>
      <c r="BH72" s="2">
        <v>151719.28145733333</v>
      </c>
      <c r="BI72" s="3">
        <v>699.16719565591393</v>
      </c>
      <c r="CN72" s="2">
        <v>45</v>
      </c>
      <c r="CO72" s="2">
        <v>0</v>
      </c>
      <c r="CP72" s="3">
        <v>0</v>
      </c>
    </row>
    <row r="73" spans="1:100">
      <c r="A73" t="s">
        <v>338</v>
      </c>
      <c r="B73" t="s">
        <v>339</v>
      </c>
      <c r="C73" t="s">
        <v>115</v>
      </c>
      <c r="D73" t="s">
        <v>116</v>
      </c>
      <c r="E73" t="s">
        <v>125</v>
      </c>
      <c r="F73">
        <f t="shared" si="5"/>
        <v>0</v>
      </c>
      <c r="G73" s="3">
        <f t="shared" si="6"/>
        <v>332.73487181413793</v>
      </c>
      <c r="H73" s="3">
        <f t="shared" si="7"/>
        <v>332.73487181413793</v>
      </c>
      <c r="I73" s="3">
        <f t="shared" si="8"/>
        <v>332.73487181413793</v>
      </c>
      <c r="J73">
        <f t="shared" si="9"/>
        <v>318.0518531240827</v>
      </c>
      <c r="AC73" s="2">
        <v>51106</v>
      </c>
      <c r="AD73" s="2">
        <v>17004748.358933333</v>
      </c>
      <c r="AE73" s="3">
        <v>332.73487181413793</v>
      </c>
      <c r="AR73" s="2">
        <v>0</v>
      </c>
      <c r="AS73" s="2">
        <v>0</v>
      </c>
      <c r="AU73" s="2">
        <v>109024</v>
      </c>
      <c r="AV73" s="2">
        <v>34675285.234999992</v>
      </c>
      <c r="AW73" s="3">
        <v>318.0518531240827</v>
      </c>
      <c r="BJ73" s="2">
        <v>0</v>
      </c>
      <c r="BK73" s="2">
        <v>0</v>
      </c>
    </row>
    <row r="74" spans="1:100">
      <c r="A74" t="s">
        <v>340</v>
      </c>
      <c r="B74" t="s">
        <v>341</v>
      </c>
      <c r="C74" t="s">
        <v>105</v>
      </c>
      <c r="D74" t="s">
        <v>342</v>
      </c>
      <c r="E74" t="s">
        <v>107</v>
      </c>
      <c r="F74">
        <f t="shared" si="5"/>
        <v>984.6</v>
      </c>
      <c r="G74" s="3">
        <f t="shared" si="6"/>
        <v>0</v>
      </c>
      <c r="H74" s="3">
        <f t="shared" si="7"/>
        <v>883.14669333333336</v>
      </c>
      <c r="I74" s="3">
        <f t="shared" si="8"/>
        <v>1168.7078526315788</v>
      </c>
      <c r="J74">
        <f t="shared" si="9"/>
        <v>1025.5652935514918</v>
      </c>
      <c r="K74" s="2">
        <v>5</v>
      </c>
      <c r="L74" s="2">
        <v>4923</v>
      </c>
      <c r="M74" s="3">
        <v>984.6</v>
      </c>
      <c r="N74" s="2">
        <v>0</v>
      </c>
      <c r="O74" s="2">
        <v>0</v>
      </c>
      <c r="T74" s="2">
        <v>259</v>
      </c>
      <c r="U74" s="2">
        <v>205417.1856</v>
      </c>
      <c r="V74" s="3">
        <v>793.11654671814665</v>
      </c>
      <c r="Z74" s="2">
        <v>41</v>
      </c>
      <c r="AA74" s="2">
        <v>37200.504000000001</v>
      </c>
      <c r="AB74" s="3">
        <v>907.3293658536586</v>
      </c>
      <c r="AC74" s="2">
        <v>0</v>
      </c>
      <c r="AD74" s="2">
        <v>0</v>
      </c>
      <c r="AF74" s="2">
        <v>0</v>
      </c>
      <c r="AG74" s="2">
        <v>0</v>
      </c>
      <c r="AL74" s="2">
        <v>0</v>
      </c>
      <c r="AM74" s="2">
        <v>0</v>
      </c>
      <c r="AO74" s="2">
        <v>5</v>
      </c>
      <c r="AP74" s="2">
        <v>4415.7334666666666</v>
      </c>
      <c r="AQ74" s="3">
        <v>883.14669333333336</v>
      </c>
      <c r="AR74" s="2">
        <v>25</v>
      </c>
      <c r="AS74" s="2">
        <v>18989.797999999999</v>
      </c>
      <c r="AT74" s="3">
        <v>759.59191999999996</v>
      </c>
      <c r="AU74" s="2">
        <v>1039</v>
      </c>
      <c r="AV74" s="2">
        <v>1065562.3399999999</v>
      </c>
      <c r="AW74" s="3">
        <v>1025.5652935514918</v>
      </c>
      <c r="AX74" s="2">
        <v>5</v>
      </c>
      <c r="AY74" s="2">
        <v>4966.8001333333332</v>
      </c>
      <c r="AZ74" s="3">
        <v>993.36002666666661</v>
      </c>
      <c r="BA74" s="2">
        <v>0</v>
      </c>
      <c r="BB74" s="2">
        <v>0</v>
      </c>
      <c r="BG74" s="2">
        <v>5</v>
      </c>
      <c r="BH74" s="2">
        <v>0</v>
      </c>
      <c r="BI74" s="3">
        <v>0</v>
      </c>
      <c r="CN74" s="2">
        <v>19</v>
      </c>
      <c r="CO74" s="2">
        <v>22205.449199999999</v>
      </c>
      <c r="CP74" s="3">
        <v>1168.7078526315788</v>
      </c>
    </row>
    <row r="75" spans="1:100">
      <c r="A75" t="s">
        <v>343</v>
      </c>
      <c r="B75" t="s">
        <v>344</v>
      </c>
      <c r="C75" t="s">
        <v>105</v>
      </c>
      <c r="D75" t="s">
        <v>345</v>
      </c>
      <c r="E75" t="s">
        <v>107</v>
      </c>
      <c r="F75">
        <f t="shared" si="5"/>
        <v>0</v>
      </c>
      <c r="G75" s="3">
        <f t="shared" si="6"/>
        <v>0</v>
      </c>
      <c r="H75" s="3" t="e">
        <f t="shared" si="7"/>
        <v>#NUM!</v>
      </c>
      <c r="I75" s="3">
        <f t="shared" si="8"/>
        <v>0</v>
      </c>
      <c r="J75">
        <f t="shared" si="9"/>
        <v>0</v>
      </c>
      <c r="AR75" s="2">
        <v>0</v>
      </c>
      <c r="AS75" s="2">
        <v>0</v>
      </c>
    </row>
    <row r="76" spans="1:100">
      <c r="A76" t="s">
        <v>346</v>
      </c>
      <c r="B76" t="s">
        <v>347</v>
      </c>
      <c r="C76" t="s">
        <v>348</v>
      </c>
      <c r="D76" t="s">
        <v>349</v>
      </c>
      <c r="E76" t="s">
        <v>107</v>
      </c>
      <c r="F76">
        <f t="shared" si="5"/>
        <v>0</v>
      </c>
      <c r="G76" s="3">
        <f t="shared" si="6"/>
        <v>0</v>
      </c>
      <c r="H76" s="3" t="e">
        <f t="shared" si="7"/>
        <v>#NUM!</v>
      </c>
      <c r="I76" s="3">
        <f t="shared" si="8"/>
        <v>0</v>
      </c>
      <c r="J76">
        <f t="shared" si="9"/>
        <v>0</v>
      </c>
      <c r="AU76" s="2">
        <v>0</v>
      </c>
      <c r="AV76" s="2">
        <v>0</v>
      </c>
    </row>
    <row r="77" spans="1:100">
      <c r="A77" t="s">
        <v>350</v>
      </c>
      <c r="B77" t="s">
        <v>351</v>
      </c>
      <c r="C77" t="s">
        <v>115</v>
      </c>
      <c r="D77" t="s">
        <v>162</v>
      </c>
      <c r="E77" t="s">
        <v>107</v>
      </c>
      <c r="F77">
        <f t="shared" si="5"/>
        <v>0</v>
      </c>
      <c r="G77" s="3">
        <f t="shared" si="6"/>
        <v>237303.80948930816</v>
      </c>
      <c r="H77" s="3">
        <f t="shared" si="7"/>
        <v>292982.65474465408</v>
      </c>
      <c r="I77" s="3">
        <f t="shared" si="8"/>
        <v>348661.5</v>
      </c>
      <c r="J77">
        <f t="shared" si="9"/>
        <v>0</v>
      </c>
      <c r="W77" s="2">
        <v>92</v>
      </c>
      <c r="X77" s="2">
        <v>32076858</v>
      </c>
      <c r="Y77" s="3">
        <v>348661.5</v>
      </c>
      <c r="AC77" s="2">
        <v>106</v>
      </c>
      <c r="AD77" s="2">
        <v>25154203.805866666</v>
      </c>
      <c r="AE77" s="3">
        <v>237303.80948930816</v>
      </c>
      <c r="AR77" s="2">
        <v>0</v>
      </c>
      <c r="AS77" s="2">
        <v>0</v>
      </c>
    </row>
    <row r="78" spans="1:100">
      <c r="A78" t="s">
        <v>352</v>
      </c>
      <c r="B78" t="s">
        <v>353</v>
      </c>
      <c r="C78" t="s">
        <v>354</v>
      </c>
      <c r="D78" t="s">
        <v>236</v>
      </c>
      <c r="E78" t="s">
        <v>107</v>
      </c>
      <c r="F78">
        <f t="shared" si="5"/>
        <v>0</v>
      </c>
      <c r="G78" s="3">
        <f t="shared" si="6"/>
        <v>0</v>
      </c>
      <c r="H78" s="3" t="e">
        <f t="shared" si="7"/>
        <v>#NUM!</v>
      </c>
      <c r="I78" s="3">
        <f t="shared" si="8"/>
        <v>0</v>
      </c>
      <c r="J78">
        <f t="shared" si="9"/>
        <v>2457.4599294482573</v>
      </c>
      <c r="AU78" s="2">
        <v>15152</v>
      </c>
      <c r="AV78" s="2">
        <v>37235432.850999996</v>
      </c>
      <c r="AW78" s="3">
        <v>2457.4599294482573</v>
      </c>
    </row>
    <row r="79" spans="1:100">
      <c r="A79" t="s">
        <v>355</v>
      </c>
      <c r="B79" t="s">
        <v>356</v>
      </c>
      <c r="C79" t="s">
        <v>128</v>
      </c>
      <c r="D79" t="s">
        <v>148</v>
      </c>
      <c r="E79" t="s">
        <v>107</v>
      </c>
      <c r="F79">
        <f t="shared" si="5"/>
        <v>0</v>
      </c>
      <c r="G79" s="3">
        <f t="shared" si="6"/>
        <v>6265.9132799999998</v>
      </c>
      <c r="H79" s="3">
        <f t="shared" si="7"/>
        <v>14070.512215166666</v>
      </c>
      <c r="I79" s="3">
        <f t="shared" si="8"/>
        <v>32218.258328089887</v>
      </c>
      <c r="J79">
        <f t="shared" si="9"/>
        <v>32641.802205555548</v>
      </c>
      <c r="W79" s="2">
        <v>132</v>
      </c>
      <c r="X79" s="2">
        <v>1225714.8420000002</v>
      </c>
      <c r="Y79" s="3">
        <v>9285.7185000000009</v>
      </c>
      <c r="Z79" s="2">
        <v>89</v>
      </c>
      <c r="AA79" s="2">
        <v>2867424.9912</v>
      </c>
      <c r="AB79" s="3">
        <v>32218.258328089887</v>
      </c>
      <c r="AR79" s="2">
        <v>91</v>
      </c>
      <c r="AS79" s="2">
        <v>2161431.8553333334</v>
      </c>
      <c r="AT79" s="3">
        <v>23751.998410256412</v>
      </c>
      <c r="AU79" s="2">
        <v>540</v>
      </c>
      <c r="AV79" s="2">
        <v>17626573.190999996</v>
      </c>
      <c r="AW79" s="3">
        <v>32641.802205555548</v>
      </c>
      <c r="BA79" s="2">
        <v>0</v>
      </c>
      <c r="BB79" s="2">
        <v>0</v>
      </c>
      <c r="BG79" s="2">
        <v>4</v>
      </c>
      <c r="BH79" s="2">
        <v>39213.772761333334</v>
      </c>
      <c r="BI79" s="3">
        <v>9803.4431903333334</v>
      </c>
      <c r="CK79" s="2">
        <v>0</v>
      </c>
      <c r="CL79" s="2">
        <v>0</v>
      </c>
      <c r="CQ79" s="2">
        <v>10</v>
      </c>
      <c r="CR79" s="2">
        <v>183375.8124</v>
      </c>
      <c r="CS79" s="3">
        <v>18337.58124</v>
      </c>
      <c r="CT79" s="2">
        <v>10</v>
      </c>
      <c r="CU79" s="2">
        <v>62659.132799999999</v>
      </c>
      <c r="CV79" s="3">
        <v>6265.9132799999998</v>
      </c>
    </row>
    <row r="80" spans="1:100">
      <c r="A80" t="s">
        <v>357</v>
      </c>
      <c r="B80" t="s">
        <v>358</v>
      </c>
      <c r="C80" t="s">
        <v>359</v>
      </c>
      <c r="D80" t="s">
        <v>360</v>
      </c>
      <c r="E80" t="s">
        <v>226</v>
      </c>
      <c r="F80">
        <f t="shared" si="5"/>
        <v>0</v>
      </c>
      <c r="G80" s="3">
        <f t="shared" si="6"/>
        <v>0</v>
      </c>
      <c r="H80" s="3" t="e">
        <f t="shared" si="7"/>
        <v>#NUM!</v>
      </c>
      <c r="I80" s="3">
        <f t="shared" si="8"/>
        <v>0</v>
      </c>
      <c r="J80">
        <f t="shared" si="9"/>
        <v>12.748542187450102</v>
      </c>
      <c r="AU80" s="2">
        <v>5010400</v>
      </c>
      <c r="AV80" s="2">
        <v>63875295.775999993</v>
      </c>
      <c r="AW80" s="3">
        <v>12.748542187450102</v>
      </c>
    </row>
    <row r="81" spans="1:100">
      <c r="A81" t="s">
        <v>361</v>
      </c>
      <c r="B81" t="s">
        <v>362</v>
      </c>
      <c r="C81" t="s">
        <v>363</v>
      </c>
      <c r="D81" t="s">
        <v>162</v>
      </c>
      <c r="E81" t="s">
        <v>364</v>
      </c>
      <c r="F81">
        <f t="shared" si="5"/>
        <v>26903.5</v>
      </c>
      <c r="G81" s="3">
        <f t="shared" si="6"/>
        <v>0</v>
      </c>
      <c r="H81" s="3" t="e">
        <f t="shared" si="7"/>
        <v>#NUM!</v>
      </c>
      <c r="I81" s="3">
        <f t="shared" si="8"/>
        <v>0</v>
      </c>
      <c r="J81">
        <f t="shared" si="9"/>
        <v>0</v>
      </c>
      <c r="K81" s="2">
        <v>10</v>
      </c>
      <c r="L81" s="2">
        <v>269035</v>
      </c>
      <c r="M81" s="3">
        <v>26903.5</v>
      </c>
    </row>
    <row r="82" spans="1:100">
      <c r="A82" t="s">
        <v>365</v>
      </c>
      <c r="B82" t="s">
        <v>366</v>
      </c>
      <c r="C82" t="s">
        <v>367</v>
      </c>
      <c r="D82" t="s">
        <v>368</v>
      </c>
      <c r="E82" t="s">
        <v>364</v>
      </c>
      <c r="F82">
        <f t="shared" si="5"/>
        <v>0</v>
      </c>
      <c r="G82" s="3">
        <f t="shared" si="6"/>
        <v>5748.3778000000002</v>
      </c>
      <c r="H82" s="3">
        <f t="shared" si="7"/>
        <v>7357.6574739130438</v>
      </c>
      <c r="I82" s="3">
        <f t="shared" si="8"/>
        <v>11665.748951566951</v>
      </c>
      <c r="J82">
        <f t="shared" si="9"/>
        <v>0</v>
      </c>
      <c r="Q82" s="2">
        <v>23</v>
      </c>
      <c r="R82" s="2">
        <v>145677.114</v>
      </c>
      <c r="S82" s="3">
        <v>6333.7875652173916</v>
      </c>
      <c r="T82" s="2">
        <v>1062</v>
      </c>
      <c r="U82" s="2">
        <v>6327124.0691999998</v>
      </c>
      <c r="V82" s="3">
        <v>5957.743944632768</v>
      </c>
      <c r="W82" s="2">
        <v>816</v>
      </c>
      <c r="X82" s="2">
        <v>4856645.1251999997</v>
      </c>
      <c r="Y82" s="3">
        <v>5951.7709867647054</v>
      </c>
      <c r="Z82" s="2">
        <v>762</v>
      </c>
      <c r="AA82" s="2">
        <v>6017913.8975999998</v>
      </c>
      <c r="AB82" s="3">
        <v>7897.5248000000001</v>
      </c>
      <c r="AL82" s="2">
        <v>378</v>
      </c>
      <c r="AM82" s="2">
        <v>3462354.1260000002</v>
      </c>
      <c r="AN82" s="3">
        <v>9159.6670000000013</v>
      </c>
      <c r="AR82" s="2">
        <v>234</v>
      </c>
      <c r="AS82" s="2">
        <v>2729785.2546666665</v>
      </c>
      <c r="AT82" s="3">
        <v>11665.748951566951</v>
      </c>
      <c r="BA82" s="2">
        <v>12</v>
      </c>
      <c r="BB82" s="2">
        <v>109916.004</v>
      </c>
      <c r="BC82" s="3">
        <v>9159.6669999999995</v>
      </c>
      <c r="BS82" s="2">
        <v>0</v>
      </c>
      <c r="BT82" s="2">
        <v>0</v>
      </c>
      <c r="CK82" s="2">
        <v>420</v>
      </c>
      <c r="CL82" s="2">
        <v>3943327.6422400004</v>
      </c>
      <c r="CM82" s="3">
        <v>9388.8753386666685</v>
      </c>
      <c r="CN82" s="2">
        <v>138</v>
      </c>
      <c r="CO82" s="2">
        <v>940855.04040000006</v>
      </c>
      <c r="CP82" s="3">
        <v>6817.7901478260874</v>
      </c>
      <c r="CT82" s="2">
        <v>18</v>
      </c>
      <c r="CU82" s="2">
        <v>103470.80040000001</v>
      </c>
      <c r="CV82" s="3">
        <v>5748.3778000000002</v>
      </c>
    </row>
    <row r="83" spans="1:100">
      <c r="A83" t="s">
        <v>369</v>
      </c>
      <c r="B83" t="s">
        <v>370</v>
      </c>
      <c r="C83" t="s">
        <v>105</v>
      </c>
      <c r="D83" t="s">
        <v>106</v>
      </c>
      <c r="E83" t="s">
        <v>107</v>
      </c>
      <c r="F83">
        <f t="shared" si="5"/>
        <v>282.43022705771051</v>
      </c>
      <c r="G83" s="3">
        <f t="shared" si="6"/>
        <v>7.036388888888889E-5</v>
      </c>
      <c r="H83" s="3">
        <f t="shared" si="7"/>
        <v>281.73775023674239</v>
      </c>
      <c r="I83" s="3">
        <f t="shared" si="8"/>
        <v>337.21313623015874</v>
      </c>
      <c r="J83">
        <f t="shared" si="9"/>
        <v>0</v>
      </c>
      <c r="K83" s="2">
        <v>8456</v>
      </c>
      <c r="L83" s="2">
        <v>2388230</v>
      </c>
      <c r="M83" s="3">
        <v>282.43022705771051</v>
      </c>
      <c r="N83" s="2">
        <v>1624</v>
      </c>
      <c r="O83" s="2">
        <v>311886.65319999994</v>
      </c>
      <c r="P83" s="3">
        <v>192.04843177339899</v>
      </c>
      <c r="Q83" s="2">
        <v>4556</v>
      </c>
      <c r="R83" s="2">
        <v>1274015.8332</v>
      </c>
      <c r="S83" s="3">
        <v>279.63473072870937</v>
      </c>
      <c r="T83" s="2">
        <v>16607</v>
      </c>
      <c r="U83" s="2">
        <v>4451674.2335999999</v>
      </c>
      <c r="V83" s="3">
        <v>268.06010920696093</v>
      </c>
      <c r="W83" s="2">
        <v>24014</v>
      </c>
      <c r="X83" s="2">
        <v>7163856.4800000004</v>
      </c>
      <c r="Y83" s="3">
        <v>298.32</v>
      </c>
      <c r="Z83" s="2">
        <v>3770</v>
      </c>
      <c r="AA83" s="2">
        <v>1004168.9856</v>
      </c>
      <c r="AB83" s="3">
        <v>266.35782111405837</v>
      </c>
      <c r="AC83" s="2">
        <v>13804</v>
      </c>
      <c r="AD83" s="2">
        <v>3766221.9418666665</v>
      </c>
      <c r="AE83" s="3">
        <v>272.83555070028012</v>
      </c>
      <c r="AI83" s="2">
        <v>1008</v>
      </c>
      <c r="AJ83" s="2">
        <v>255924.3</v>
      </c>
      <c r="AK83" s="3">
        <v>253.89315476190475</v>
      </c>
      <c r="AL83" s="2">
        <v>54711</v>
      </c>
      <c r="AM83" s="2">
        <v>16394015.9988</v>
      </c>
      <c r="AN83" s="3">
        <v>299.64752972528379</v>
      </c>
      <c r="AO83" s="2">
        <v>1232</v>
      </c>
      <c r="AP83" s="2">
        <v>345550.57133333333</v>
      </c>
      <c r="AQ83" s="3">
        <v>280.47935984848482</v>
      </c>
      <c r="AR83" s="2">
        <v>9688</v>
      </c>
      <c r="AS83" s="2">
        <v>3132847.1223333334</v>
      </c>
      <c r="AT83" s="3">
        <v>323.37398042251584</v>
      </c>
      <c r="AX83" s="2">
        <v>840</v>
      </c>
      <c r="AY83" s="2">
        <v>283259.03443333332</v>
      </c>
      <c r="AZ83" s="3">
        <v>337.21313623015874</v>
      </c>
      <c r="BA83" s="2">
        <v>2968</v>
      </c>
      <c r="BB83" s="2">
        <v>843475.93439999991</v>
      </c>
      <c r="BC83" s="3">
        <v>284.19000485175201</v>
      </c>
      <c r="BG83" s="2">
        <v>840</v>
      </c>
      <c r="BH83" s="2">
        <v>5.9105666666666667E-2</v>
      </c>
      <c r="BI83" s="3">
        <v>7.036388888888889E-5</v>
      </c>
      <c r="BM83" s="2">
        <v>896</v>
      </c>
      <c r="BN83" s="2">
        <v>253564.54200000002</v>
      </c>
      <c r="BO83" s="3">
        <v>282.99614062500001</v>
      </c>
      <c r="BS83" s="2">
        <v>224</v>
      </c>
      <c r="BT83" s="2">
        <v>74900.376106666678</v>
      </c>
      <c r="BU83" s="3">
        <v>334.37667904761912</v>
      </c>
      <c r="BV83" s="2">
        <v>0</v>
      </c>
      <c r="BW83" s="2">
        <v>0</v>
      </c>
      <c r="BY83" s="2">
        <v>0</v>
      </c>
      <c r="BZ83" s="2">
        <v>0</v>
      </c>
      <c r="CN83" s="2">
        <v>1028</v>
      </c>
      <c r="CO83" s="2">
        <v>3724.5252</v>
      </c>
      <c r="CP83" s="3">
        <v>3.6230789883268484</v>
      </c>
      <c r="CQ83" s="2">
        <v>2632</v>
      </c>
      <c r="CR83" s="2">
        <v>748123.91280000005</v>
      </c>
      <c r="CS83" s="3">
        <v>284.24160820668698</v>
      </c>
      <c r="CT83" s="2">
        <v>168</v>
      </c>
      <c r="CU83" s="2">
        <v>53166.590400000001</v>
      </c>
      <c r="CV83" s="3">
        <v>316.46780000000001</v>
      </c>
    </row>
    <row r="84" spans="1:100">
      <c r="A84" t="s">
        <v>371</v>
      </c>
      <c r="B84" t="s">
        <v>372</v>
      </c>
      <c r="C84" t="s">
        <v>169</v>
      </c>
      <c r="D84" t="s">
        <v>272</v>
      </c>
      <c r="E84" t="s">
        <v>171</v>
      </c>
      <c r="F84">
        <f t="shared" si="5"/>
        <v>0</v>
      </c>
      <c r="G84" s="3">
        <f t="shared" si="6"/>
        <v>0</v>
      </c>
      <c r="H84" s="3" t="e">
        <f t="shared" si="7"/>
        <v>#NUM!</v>
      </c>
      <c r="I84" s="3">
        <f t="shared" si="8"/>
        <v>0</v>
      </c>
      <c r="J84">
        <f t="shared" si="9"/>
        <v>20032.280999999999</v>
      </c>
      <c r="AU84" s="2">
        <v>9</v>
      </c>
      <c r="AV84" s="2">
        <v>180290.52899999998</v>
      </c>
      <c r="AW84" s="3">
        <v>20032.280999999999</v>
      </c>
    </row>
    <row r="85" spans="1:100">
      <c r="A85" t="s">
        <v>373</v>
      </c>
      <c r="B85" t="s">
        <v>374</v>
      </c>
      <c r="C85" t="s">
        <v>147</v>
      </c>
      <c r="D85" t="s">
        <v>291</v>
      </c>
      <c r="E85" t="s">
        <v>107</v>
      </c>
      <c r="F85">
        <f t="shared" si="5"/>
        <v>63.066132621272807</v>
      </c>
      <c r="G85" s="3">
        <f t="shared" si="6"/>
        <v>53.515229680024468</v>
      </c>
      <c r="H85" s="3">
        <f t="shared" si="7"/>
        <v>73.50803680514565</v>
      </c>
      <c r="I85" s="3">
        <f t="shared" si="8"/>
        <v>91.749190222222225</v>
      </c>
      <c r="J85">
        <f t="shared" si="9"/>
        <v>348.03550302309907</v>
      </c>
      <c r="K85" s="2">
        <v>22470</v>
      </c>
      <c r="L85" s="2">
        <v>1417096</v>
      </c>
      <c r="M85" s="3">
        <v>63.066132621272807</v>
      </c>
      <c r="N85" s="2">
        <v>26824</v>
      </c>
      <c r="O85" s="2">
        <v>1803570.8251999998</v>
      </c>
      <c r="P85" s="3">
        <v>67.237206427080224</v>
      </c>
      <c r="Q85" s="2">
        <v>11576</v>
      </c>
      <c r="R85" s="2">
        <v>827826.06720000005</v>
      </c>
      <c r="S85" s="3">
        <v>71.512272563925364</v>
      </c>
      <c r="T85" s="2">
        <v>50598</v>
      </c>
      <c r="U85" s="2">
        <v>3393994.0979999998</v>
      </c>
      <c r="V85" s="3">
        <v>67.077633463773267</v>
      </c>
      <c r="W85" s="2">
        <v>68166</v>
      </c>
      <c r="X85" s="2">
        <v>5819635.5095999995</v>
      </c>
      <c r="Y85" s="3">
        <v>85.374461015755642</v>
      </c>
      <c r="AC85" s="2">
        <v>0</v>
      </c>
      <c r="AD85" s="2">
        <v>0</v>
      </c>
      <c r="AI85" s="2">
        <v>112</v>
      </c>
      <c r="AJ85" s="2">
        <v>7187.5181666666658</v>
      </c>
      <c r="AK85" s="3">
        <v>64.174269345238088</v>
      </c>
      <c r="AL85" s="2">
        <v>3485</v>
      </c>
      <c r="AM85" s="2">
        <v>315221.31959999999</v>
      </c>
      <c r="AN85" s="3">
        <v>90.450880803443326</v>
      </c>
      <c r="AO85" s="2">
        <v>0</v>
      </c>
      <c r="AP85" s="2">
        <v>0</v>
      </c>
      <c r="AR85" s="2">
        <v>11256</v>
      </c>
      <c r="AS85" s="2">
        <v>676921.06383333332</v>
      </c>
      <c r="AT85" s="3">
        <v>60.138687263089317</v>
      </c>
      <c r="AU85" s="2">
        <v>252390</v>
      </c>
      <c r="AV85" s="2">
        <v>87840680.60799998</v>
      </c>
      <c r="AW85" s="3">
        <v>348.03550302309907</v>
      </c>
      <c r="AX85" s="2">
        <v>10136</v>
      </c>
      <c r="AY85" s="2">
        <v>792466.03180000011</v>
      </c>
      <c r="AZ85" s="3">
        <v>78.18331016179954</v>
      </c>
      <c r="BA85" s="2">
        <v>10682</v>
      </c>
      <c r="BB85" s="2">
        <v>839038.42440000002</v>
      </c>
      <c r="BC85" s="3">
        <v>78.546941059726649</v>
      </c>
      <c r="BM85" s="2">
        <v>252</v>
      </c>
      <c r="BN85" s="2">
        <v>17043.0216</v>
      </c>
      <c r="BO85" s="3">
        <v>67.631038095238097</v>
      </c>
      <c r="BS85" s="2">
        <v>1596</v>
      </c>
      <c r="BT85" s="2">
        <v>120504.06647000001</v>
      </c>
      <c r="BU85" s="3">
        <v>75.503801046365922</v>
      </c>
      <c r="BY85" s="2">
        <v>13076</v>
      </c>
      <c r="BZ85" s="2">
        <v>699765.14329599997</v>
      </c>
      <c r="CA85" s="3">
        <v>53.515229680024468</v>
      </c>
      <c r="CK85" s="2">
        <v>840</v>
      </c>
      <c r="CL85" s="2">
        <v>77069.319786666674</v>
      </c>
      <c r="CM85" s="3">
        <v>91.749190222222225</v>
      </c>
      <c r="CN85" s="2">
        <v>2595</v>
      </c>
      <c r="CO85" s="2">
        <v>219575.4528</v>
      </c>
      <c r="CP85" s="3">
        <v>84.614818034682074</v>
      </c>
      <c r="CT85" s="2">
        <v>0</v>
      </c>
      <c r="CU85" s="2">
        <v>0</v>
      </c>
    </row>
    <row r="86" spans="1:100">
      <c r="A86" t="s">
        <v>375</v>
      </c>
      <c r="B86" t="s">
        <v>376</v>
      </c>
      <c r="C86" t="s">
        <v>128</v>
      </c>
      <c r="D86" t="s">
        <v>166</v>
      </c>
      <c r="E86" t="s">
        <v>107</v>
      </c>
      <c r="F86">
        <f t="shared" si="5"/>
        <v>0</v>
      </c>
      <c r="G86" s="3">
        <f t="shared" si="6"/>
        <v>5263.8800761904758</v>
      </c>
      <c r="H86" s="3">
        <f t="shared" si="7"/>
        <v>5263.8800761904758</v>
      </c>
      <c r="I86" s="3">
        <f t="shared" si="8"/>
        <v>5263.8800761904758</v>
      </c>
      <c r="J86">
        <f t="shared" si="9"/>
        <v>0</v>
      </c>
      <c r="Z86" s="2">
        <v>0</v>
      </c>
      <c r="AA86" s="2">
        <v>0</v>
      </c>
      <c r="AL86" s="2">
        <v>63</v>
      </c>
      <c r="AM86" s="2">
        <v>331624.4448</v>
      </c>
      <c r="AN86" s="3">
        <v>5263.8800761904758</v>
      </c>
      <c r="AU86" s="2">
        <v>0</v>
      </c>
      <c r="AV86" s="2">
        <v>0</v>
      </c>
      <c r="BG86" s="2">
        <v>0</v>
      </c>
      <c r="BH86" s="2">
        <v>0</v>
      </c>
    </row>
    <row r="87" spans="1:100">
      <c r="A87" t="s">
        <v>377</v>
      </c>
      <c r="B87" t="s">
        <v>378</v>
      </c>
      <c r="C87" t="s">
        <v>169</v>
      </c>
      <c r="D87" t="s">
        <v>116</v>
      </c>
      <c r="E87" t="s">
        <v>171</v>
      </c>
      <c r="F87">
        <f t="shared" si="5"/>
        <v>1242.0190839694656</v>
      </c>
      <c r="G87" s="3">
        <f t="shared" si="6"/>
        <v>339.38784882456139</v>
      </c>
      <c r="H87" s="3">
        <f t="shared" si="7"/>
        <v>906.0728158951315</v>
      </c>
      <c r="I87" s="3">
        <f t="shared" si="8"/>
        <v>1732.5333333333335</v>
      </c>
      <c r="J87">
        <f t="shared" si="9"/>
        <v>6549.784313512313</v>
      </c>
      <c r="K87" s="2">
        <v>262</v>
      </c>
      <c r="L87" s="2">
        <v>325409</v>
      </c>
      <c r="M87" s="3">
        <v>1242.0190839694656</v>
      </c>
      <c r="Q87" s="2">
        <v>594</v>
      </c>
      <c r="R87" s="2">
        <v>382492.47959999996</v>
      </c>
      <c r="S87" s="3">
        <v>643.92673333333323</v>
      </c>
      <c r="W87" s="2">
        <v>8450</v>
      </c>
      <c r="X87" s="2">
        <v>8230842.7080000006</v>
      </c>
      <c r="Y87" s="3">
        <v>974.06422579881666</v>
      </c>
      <c r="Z87" s="2">
        <v>188</v>
      </c>
      <c r="AA87" s="2">
        <v>205408.236</v>
      </c>
      <c r="AB87" s="3">
        <v>1092.597</v>
      </c>
      <c r="AC87" s="2">
        <v>9160</v>
      </c>
      <c r="AD87" s="2">
        <v>8330740.6181333326</v>
      </c>
      <c r="AE87" s="3">
        <v>909.46949979621536</v>
      </c>
      <c r="AI87" s="2">
        <v>8</v>
      </c>
      <c r="AJ87" s="2">
        <v>12049.166666666666</v>
      </c>
      <c r="AK87" s="3">
        <v>1506.1458333333333</v>
      </c>
      <c r="AL87" s="2">
        <v>623</v>
      </c>
      <c r="AM87" s="2">
        <v>867005.92440000002</v>
      </c>
      <c r="AN87" s="3">
        <v>1391.6628000000001</v>
      </c>
      <c r="AO87" s="2">
        <v>26</v>
      </c>
      <c r="AP87" s="2">
        <v>18382.953866666667</v>
      </c>
      <c r="AQ87" s="3">
        <v>707.03668717948722</v>
      </c>
      <c r="AU87" s="2">
        <v>4507</v>
      </c>
      <c r="AV87" s="2">
        <v>29519877.900999993</v>
      </c>
      <c r="AW87" s="3">
        <v>6549.784313512313</v>
      </c>
      <c r="AX87" s="2">
        <v>224</v>
      </c>
      <c r="AY87" s="2">
        <v>202199.45356666669</v>
      </c>
      <c r="AZ87" s="3">
        <v>902.67613199404775</v>
      </c>
      <c r="BA87" s="2">
        <v>494</v>
      </c>
      <c r="BB87" s="2">
        <v>422215.27919999999</v>
      </c>
      <c r="BC87" s="3">
        <v>854.68679999999995</v>
      </c>
      <c r="BG87" s="2">
        <v>190</v>
      </c>
      <c r="BH87" s="2">
        <v>64483.691276666665</v>
      </c>
      <c r="BI87" s="3">
        <v>339.38784882456139</v>
      </c>
      <c r="CK87" s="2">
        <v>6</v>
      </c>
      <c r="CL87" s="2">
        <v>10395.200000000001</v>
      </c>
      <c r="CM87" s="3">
        <v>1732.5333333333335</v>
      </c>
      <c r="CT87" s="2">
        <v>32</v>
      </c>
      <c r="CU87" s="2">
        <v>14437.196400000001</v>
      </c>
      <c r="CV87" s="3">
        <v>451.16238750000002</v>
      </c>
    </row>
    <row r="88" spans="1:100">
      <c r="A88" t="s">
        <v>379</v>
      </c>
      <c r="B88" t="s">
        <v>380</v>
      </c>
      <c r="C88" t="s">
        <v>115</v>
      </c>
      <c r="D88" t="s">
        <v>381</v>
      </c>
      <c r="E88" t="s">
        <v>223</v>
      </c>
      <c r="F88">
        <f t="shared" si="5"/>
        <v>0</v>
      </c>
      <c r="G88" s="3">
        <f t="shared" si="6"/>
        <v>4474.8</v>
      </c>
      <c r="H88" s="3">
        <f t="shared" si="7"/>
        <v>4474.8</v>
      </c>
      <c r="I88" s="3">
        <f t="shared" si="8"/>
        <v>4474.8</v>
      </c>
      <c r="J88">
        <f t="shared" si="9"/>
        <v>7881.9904282911502</v>
      </c>
      <c r="W88" s="2">
        <v>142</v>
      </c>
      <c r="X88" s="2">
        <v>635421.6</v>
      </c>
      <c r="Y88" s="3">
        <v>4474.8</v>
      </c>
      <c r="Z88" s="2">
        <v>0</v>
      </c>
      <c r="AA88" s="2">
        <v>0</v>
      </c>
      <c r="AU88" s="2">
        <v>10194</v>
      </c>
      <c r="AV88" s="2">
        <v>80349010.425999984</v>
      </c>
      <c r="AW88" s="3">
        <v>7881.9904282911502</v>
      </c>
      <c r="BA88" s="2">
        <v>0</v>
      </c>
      <c r="BB88" s="2">
        <v>0</v>
      </c>
      <c r="BV88" s="2">
        <v>0</v>
      </c>
      <c r="BW88" s="2">
        <v>0</v>
      </c>
      <c r="CK88" s="2">
        <v>0</v>
      </c>
      <c r="CL88" s="2">
        <v>0</v>
      </c>
    </row>
    <row r="89" spans="1:100">
      <c r="A89" t="s">
        <v>382</v>
      </c>
      <c r="B89" t="s">
        <v>383</v>
      </c>
      <c r="C89" t="s">
        <v>105</v>
      </c>
      <c r="D89" t="s">
        <v>166</v>
      </c>
      <c r="E89" t="s">
        <v>107</v>
      </c>
      <c r="F89">
        <f t="shared" si="5"/>
        <v>0</v>
      </c>
      <c r="G89" s="3">
        <f t="shared" si="6"/>
        <v>0</v>
      </c>
      <c r="H89" s="3" t="e">
        <f t="shared" si="7"/>
        <v>#NUM!</v>
      </c>
      <c r="I89" s="3">
        <f t="shared" si="8"/>
        <v>0</v>
      </c>
      <c r="J89">
        <f t="shared" si="9"/>
        <v>0</v>
      </c>
      <c r="AR89" s="2">
        <v>0</v>
      </c>
      <c r="AS89" s="2">
        <v>0</v>
      </c>
    </row>
    <row r="90" spans="1:100">
      <c r="A90" t="s">
        <v>384</v>
      </c>
      <c r="B90" t="s">
        <v>385</v>
      </c>
      <c r="C90" t="s">
        <v>147</v>
      </c>
      <c r="D90" t="s">
        <v>135</v>
      </c>
      <c r="E90" t="s">
        <v>107</v>
      </c>
      <c r="F90">
        <f t="shared" si="5"/>
        <v>0</v>
      </c>
      <c r="G90" s="3">
        <f t="shared" si="6"/>
        <v>107.5498806367244</v>
      </c>
      <c r="H90" s="3">
        <f t="shared" si="7"/>
        <v>107.5498806367244</v>
      </c>
      <c r="I90" s="3">
        <f t="shared" si="8"/>
        <v>107.5498806367244</v>
      </c>
      <c r="J90">
        <f t="shared" si="9"/>
        <v>0</v>
      </c>
      <c r="AR90" s="2">
        <v>3696</v>
      </c>
      <c r="AS90" s="2">
        <v>397504.35883333336</v>
      </c>
      <c r="AT90" s="3">
        <v>107.5498806367244</v>
      </c>
      <c r="AU90" s="2">
        <v>0</v>
      </c>
      <c r="AV90" s="2">
        <v>0</v>
      </c>
      <c r="AX90" s="2">
        <v>0</v>
      </c>
      <c r="AY90" s="2">
        <v>0</v>
      </c>
      <c r="BY90" s="2">
        <v>0</v>
      </c>
      <c r="BZ90" s="2">
        <v>0</v>
      </c>
    </row>
    <row r="91" spans="1:100">
      <c r="A91" t="s">
        <v>386</v>
      </c>
      <c r="B91" t="s">
        <v>387</v>
      </c>
      <c r="C91" t="s">
        <v>105</v>
      </c>
      <c r="D91" t="s">
        <v>106</v>
      </c>
      <c r="E91" t="s">
        <v>107</v>
      </c>
      <c r="F91">
        <f t="shared" si="5"/>
        <v>0</v>
      </c>
      <c r="G91" s="3">
        <f t="shared" si="6"/>
        <v>0</v>
      </c>
      <c r="H91" s="3">
        <f t="shared" si="7"/>
        <v>225.29186666666669</v>
      </c>
      <c r="I91" s="3">
        <f t="shared" si="8"/>
        <v>308.39253817048262</v>
      </c>
      <c r="J91">
        <f t="shared" si="9"/>
        <v>1143.55621512073</v>
      </c>
      <c r="K91" s="2">
        <v>0</v>
      </c>
      <c r="L91" s="2">
        <v>0</v>
      </c>
      <c r="N91" s="2">
        <v>0</v>
      </c>
      <c r="O91" s="2">
        <v>0</v>
      </c>
      <c r="T91" s="2">
        <v>3678</v>
      </c>
      <c r="U91" s="2">
        <v>497317.33919999999</v>
      </c>
      <c r="V91" s="3">
        <v>135.21406721044045</v>
      </c>
      <c r="W91" s="2">
        <v>38940</v>
      </c>
      <c r="X91" s="2">
        <v>9286005.0228000004</v>
      </c>
      <c r="Y91" s="3">
        <v>238.46956915254239</v>
      </c>
      <c r="Z91" s="2">
        <v>0</v>
      </c>
      <c r="AA91" s="2">
        <v>0</v>
      </c>
      <c r="AC91" s="2">
        <v>12404</v>
      </c>
      <c r="AD91" s="2">
        <v>3825301.0434666667</v>
      </c>
      <c r="AE91" s="3">
        <v>308.39253817048262</v>
      </c>
      <c r="AI91" s="2">
        <v>1080</v>
      </c>
      <c r="AJ91" s="2">
        <v>240227.15299999999</v>
      </c>
      <c r="AK91" s="3">
        <v>222.43254907407407</v>
      </c>
      <c r="AL91" s="2">
        <v>0</v>
      </c>
      <c r="AM91" s="2">
        <v>0</v>
      </c>
      <c r="AO91" s="2">
        <v>0</v>
      </c>
      <c r="AP91" s="2">
        <v>0</v>
      </c>
      <c r="AR91" s="2">
        <v>29490</v>
      </c>
      <c r="AS91" s="2">
        <v>8713419.3485000003</v>
      </c>
      <c r="AT91" s="3">
        <v>295.47030683282469</v>
      </c>
      <c r="AU91" s="2">
        <v>67920</v>
      </c>
      <c r="AV91" s="2">
        <v>77670338.130999982</v>
      </c>
      <c r="AW91" s="3">
        <v>1143.55621512073</v>
      </c>
      <c r="AX91" s="2">
        <v>0</v>
      </c>
      <c r="AY91" s="2">
        <v>0</v>
      </c>
      <c r="BA91" s="2">
        <v>4320</v>
      </c>
      <c r="BB91" s="2">
        <v>982451.28960000002</v>
      </c>
      <c r="BC91" s="3">
        <v>227.41928000000001</v>
      </c>
      <c r="BG91" s="2">
        <v>0</v>
      </c>
      <c r="BH91" s="2">
        <v>0</v>
      </c>
      <c r="BM91" s="2">
        <v>0</v>
      </c>
      <c r="BN91" s="2">
        <v>0</v>
      </c>
      <c r="BV91" s="2">
        <v>990</v>
      </c>
      <c r="BW91" s="2">
        <v>220932.8088</v>
      </c>
      <c r="BX91" s="3">
        <v>223.16445333333334</v>
      </c>
      <c r="CN91" s="2">
        <v>303</v>
      </c>
      <c r="CO91" s="2">
        <v>0</v>
      </c>
      <c r="CP91" s="3">
        <v>0</v>
      </c>
    </row>
    <row r="92" spans="1:100">
      <c r="A92" t="s">
        <v>388</v>
      </c>
      <c r="B92" t="s">
        <v>389</v>
      </c>
      <c r="C92" t="s">
        <v>115</v>
      </c>
      <c r="D92" t="s">
        <v>203</v>
      </c>
      <c r="E92" t="s">
        <v>364</v>
      </c>
      <c r="F92">
        <f t="shared" si="5"/>
        <v>0</v>
      </c>
      <c r="G92" s="3">
        <f t="shared" si="6"/>
        <v>8769.8621999999996</v>
      </c>
      <c r="H92" s="3">
        <f t="shared" si="7"/>
        <v>10401.105401851954</v>
      </c>
      <c r="I92" s="3">
        <f t="shared" si="8"/>
        <v>12005.724499999998</v>
      </c>
      <c r="J92">
        <f t="shared" si="9"/>
        <v>23100.829302452312</v>
      </c>
      <c r="W92" s="2">
        <v>148</v>
      </c>
      <c r="X92" s="2">
        <v>1316444.3952000001</v>
      </c>
      <c r="Y92" s="3">
        <v>8894.8945621621624</v>
      </c>
      <c r="Z92" s="2">
        <v>261</v>
      </c>
      <c r="AA92" s="2">
        <v>2684522.0160000003</v>
      </c>
      <c r="AB92" s="3">
        <v>10285.524965517243</v>
      </c>
      <c r="AC92" s="2">
        <v>0</v>
      </c>
      <c r="AD92" s="2">
        <v>0</v>
      </c>
      <c r="AO92" s="2">
        <v>4</v>
      </c>
      <c r="AP92" s="2">
        <v>40594.597866666671</v>
      </c>
      <c r="AQ92" s="3">
        <v>10148.649466666668</v>
      </c>
      <c r="AR92" s="2">
        <v>3</v>
      </c>
      <c r="AS92" s="2">
        <v>36017.173499999997</v>
      </c>
      <c r="AT92" s="3">
        <v>12005.724499999998</v>
      </c>
      <c r="AU92" s="2">
        <v>367</v>
      </c>
      <c r="AV92" s="2">
        <v>8478004.3539999984</v>
      </c>
      <c r="AW92" s="3">
        <v>23100.829302452312</v>
      </c>
      <c r="AX92" s="2">
        <v>50</v>
      </c>
      <c r="AY92" s="2">
        <v>556399.56846666674</v>
      </c>
      <c r="AZ92" s="3">
        <v>11127.991369333335</v>
      </c>
      <c r="BA92" s="2">
        <v>36</v>
      </c>
      <c r="BB92" s="2">
        <v>393442.31520000001</v>
      </c>
      <c r="BC92" s="3">
        <v>10928.9532</v>
      </c>
      <c r="BS92" s="2">
        <v>25</v>
      </c>
      <c r="BT92" s="2">
        <v>262917.14595466666</v>
      </c>
      <c r="BU92" s="3">
        <v>10516.685838186666</v>
      </c>
      <c r="CK92" s="2">
        <v>126</v>
      </c>
      <c r="CL92" s="2">
        <v>1185974.1612266668</v>
      </c>
      <c r="CM92" s="3">
        <v>9412.4933430687834</v>
      </c>
      <c r="CN92" s="2">
        <v>24</v>
      </c>
      <c r="CO92" s="2">
        <v>282667.1496</v>
      </c>
      <c r="CP92" s="3">
        <v>11777.7979</v>
      </c>
      <c r="CT92" s="2">
        <v>8</v>
      </c>
      <c r="CU92" s="2">
        <v>70158.897599999997</v>
      </c>
      <c r="CV92" s="3">
        <v>8769.8621999999996</v>
      </c>
    </row>
    <row r="93" spans="1:100">
      <c r="A93" t="s">
        <v>390</v>
      </c>
      <c r="B93" t="s">
        <v>391</v>
      </c>
      <c r="C93" t="s">
        <v>392</v>
      </c>
      <c r="D93" t="s">
        <v>393</v>
      </c>
      <c r="E93" t="s">
        <v>107</v>
      </c>
      <c r="F93">
        <f t="shared" si="5"/>
        <v>0</v>
      </c>
      <c r="G93" s="3">
        <f t="shared" si="6"/>
        <v>0</v>
      </c>
      <c r="H93" s="3" t="e">
        <f t="shared" si="7"/>
        <v>#NUM!</v>
      </c>
      <c r="I93" s="3">
        <f t="shared" si="8"/>
        <v>0</v>
      </c>
      <c r="J93">
        <f t="shared" si="9"/>
        <v>7112.5898602484458</v>
      </c>
      <c r="AU93" s="2">
        <v>322</v>
      </c>
      <c r="AV93" s="2">
        <v>2290253.9349999996</v>
      </c>
      <c r="AW93" s="3">
        <v>7112.5898602484458</v>
      </c>
    </row>
    <row r="94" spans="1:100">
      <c r="A94" t="s">
        <v>394</v>
      </c>
      <c r="B94" t="s">
        <v>395</v>
      </c>
      <c r="C94" t="s">
        <v>396</v>
      </c>
      <c r="D94" t="s">
        <v>162</v>
      </c>
      <c r="E94" t="s">
        <v>223</v>
      </c>
      <c r="F94">
        <f t="shared" si="5"/>
        <v>0</v>
      </c>
      <c r="G94" s="3">
        <f t="shared" si="6"/>
        <v>0</v>
      </c>
      <c r="H94" s="3" t="e">
        <f t="shared" si="7"/>
        <v>#NUM!</v>
      </c>
      <c r="I94" s="3">
        <f t="shared" si="8"/>
        <v>0</v>
      </c>
      <c r="J94">
        <f t="shared" si="9"/>
        <v>21571.215325596815</v>
      </c>
      <c r="AU94" s="2">
        <v>1508</v>
      </c>
      <c r="AV94" s="2">
        <v>32529392.710999995</v>
      </c>
      <c r="AW94" s="3">
        <v>21571.215325596815</v>
      </c>
    </row>
    <row r="95" spans="1:100">
      <c r="A95" t="s">
        <v>397</v>
      </c>
      <c r="B95" t="s">
        <v>398</v>
      </c>
      <c r="C95" t="s">
        <v>232</v>
      </c>
      <c r="D95" t="s">
        <v>170</v>
      </c>
      <c r="E95" t="s">
        <v>171</v>
      </c>
      <c r="F95">
        <f t="shared" si="5"/>
        <v>0</v>
      </c>
      <c r="G95" s="3">
        <f t="shared" si="6"/>
        <v>0</v>
      </c>
      <c r="H95" s="3" t="e">
        <f t="shared" si="7"/>
        <v>#NUM!</v>
      </c>
      <c r="I95" s="3">
        <f t="shared" si="8"/>
        <v>0</v>
      </c>
      <c r="J95">
        <f t="shared" si="9"/>
        <v>77172.019545454532</v>
      </c>
      <c r="AU95" s="2">
        <v>11</v>
      </c>
      <c r="AV95" s="2">
        <v>848892.21499999985</v>
      </c>
      <c r="AW95" s="3">
        <v>77172.019545454532</v>
      </c>
    </row>
    <row r="96" spans="1:100">
      <c r="A96" t="s">
        <v>399</v>
      </c>
      <c r="B96" t="s">
        <v>400</v>
      </c>
      <c r="C96" t="s">
        <v>169</v>
      </c>
      <c r="D96" t="s">
        <v>162</v>
      </c>
      <c r="E96" t="s">
        <v>107</v>
      </c>
      <c r="F96">
        <f t="shared" si="5"/>
        <v>0</v>
      </c>
      <c r="G96" s="3">
        <f t="shared" si="6"/>
        <v>0</v>
      </c>
      <c r="H96" s="3" t="e">
        <f t="shared" si="7"/>
        <v>#NUM!</v>
      </c>
      <c r="I96" s="3">
        <f t="shared" si="8"/>
        <v>0</v>
      </c>
      <c r="J96">
        <f t="shared" si="9"/>
        <v>5715.4273423803397</v>
      </c>
      <c r="AU96" s="2">
        <v>5453</v>
      </c>
      <c r="AV96" s="2">
        <v>31166225.297999993</v>
      </c>
      <c r="AW96" s="3">
        <v>5715.4273423803397</v>
      </c>
    </row>
    <row r="97" spans="1:100">
      <c r="A97" t="s">
        <v>401</v>
      </c>
      <c r="B97" t="s">
        <v>402</v>
      </c>
      <c r="C97" t="s">
        <v>105</v>
      </c>
      <c r="D97" t="s">
        <v>403</v>
      </c>
      <c r="E97" t="s">
        <v>107</v>
      </c>
      <c r="F97">
        <f t="shared" si="5"/>
        <v>1265.3146924723178</v>
      </c>
      <c r="G97" s="3">
        <f t="shared" si="6"/>
        <v>23.175010920634922</v>
      </c>
      <c r="H97" s="3">
        <f t="shared" si="7"/>
        <v>41.349065043615042</v>
      </c>
      <c r="I97" s="3">
        <f t="shared" si="8"/>
        <v>76.557015520833346</v>
      </c>
      <c r="J97">
        <f t="shared" si="9"/>
        <v>0</v>
      </c>
      <c r="K97" s="2">
        <v>21494</v>
      </c>
      <c r="L97" s="2">
        <v>27196674</v>
      </c>
      <c r="M97" s="3">
        <v>1265.3146924723178</v>
      </c>
      <c r="N97" s="2">
        <v>1809270</v>
      </c>
      <c r="O97" s="2">
        <v>55080025.280599996</v>
      </c>
      <c r="P97" s="3">
        <v>30.443231403052057</v>
      </c>
      <c r="Q97" s="2">
        <v>16545</v>
      </c>
      <c r="R97" s="2">
        <v>724750.54080000008</v>
      </c>
      <c r="S97" s="3">
        <v>43.804807543064378</v>
      </c>
      <c r="T97" s="2">
        <v>469128</v>
      </c>
      <c r="U97" s="2">
        <v>15725817.9804</v>
      </c>
      <c r="V97" s="3">
        <v>33.52138005064716</v>
      </c>
      <c r="W97" s="2">
        <v>421924</v>
      </c>
      <c r="X97" s="2">
        <v>11697312.158400001</v>
      </c>
      <c r="Y97" s="3">
        <v>27.723742091940732</v>
      </c>
      <c r="Z97" s="2">
        <v>198947</v>
      </c>
      <c r="AA97" s="2">
        <v>11929305.1812</v>
      </c>
      <c r="AB97" s="3">
        <v>59.962227031319898</v>
      </c>
      <c r="AI97" s="2">
        <v>23310</v>
      </c>
      <c r="AJ97" s="2">
        <v>963846.70616666658</v>
      </c>
      <c r="AK97" s="3">
        <v>41.349065043615042</v>
      </c>
      <c r="AL97" s="2">
        <v>34133</v>
      </c>
      <c r="AM97" s="2">
        <v>1527383.4839999999</v>
      </c>
      <c r="AN97" s="3">
        <v>44.747999999999998</v>
      </c>
      <c r="AO97" s="2">
        <v>31770</v>
      </c>
      <c r="AP97" s="2">
        <v>1290145.8472</v>
      </c>
      <c r="AQ97" s="3">
        <v>40.608934441296817</v>
      </c>
      <c r="AU97" s="2">
        <v>0</v>
      </c>
      <c r="AV97" s="2">
        <v>0</v>
      </c>
      <c r="AX97" s="2">
        <v>39060</v>
      </c>
      <c r="AY97" s="2">
        <v>1989468.0518666669</v>
      </c>
      <c r="AZ97" s="3">
        <v>50.93364188086705</v>
      </c>
      <c r="BA97" s="2">
        <v>381720</v>
      </c>
      <c r="BB97" s="2">
        <v>16762738.0272</v>
      </c>
      <c r="BC97" s="3">
        <v>43.913701213454893</v>
      </c>
      <c r="BD97" s="2">
        <v>180</v>
      </c>
      <c r="BE97" s="2">
        <v>5340.294218666666</v>
      </c>
      <c r="BF97" s="3">
        <v>29.668301214814811</v>
      </c>
      <c r="BG97" s="2">
        <v>257580</v>
      </c>
      <c r="BH97" s="2">
        <v>11744130.352588667</v>
      </c>
      <c r="BI97" s="3">
        <v>45.594108054152755</v>
      </c>
      <c r="BJ97" s="2">
        <v>13230</v>
      </c>
      <c r="BK97" s="2">
        <v>389359.80599999998</v>
      </c>
      <c r="BL97" s="3">
        <v>29.430068480725623</v>
      </c>
      <c r="BM97" s="2">
        <v>48960</v>
      </c>
      <c r="BN97" s="2">
        <v>2137673.1156000001</v>
      </c>
      <c r="BO97" s="3">
        <v>43.661624093137256</v>
      </c>
      <c r="BS97" s="2">
        <v>160</v>
      </c>
      <c r="BT97" s="2">
        <v>12249.122483333334</v>
      </c>
      <c r="BU97" s="3">
        <v>76.557015520833346</v>
      </c>
      <c r="BV97" s="2">
        <v>0</v>
      </c>
      <c r="BW97" s="2">
        <v>0</v>
      </c>
      <c r="CB97" s="2">
        <v>3120</v>
      </c>
      <c r="CC97" s="2">
        <v>136666.3584</v>
      </c>
      <c r="CD97" s="3">
        <v>43.803319999999999</v>
      </c>
      <c r="CE97" s="2">
        <v>2520</v>
      </c>
      <c r="CF97" s="2">
        <v>58401.027520000003</v>
      </c>
      <c r="CG97" s="3">
        <v>23.175010920634922</v>
      </c>
      <c r="CH97" s="2">
        <v>295320</v>
      </c>
      <c r="CI97" s="2">
        <v>8465945.0026666671</v>
      </c>
      <c r="CJ97" s="3">
        <v>28.667022222222222</v>
      </c>
      <c r="CN97" s="2">
        <v>4305</v>
      </c>
      <c r="CO97" s="2">
        <v>197723.5128</v>
      </c>
      <c r="CP97" s="3">
        <v>45.928806689895467</v>
      </c>
      <c r="CQ97" s="2">
        <v>84840</v>
      </c>
      <c r="CR97" s="2">
        <v>2200825.9680000003</v>
      </c>
      <c r="CS97" s="3">
        <v>25.940900141442718</v>
      </c>
      <c r="CT97" s="2">
        <v>8730</v>
      </c>
      <c r="CU97" s="2">
        <v>228395.2836</v>
      </c>
      <c r="CV97" s="3">
        <v>26.162117250859104</v>
      </c>
    </row>
    <row r="98" spans="1:100">
      <c r="A98" t="s">
        <v>404</v>
      </c>
      <c r="B98" t="s">
        <v>405</v>
      </c>
      <c r="C98" t="s">
        <v>105</v>
      </c>
      <c r="D98" t="s">
        <v>200</v>
      </c>
      <c r="E98" t="s">
        <v>107</v>
      </c>
      <c r="F98">
        <f t="shared" si="5"/>
        <v>0</v>
      </c>
      <c r="G98" s="3">
        <f t="shared" si="6"/>
        <v>324.96163333333334</v>
      </c>
      <c r="H98" s="3">
        <f t="shared" si="7"/>
        <v>324.96163333333334</v>
      </c>
      <c r="I98" s="3">
        <f t="shared" si="8"/>
        <v>324.96163333333334</v>
      </c>
      <c r="J98">
        <f t="shared" si="9"/>
        <v>188.60485915032677</v>
      </c>
      <c r="AU98" s="2">
        <v>3060</v>
      </c>
      <c r="AV98" s="2">
        <v>577130.86899999995</v>
      </c>
      <c r="AW98" s="3">
        <v>188.60485915032677</v>
      </c>
      <c r="CN98" s="2">
        <v>180</v>
      </c>
      <c r="CO98" s="2">
        <v>58493.094000000005</v>
      </c>
      <c r="CP98" s="3">
        <v>324.96163333333334</v>
      </c>
    </row>
    <row r="99" spans="1:100">
      <c r="A99" t="s">
        <v>406</v>
      </c>
      <c r="B99" t="s">
        <v>407</v>
      </c>
      <c r="C99" t="s">
        <v>408</v>
      </c>
      <c r="D99" t="s">
        <v>116</v>
      </c>
      <c r="E99" t="s">
        <v>171</v>
      </c>
      <c r="F99">
        <f t="shared" si="5"/>
        <v>0</v>
      </c>
      <c r="G99" s="3">
        <f t="shared" si="6"/>
        <v>320.9742776612556</v>
      </c>
      <c r="H99" s="3">
        <f t="shared" si="7"/>
        <v>748.4849876578852</v>
      </c>
      <c r="I99" s="3">
        <f t="shared" si="8"/>
        <v>6587.5592767573698</v>
      </c>
      <c r="J99">
        <f t="shared" si="9"/>
        <v>687.66241552371673</v>
      </c>
      <c r="Q99" s="2">
        <v>15270</v>
      </c>
      <c r="R99" s="2">
        <v>15943712.4</v>
      </c>
      <c r="S99" s="3">
        <v>1044.1200000000001</v>
      </c>
      <c r="T99" s="2">
        <v>96672</v>
      </c>
      <c r="U99" s="2">
        <v>50158422.507600002</v>
      </c>
      <c r="V99" s="3">
        <v>518.85160654170807</v>
      </c>
      <c r="W99" s="2">
        <v>191674</v>
      </c>
      <c r="X99" s="2">
        <v>100065325.4568</v>
      </c>
      <c r="Y99" s="3">
        <v>522.05998443607371</v>
      </c>
      <c r="Z99" s="2">
        <v>74962</v>
      </c>
      <c r="AA99" s="2">
        <v>58447838.855999999</v>
      </c>
      <c r="AB99" s="3">
        <v>779.6995658600357</v>
      </c>
      <c r="AC99" s="2">
        <v>294</v>
      </c>
      <c r="AD99" s="2">
        <v>1936742.4273666667</v>
      </c>
      <c r="AE99" s="3">
        <v>6587.5592767573698</v>
      </c>
      <c r="AL99" s="2">
        <v>2504</v>
      </c>
      <c r="AM99" s="2">
        <v>2826473.1132</v>
      </c>
      <c r="AN99" s="3">
        <v>1128.783192172524</v>
      </c>
      <c r="AU99" s="2">
        <v>297403</v>
      </c>
      <c r="AV99" s="2">
        <v>204512865.36399993</v>
      </c>
      <c r="AW99" s="3">
        <v>687.66241552371673</v>
      </c>
      <c r="AX99" s="2">
        <v>27264</v>
      </c>
      <c r="AY99" s="2">
        <v>15210267.52</v>
      </c>
      <c r="AZ99" s="3">
        <v>557.88833333333332</v>
      </c>
      <c r="BM99" s="2">
        <v>2771</v>
      </c>
      <c r="BN99" s="2">
        <v>2074051.9007999999</v>
      </c>
      <c r="BO99" s="3">
        <v>748.4849876578852</v>
      </c>
      <c r="BY99" s="2">
        <v>0</v>
      </c>
      <c r="BZ99" s="2">
        <v>0</v>
      </c>
      <c r="CN99" s="2">
        <v>6961</v>
      </c>
      <c r="CO99" s="2">
        <v>2234301.9468</v>
      </c>
      <c r="CP99" s="3">
        <v>320.9742776612556</v>
      </c>
    </row>
    <row r="100" spans="1:100">
      <c r="A100" t="s">
        <v>409</v>
      </c>
      <c r="B100" t="s">
        <v>410</v>
      </c>
      <c r="C100" t="s">
        <v>411</v>
      </c>
      <c r="D100" t="s">
        <v>203</v>
      </c>
      <c r="E100" t="s">
        <v>412</v>
      </c>
      <c r="F100">
        <f t="shared" si="5"/>
        <v>0</v>
      </c>
      <c r="G100" s="3">
        <f t="shared" si="6"/>
        <v>0</v>
      </c>
      <c r="H100" s="3" t="e">
        <f t="shared" si="7"/>
        <v>#NUM!</v>
      </c>
      <c r="I100" s="3">
        <f t="shared" si="8"/>
        <v>0</v>
      </c>
      <c r="J100">
        <f t="shared" si="9"/>
        <v>44364.561975999997</v>
      </c>
      <c r="AU100" s="2">
        <v>250</v>
      </c>
      <c r="AV100" s="2">
        <v>11091140.493999999</v>
      </c>
      <c r="AW100" s="3">
        <v>44364.561975999997</v>
      </c>
    </row>
    <row r="101" spans="1:100">
      <c r="A101" t="s">
        <v>413</v>
      </c>
      <c r="B101" t="s">
        <v>414</v>
      </c>
      <c r="C101" t="s">
        <v>147</v>
      </c>
      <c r="D101" t="s">
        <v>415</v>
      </c>
      <c r="E101" t="s">
        <v>107</v>
      </c>
      <c r="F101">
        <f t="shared" si="5"/>
        <v>0</v>
      </c>
      <c r="G101" s="3">
        <f t="shared" si="6"/>
        <v>609.30616999999995</v>
      </c>
      <c r="H101" s="3">
        <f t="shared" si="7"/>
        <v>901.36661711728402</v>
      </c>
      <c r="I101" s="3">
        <f t="shared" si="8"/>
        <v>1098.3407429977849</v>
      </c>
      <c r="J101">
        <f t="shared" si="9"/>
        <v>0</v>
      </c>
      <c r="K101" s="2">
        <v>0</v>
      </c>
      <c r="L101" s="2">
        <v>0</v>
      </c>
      <c r="Q101" s="2">
        <v>0</v>
      </c>
      <c r="R101" s="2">
        <v>0</v>
      </c>
      <c r="T101" s="2">
        <v>4063</v>
      </c>
      <c r="U101" s="2">
        <v>4462558.4387999997</v>
      </c>
      <c r="V101" s="3">
        <v>1098.3407429977849</v>
      </c>
      <c r="W101" s="2">
        <v>2850</v>
      </c>
      <c r="X101" s="2">
        <v>1832447.0076000001</v>
      </c>
      <c r="Y101" s="3">
        <v>642.96386231578947</v>
      </c>
      <c r="Z101" s="2">
        <v>1378</v>
      </c>
      <c r="AA101" s="2">
        <v>1507859.9316</v>
      </c>
      <c r="AB101" s="3">
        <v>1094.2379764876632</v>
      </c>
      <c r="AR101" s="2">
        <v>2700</v>
      </c>
      <c r="AS101" s="2">
        <v>2610342.7228333335</v>
      </c>
      <c r="AT101" s="3">
        <v>966.7936010493828</v>
      </c>
      <c r="BA101" s="2">
        <v>0</v>
      </c>
      <c r="BB101" s="2">
        <v>0</v>
      </c>
      <c r="BV101" s="2">
        <v>0</v>
      </c>
      <c r="BW101" s="2">
        <v>0</v>
      </c>
      <c r="CK101" s="2">
        <v>810</v>
      </c>
      <c r="CL101" s="2">
        <v>677111.10288000002</v>
      </c>
      <c r="CM101" s="3">
        <v>835.93963318518524</v>
      </c>
      <c r="CN101" s="2">
        <v>0</v>
      </c>
      <c r="CO101" s="2">
        <v>0</v>
      </c>
      <c r="CT101" s="2">
        <v>120</v>
      </c>
      <c r="CU101" s="2">
        <v>73116.740399999995</v>
      </c>
      <c r="CV101" s="3">
        <v>609.30616999999995</v>
      </c>
    </row>
    <row r="102" spans="1:100">
      <c r="A102" t="s">
        <v>416</v>
      </c>
      <c r="B102" t="s">
        <v>417</v>
      </c>
      <c r="C102" t="s">
        <v>128</v>
      </c>
      <c r="D102" t="s">
        <v>166</v>
      </c>
      <c r="E102" t="s">
        <v>107</v>
      </c>
      <c r="F102">
        <f t="shared" si="5"/>
        <v>0</v>
      </c>
      <c r="G102" s="3">
        <f t="shared" si="6"/>
        <v>6.0844068627450981E-3</v>
      </c>
      <c r="H102" s="3">
        <f t="shared" si="7"/>
        <v>4731.0888428571434</v>
      </c>
      <c r="I102" s="3">
        <f t="shared" si="8"/>
        <v>5665.0180344938753</v>
      </c>
      <c r="J102">
        <f t="shared" si="9"/>
        <v>9329.2298374925704</v>
      </c>
      <c r="Q102" s="2">
        <v>69</v>
      </c>
      <c r="R102" s="2">
        <v>305921.1936</v>
      </c>
      <c r="S102" s="3">
        <v>4433.6404869565213</v>
      </c>
      <c r="T102" s="2">
        <v>5496</v>
      </c>
      <c r="U102" s="2">
        <v>22598981.0112</v>
      </c>
      <c r="V102" s="3">
        <v>4111.8961082969436</v>
      </c>
      <c r="W102" s="2">
        <v>809</v>
      </c>
      <c r="X102" s="2">
        <v>3621633.1403999999</v>
      </c>
      <c r="Y102" s="3">
        <v>4476.678789122373</v>
      </c>
      <c r="Z102" s="2">
        <v>872</v>
      </c>
      <c r="AA102" s="2">
        <v>4389778.8</v>
      </c>
      <c r="AB102" s="3">
        <v>5034.1499999999996</v>
      </c>
      <c r="AC102" s="2">
        <v>131</v>
      </c>
      <c r="AD102" s="2">
        <v>543154.0355</v>
      </c>
      <c r="AE102" s="3">
        <v>4146.2140114503818</v>
      </c>
      <c r="AL102" s="2">
        <v>35</v>
      </c>
      <c r="AM102" s="2">
        <v>176195.25</v>
      </c>
      <c r="AN102" s="3">
        <v>5034.1499999999996</v>
      </c>
      <c r="AR102" s="2">
        <v>517</v>
      </c>
      <c r="AS102" s="2">
        <v>2928814.3238333333</v>
      </c>
      <c r="AT102" s="3">
        <v>5665.0180344938753</v>
      </c>
      <c r="AU102" s="2">
        <v>3366</v>
      </c>
      <c r="AV102" s="2">
        <v>31402187.632999994</v>
      </c>
      <c r="AW102" s="3">
        <v>9329.2298374925704</v>
      </c>
      <c r="BA102" s="2">
        <v>50</v>
      </c>
      <c r="BB102" s="2">
        <v>251707.5</v>
      </c>
      <c r="BC102" s="3">
        <v>5034.1499999999996</v>
      </c>
      <c r="BG102" s="2">
        <v>68</v>
      </c>
      <c r="BH102" s="2">
        <v>0.41373966666666667</v>
      </c>
      <c r="BI102" s="3">
        <v>6.0844068627450981E-3</v>
      </c>
      <c r="BS102" s="2">
        <v>42</v>
      </c>
      <c r="BT102" s="2">
        <v>202352.3775</v>
      </c>
      <c r="BU102" s="3">
        <v>4817.9137499999997</v>
      </c>
      <c r="CK102" s="2">
        <v>0</v>
      </c>
      <c r="CL102" s="2">
        <v>0</v>
      </c>
      <c r="CN102" s="2">
        <v>308</v>
      </c>
      <c r="CO102" s="2">
        <v>1457175.3636</v>
      </c>
      <c r="CP102" s="3">
        <v>4731.0888428571434</v>
      </c>
    </row>
    <row r="103" spans="1:100">
      <c r="A103" t="s">
        <v>418</v>
      </c>
      <c r="B103" t="s">
        <v>419</v>
      </c>
      <c r="C103" t="s">
        <v>147</v>
      </c>
      <c r="D103" t="s">
        <v>309</v>
      </c>
      <c r="E103" t="s">
        <v>107</v>
      </c>
      <c r="F103">
        <f t="shared" si="5"/>
        <v>0</v>
      </c>
      <c r="G103" s="3">
        <f t="shared" si="6"/>
        <v>0</v>
      </c>
      <c r="H103" s="3" t="e">
        <f t="shared" si="7"/>
        <v>#NUM!</v>
      </c>
      <c r="I103" s="3">
        <f t="shared" si="8"/>
        <v>0</v>
      </c>
      <c r="J103">
        <f t="shared" si="9"/>
        <v>677.944545689655</v>
      </c>
      <c r="AU103" s="2">
        <v>10440</v>
      </c>
      <c r="AV103" s="2">
        <v>7077741.0569999982</v>
      </c>
      <c r="AW103" s="3">
        <v>677.944545689655</v>
      </c>
    </row>
    <row r="104" spans="1:100">
      <c r="A104" t="s">
        <v>420</v>
      </c>
      <c r="B104" t="s">
        <v>421</v>
      </c>
      <c r="C104" t="s">
        <v>147</v>
      </c>
      <c r="D104" t="s">
        <v>200</v>
      </c>
      <c r="E104" t="s">
        <v>107</v>
      </c>
      <c r="F104">
        <f t="shared" si="5"/>
        <v>0</v>
      </c>
      <c r="G104" s="3">
        <f t="shared" si="6"/>
        <v>0</v>
      </c>
      <c r="H104" s="3">
        <f t="shared" si="7"/>
        <v>383.31134456018515</v>
      </c>
      <c r="I104" s="3">
        <f t="shared" si="8"/>
        <v>392.57512500986485</v>
      </c>
      <c r="J104">
        <f t="shared" si="9"/>
        <v>451.69046666666657</v>
      </c>
      <c r="T104" s="2">
        <v>68425</v>
      </c>
      <c r="U104" s="2">
        <v>26861952.928800002</v>
      </c>
      <c r="V104" s="3">
        <v>392.57512500986485</v>
      </c>
      <c r="W104" s="2">
        <v>48600</v>
      </c>
      <c r="X104" s="2">
        <v>18686764.800000001</v>
      </c>
      <c r="Y104" s="3">
        <v>384.50133333333332</v>
      </c>
      <c r="AU104" s="2">
        <v>270</v>
      </c>
      <c r="AV104" s="2">
        <v>121956.42599999998</v>
      </c>
      <c r="AW104" s="3">
        <v>451.69046666666657</v>
      </c>
      <c r="AX104" s="2">
        <v>0</v>
      </c>
      <c r="AY104" s="2">
        <v>0</v>
      </c>
      <c r="BA104" s="2">
        <v>540</v>
      </c>
      <c r="BB104" s="2">
        <v>207630.72</v>
      </c>
      <c r="BC104" s="3">
        <v>384.50133333333332</v>
      </c>
      <c r="CK104" s="2">
        <v>5760</v>
      </c>
      <c r="CL104" s="2">
        <v>2201019.0093333335</v>
      </c>
      <c r="CM104" s="3">
        <v>382.12135578703703</v>
      </c>
      <c r="CN104" s="2">
        <v>4115</v>
      </c>
      <c r="CO104" s="2">
        <v>0</v>
      </c>
      <c r="CP104" s="3">
        <v>0</v>
      </c>
      <c r="CQ104" s="2">
        <v>0</v>
      </c>
      <c r="CR104" s="2">
        <v>0</v>
      </c>
      <c r="CT104" s="2">
        <v>2250</v>
      </c>
      <c r="CU104" s="2">
        <v>810720.39840000006</v>
      </c>
      <c r="CV104" s="3">
        <v>360.3201770666667</v>
      </c>
    </row>
    <row r="105" spans="1:100">
      <c r="A105" t="s">
        <v>422</v>
      </c>
      <c r="B105" t="s">
        <v>423</v>
      </c>
      <c r="C105" t="s">
        <v>359</v>
      </c>
      <c r="D105" t="s">
        <v>424</v>
      </c>
      <c r="E105" t="s">
        <v>180</v>
      </c>
      <c r="F105">
        <f t="shared" si="5"/>
        <v>0</v>
      </c>
      <c r="G105" s="3">
        <f t="shared" si="6"/>
        <v>0.22810956506833271</v>
      </c>
      <c r="H105" s="3">
        <f t="shared" si="7"/>
        <v>0.26507105050802254</v>
      </c>
      <c r="I105" s="3">
        <f t="shared" si="8"/>
        <v>0.3020325359477124</v>
      </c>
      <c r="J105">
        <f t="shared" si="9"/>
        <v>0</v>
      </c>
      <c r="AC105" s="2">
        <v>35853000</v>
      </c>
      <c r="AD105" s="2">
        <v>10828772.511333333</v>
      </c>
      <c r="AE105" s="3">
        <v>0.3020325359477124</v>
      </c>
      <c r="BY105" s="2">
        <v>3657350</v>
      </c>
      <c r="BZ105" s="2">
        <v>834276.51780266664</v>
      </c>
      <c r="CA105" s="3">
        <v>0.22810956506833271</v>
      </c>
    </row>
    <row r="106" spans="1:100">
      <c r="A106" t="s">
        <v>425</v>
      </c>
      <c r="B106" t="s">
        <v>426</v>
      </c>
      <c r="C106" t="s">
        <v>147</v>
      </c>
      <c r="D106" t="s">
        <v>309</v>
      </c>
      <c r="E106" t="s">
        <v>107</v>
      </c>
      <c r="F106">
        <f t="shared" si="5"/>
        <v>0</v>
      </c>
      <c r="G106" s="3">
        <f t="shared" si="6"/>
        <v>0</v>
      </c>
      <c r="H106" s="3" t="e">
        <f t="shared" si="7"/>
        <v>#NUM!</v>
      </c>
      <c r="I106" s="3">
        <f t="shared" si="8"/>
        <v>0</v>
      </c>
      <c r="J106">
        <f t="shared" si="9"/>
        <v>221.00839039039036</v>
      </c>
      <c r="AU106" s="2">
        <v>4662</v>
      </c>
      <c r="AV106" s="2">
        <v>1030341.1159999999</v>
      </c>
      <c r="AW106" s="3">
        <v>221.00839039039036</v>
      </c>
    </row>
    <row r="107" spans="1:100">
      <c r="A107" t="s">
        <v>427</v>
      </c>
      <c r="B107" t="s">
        <v>428</v>
      </c>
      <c r="C107" t="s">
        <v>147</v>
      </c>
      <c r="D107" t="s">
        <v>151</v>
      </c>
      <c r="E107" t="s">
        <v>107</v>
      </c>
      <c r="F107">
        <f t="shared" si="5"/>
        <v>0</v>
      </c>
      <c r="G107" s="3">
        <f t="shared" si="6"/>
        <v>0</v>
      </c>
      <c r="H107" s="3" t="e">
        <f t="shared" si="7"/>
        <v>#NUM!</v>
      </c>
      <c r="I107" s="3">
        <f t="shared" si="8"/>
        <v>0</v>
      </c>
      <c r="J107">
        <f t="shared" si="9"/>
        <v>254.17925478991592</v>
      </c>
      <c r="AU107" s="2">
        <v>71400</v>
      </c>
      <c r="AV107" s="2">
        <v>18148398.791999996</v>
      </c>
      <c r="AW107" s="3">
        <v>254.17925478991592</v>
      </c>
    </row>
    <row r="108" spans="1:100">
      <c r="A108" t="s">
        <v>429</v>
      </c>
      <c r="B108" t="s">
        <v>430</v>
      </c>
      <c r="C108" t="s">
        <v>324</v>
      </c>
      <c r="D108" t="s">
        <v>431</v>
      </c>
      <c r="E108" t="s">
        <v>432</v>
      </c>
      <c r="F108">
        <f t="shared" si="5"/>
        <v>0</v>
      </c>
      <c r="G108" s="3">
        <f t="shared" si="6"/>
        <v>6525.75</v>
      </c>
      <c r="H108" s="3">
        <f t="shared" si="7"/>
        <v>6580.2174580645169</v>
      </c>
      <c r="I108" s="3">
        <f t="shared" si="8"/>
        <v>6634.6849161290329</v>
      </c>
      <c r="J108">
        <f t="shared" si="9"/>
        <v>0</v>
      </c>
      <c r="T108" s="2">
        <v>31</v>
      </c>
      <c r="U108" s="2">
        <v>205675.23240000001</v>
      </c>
      <c r="V108" s="3">
        <v>6634.6849161290329</v>
      </c>
      <c r="W108" s="2">
        <v>1293</v>
      </c>
      <c r="X108" s="2">
        <v>8437794.75</v>
      </c>
      <c r="Y108" s="3">
        <v>6525.75</v>
      </c>
      <c r="BA108" s="2">
        <v>0</v>
      </c>
      <c r="BB108" s="2">
        <v>0</v>
      </c>
      <c r="CT108" s="2">
        <v>0</v>
      </c>
      <c r="CU108" s="2">
        <v>0</v>
      </c>
    </row>
    <row r="109" spans="1:100">
      <c r="A109" t="s">
        <v>433</v>
      </c>
      <c r="B109" t="s">
        <v>434</v>
      </c>
      <c r="C109" t="s">
        <v>147</v>
      </c>
      <c r="D109" t="s">
        <v>291</v>
      </c>
      <c r="E109" t="s">
        <v>107</v>
      </c>
      <c r="F109">
        <f t="shared" si="5"/>
        <v>0</v>
      </c>
      <c r="G109" s="3">
        <f t="shared" si="6"/>
        <v>0</v>
      </c>
      <c r="H109" s="3" t="e">
        <f t="shared" si="7"/>
        <v>#NUM!</v>
      </c>
      <c r="I109" s="3">
        <f t="shared" si="8"/>
        <v>0</v>
      </c>
      <c r="J109">
        <f t="shared" si="9"/>
        <v>2094.5309362455723</v>
      </c>
      <c r="AU109" s="2">
        <v>1694</v>
      </c>
      <c r="AV109" s="2">
        <v>3548135.4059999995</v>
      </c>
      <c r="AW109" s="3">
        <v>2094.5309362455723</v>
      </c>
    </row>
    <row r="110" spans="1:100">
      <c r="A110" t="s">
        <v>435</v>
      </c>
      <c r="B110" t="s">
        <v>436</v>
      </c>
      <c r="C110" t="s">
        <v>115</v>
      </c>
      <c r="D110" t="s">
        <v>437</v>
      </c>
      <c r="E110" t="s">
        <v>223</v>
      </c>
      <c r="F110">
        <f t="shared" si="5"/>
        <v>0</v>
      </c>
      <c r="G110" s="3">
        <f t="shared" si="6"/>
        <v>2956.8939627499999</v>
      </c>
      <c r="H110" s="3">
        <f t="shared" si="7"/>
        <v>4508.1993742816094</v>
      </c>
      <c r="I110" s="3">
        <f t="shared" si="8"/>
        <v>5248.2898142372878</v>
      </c>
      <c r="J110">
        <f t="shared" si="9"/>
        <v>0</v>
      </c>
      <c r="Q110" s="2">
        <v>174</v>
      </c>
      <c r="R110" s="2">
        <v>790996.97160000005</v>
      </c>
      <c r="S110" s="3">
        <v>4545.959606896552</v>
      </c>
      <c r="T110" s="2">
        <v>1149</v>
      </c>
      <c r="U110" s="2">
        <v>5333554.3931999998</v>
      </c>
      <c r="V110" s="3">
        <v>4641.9098287206261</v>
      </c>
      <c r="W110" s="2">
        <v>422</v>
      </c>
      <c r="X110" s="2">
        <v>1962897.8688000001</v>
      </c>
      <c r="Y110" s="3">
        <v>4651.4167507109005</v>
      </c>
      <c r="Z110" s="2">
        <v>835</v>
      </c>
      <c r="AA110" s="2">
        <v>3491043.5603999998</v>
      </c>
      <c r="AB110" s="3">
        <v>4180.8904914970062</v>
      </c>
      <c r="AL110" s="2">
        <v>712</v>
      </c>
      <c r="AM110" s="2">
        <v>3544489.08</v>
      </c>
      <c r="AN110" s="3">
        <v>4978.2150000000001</v>
      </c>
      <c r="AR110" s="2">
        <v>747</v>
      </c>
      <c r="AS110" s="2">
        <v>3631745.1025</v>
      </c>
      <c r="AT110" s="3">
        <v>4861.7738989290492</v>
      </c>
      <c r="BA110" s="2">
        <v>0</v>
      </c>
      <c r="BB110" s="2">
        <v>0</v>
      </c>
      <c r="BG110" s="2">
        <v>304</v>
      </c>
      <c r="BH110" s="2">
        <v>898895.76467599999</v>
      </c>
      <c r="BI110" s="3">
        <v>2956.8939627499999</v>
      </c>
      <c r="BM110" s="2">
        <v>144</v>
      </c>
      <c r="BN110" s="2">
        <v>643743.23640000005</v>
      </c>
      <c r="BO110" s="3">
        <v>4470.4391416666667</v>
      </c>
      <c r="BS110" s="2">
        <v>233</v>
      </c>
      <c r="BT110" s="2">
        <v>736211.97220466682</v>
      </c>
      <c r="BU110" s="3">
        <v>3159.7080352131625</v>
      </c>
      <c r="CK110" s="2">
        <v>472</v>
      </c>
      <c r="CL110" s="2">
        <v>2477192.79232</v>
      </c>
      <c r="CM110" s="3">
        <v>5248.2898142372878</v>
      </c>
      <c r="CQ110" s="2">
        <v>160</v>
      </c>
      <c r="CR110" s="2">
        <v>668942.32680000004</v>
      </c>
      <c r="CS110" s="3">
        <v>4180.8895425000001</v>
      </c>
      <c r="CT110" s="2">
        <v>72</v>
      </c>
      <c r="CU110" s="2">
        <v>221951.5716</v>
      </c>
      <c r="CV110" s="3">
        <v>3082.6607166666668</v>
      </c>
    </row>
    <row r="111" spans="1:100">
      <c r="A111" t="s">
        <v>438</v>
      </c>
      <c r="B111" t="s">
        <v>439</v>
      </c>
      <c r="C111" t="s">
        <v>115</v>
      </c>
      <c r="D111" t="s">
        <v>440</v>
      </c>
      <c r="E111" t="s">
        <v>226</v>
      </c>
      <c r="F111">
        <f t="shared" si="5"/>
        <v>0</v>
      </c>
      <c r="G111" s="3">
        <f t="shared" si="6"/>
        <v>2130.5922874396133</v>
      </c>
      <c r="H111" s="3">
        <f t="shared" si="7"/>
        <v>2951.807855093502</v>
      </c>
      <c r="I111" s="3">
        <f t="shared" si="8"/>
        <v>4408.9463852112676</v>
      </c>
      <c r="J111">
        <f t="shared" si="9"/>
        <v>5309.7837741116746</v>
      </c>
      <c r="Q111" s="2">
        <v>0</v>
      </c>
      <c r="R111" s="2">
        <v>0</v>
      </c>
      <c r="W111" s="2">
        <v>568</v>
      </c>
      <c r="X111" s="2">
        <v>2504281.5468000001</v>
      </c>
      <c r="Y111" s="3">
        <v>4408.9463852112676</v>
      </c>
      <c r="Z111" s="2">
        <v>101</v>
      </c>
      <c r="AA111" s="2">
        <v>264946.94160000002</v>
      </c>
      <c r="AB111" s="3">
        <v>2623.2370455445548</v>
      </c>
      <c r="AI111" s="2">
        <v>276</v>
      </c>
      <c r="AJ111" s="2">
        <v>588043.47133333329</v>
      </c>
      <c r="AK111" s="3">
        <v>2130.5922874396133</v>
      </c>
      <c r="AL111" s="2">
        <v>717</v>
      </c>
      <c r="AM111" s="2">
        <v>2059780.2720000001</v>
      </c>
      <c r="AN111" s="3">
        <v>2872.7758326359835</v>
      </c>
      <c r="AU111" s="2">
        <v>788</v>
      </c>
      <c r="AV111" s="2">
        <v>4184109.6139999996</v>
      </c>
      <c r="AW111" s="3">
        <v>5309.7837741116746</v>
      </c>
      <c r="BA111" s="2">
        <v>67</v>
      </c>
      <c r="BB111" s="2">
        <v>207869.37600000002</v>
      </c>
      <c r="BC111" s="3">
        <v>3102.5280000000002</v>
      </c>
      <c r="BG111" s="2">
        <v>302</v>
      </c>
      <c r="BH111" s="2">
        <v>1098540.6395273334</v>
      </c>
      <c r="BI111" s="3">
        <v>3637.5517865143493</v>
      </c>
      <c r="BM111" s="2">
        <v>186</v>
      </c>
      <c r="BN111" s="2">
        <v>463207.43040000001</v>
      </c>
      <c r="BO111" s="3">
        <v>2490.362529032258</v>
      </c>
      <c r="CN111" s="2">
        <v>0</v>
      </c>
      <c r="CO111" s="2">
        <v>0</v>
      </c>
      <c r="CT111" s="2">
        <v>49</v>
      </c>
      <c r="CU111" s="2">
        <v>148511.15400000001</v>
      </c>
      <c r="CV111" s="3">
        <v>3030.8398775510204</v>
      </c>
    </row>
    <row r="112" spans="1:100">
      <c r="A112" t="s">
        <v>441</v>
      </c>
      <c r="B112" t="s">
        <v>442</v>
      </c>
      <c r="C112" t="s">
        <v>443</v>
      </c>
      <c r="D112" t="s">
        <v>381</v>
      </c>
      <c r="E112" t="s">
        <v>412</v>
      </c>
      <c r="F112">
        <f t="shared" si="5"/>
        <v>0</v>
      </c>
      <c r="G112" s="3">
        <f t="shared" si="6"/>
        <v>7354.6039583333331</v>
      </c>
      <c r="H112" s="3">
        <f t="shared" si="7"/>
        <v>8105.3544000000002</v>
      </c>
      <c r="I112" s="3">
        <f t="shared" si="8"/>
        <v>8515.2460800000008</v>
      </c>
      <c r="J112">
        <f t="shared" si="9"/>
        <v>0</v>
      </c>
      <c r="T112" s="2">
        <v>10</v>
      </c>
      <c r="U112" s="2">
        <v>85152.460800000001</v>
      </c>
      <c r="V112" s="3">
        <v>8515.2460800000008</v>
      </c>
      <c r="W112" s="2">
        <v>39</v>
      </c>
      <c r="X112" s="2">
        <v>316108.82160000002</v>
      </c>
      <c r="Y112" s="3">
        <v>8105.3544000000011</v>
      </c>
      <c r="Z112" s="2">
        <v>0</v>
      </c>
      <c r="AA112" s="2">
        <v>0</v>
      </c>
      <c r="AR112" s="2">
        <v>4</v>
      </c>
      <c r="AS112" s="2">
        <v>29418.415833333333</v>
      </c>
      <c r="AT112" s="3">
        <v>7354.6039583333331</v>
      </c>
      <c r="BA112" s="2">
        <v>144</v>
      </c>
      <c r="BB112" s="2">
        <v>1167171.0336</v>
      </c>
      <c r="BC112" s="3">
        <v>8105.3544000000002</v>
      </c>
      <c r="CN112" s="2">
        <v>0</v>
      </c>
      <c r="CO112" s="2">
        <v>0</v>
      </c>
    </row>
    <row r="113" spans="1:103">
      <c r="A113" t="s">
        <v>444</v>
      </c>
      <c r="B113" t="s">
        <v>445</v>
      </c>
      <c r="C113" t="s">
        <v>359</v>
      </c>
      <c r="D113" t="s">
        <v>446</v>
      </c>
      <c r="E113" t="s">
        <v>117</v>
      </c>
      <c r="F113">
        <f t="shared" si="5"/>
        <v>0</v>
      </c>
      <c r="G113" s="3">
        <f t="shared" si="6"/>
        <v>0</v>
      </c>
      <c r="H113" s="3" t="e">
        <f t="shared" si="7"/>
        <v>#NUM!</v>
      </c>
      <c r="I113" s="3">
        <f t="shared" si="8"/>
        <v>0</v>
      </c>
      <c r="J113">
        <f t="shared" si="9"/>
        <v>17.17861050724974</v>
      </c>
      <c r="AU113" s="2">
        <v>12924600</v>
      </c>
      <c r="AV113" s="2">
        <v>222026669.36199999</v>
      </c>
      <c r="AW113" s="3">
        <v>17.17861050724974</v>
      </c>
    </row>
    <row r="114" spans="1:103">
      <c r="A114" t="s">
        <v>447</v>
      </c>
      <c r="B114" t="s">
        <v>448</v>
      </c>
      <c r="C114" t="s">
        <v>105</v>
      </c>
      <c r="D114" t="s">
        <v>151</v>
      </c>
      <c r="E114" t="s">
        <v>107</v>
      </c>
      <c r="F114">
        <f t="shared" si="5"/>
        <v>0</v>
      </c>
      <c r="G114" s="3">
        <f t="shared" si="6"/>
        <v>2.5923538011695909E-4</v>
      </c>
      <c r="H114" s="3">
        <f t="shared" si="7"/>
        <v>212.34142336309526</v>
      </c>
      <c r="I114" s="3">
        <f t="shared" si="8"/>
        <v>286.8634386917563</v>
      </c>
      <c r="J114">
        <f t="shared" si="9"/>
        <v>460.30977204821312</v>
      </c>
      <c r="Q114" s="2">
        <v>1032</v>
      </c>
      <c r="R114" s="2">
        <v>217939.16760000002</v>
      </c>
      <c r="S114" s="3">
        <v>211.18136395348839</v>
      </c>
      <c r="W114" s="2">
        <v>20456</v>
      </c>
      <c r="X114" s="2">
        <v>5176172.6940000001</v>
      </c>
      <c r="Y114" s="3">
        <v>253.03933779820102</v>
      </c>
      <c r="Z114" s="2">
        <v>1623</v>
      </c>
      <c r="AA114" s="2">
        <v>383296.45199999999</v>
      </c>
      <c r="AB114" s="3">
        <v>236.16540480591496</v>
      </c>
      <c r="AC114" s="2">
        <v>12240</v>
      </c>
      <c r="AD114" s="2">
        <v>1731818.6031333334</v>
      </c>
      <c r="AE114" s="3">
        <v>141.48844796840959</v>
      </c>
      <c r="AI114" s="2">
        <v>112</v>
      </c>
      <c r="AJ114" s="2">
        <v>23907.702833333333</v>
      </c>
      <c r="AK114" s="3">
        <v>213.46163244047619</v>
      </c>
      <c r="AL114" s="2">
        <v>5127</v>
      </c>
      <c r="AM114" s="2">
        <v>1338300.81</v>
      </c>
      <c r="AN114" s="3">
        <v>261.03000000000003</v>
      </c>
      <c r="AO114" s="2">
        <v>224</v>
      </c>
      <c r="AP114" s="2">
        <v>50360.274533333337</v>
      </c>
      <c r="AQ114" s="3">
        <v>224.82265416666669</v>
      </c>
      <c r="AU114" s="2">
        <v>235620</v>
      </c>
      <c r="AV114" s="2">
        <v>108458188.48999998</v>
      </c>
      <c r="AW114" s="3">
        <v>460.30977204821312</v>
      </c>
      <c r="AX114" s="2">
        <v>3720</v>
      </c>
      <c r="AY114" s="2">
        <v>1067131.9919333335</v>
      </c>
      <c r="AZ114" s="3">
        <v>286.8634386917563</v>
      </c>
      <c r="BA114" s="2">
        <v>4536</v>
      </c>
      <c r="BB114" s="2">
        <v>958099.42800000007</v>
      </c>
      <c r="BC114" s="3">
        <v>211.2212142857143</v>
      </c>
      <c r="BG114" s="2">
        <v>1596</v>
      </c>
      <c r="BH114" s="2">
        <v>0.41373966666666667</v>
      </c>
      <c r="BI114" s="3">
        <v>2.5923538011695909E-4</v>
      </c>
      <c r="BM114" s="2">
        <v>0</v>
      </c>
      <c r="BN114" s="2">
        <v>0</v>
      </c>
      <c r="BS114" s="2">
        <v>504</v>
      </c>
      <c r="BT114" s="2">
        <v>102288.60065333334</v>
      </c>
      <c r="BU114" s="3">
        <v>202.95357272486774</v>
      </c>
      <c r="CK114" s="2">
        <v>616</v>
      </c>
      <c r="CL114" s="2">
        <v>158104.75488000002</v>
      </c>
      <c r="CM114" s="3">
        <v>256.66356311688315</v>
      </c>
      <c r="CN114" s="2">
        <v>1550</v>
      </c>
      <c r="CO114" s="2">
        <v>293816.85960000003</v>
      </c>
      <c r="CP114" s="3">
        <v>189.55926425806453</v>
      </c>
      <c r="CT114" s="2">
        <v>252</v>
      </c>
      <c r="CU114" s="2">
        <v>29303.973600000001</v>
      </c>
      <c r="CV114" s="3">
        <v>116.28560952380953</v>
      </c>
    </row>
    <row r="115" spans="1:103">
      <c r="A115" t="s">
        <v>449</v>
      </c>
      <c r="B115" t="s">
        <v>450</v>
      </c>
      <c r="C115" t="s">
        <v>105</v>
      </c>
      <c r="D115" t="s">
        <v>166</v>
      </c>
      <c r="E115" t="s">
        <v>107</v>
      </c>
      <c r="F115">
        <f t="shared" si="5"/>
        <v>0</v>
      </c>
      <c r="G115" s="3">
        <f t="shared" si="6"/>
        <v>32.376810545149567</v>
      </c>
      <c r="H115" s="3">
        <f t="shared" si="7"/>
        <v>46.86774506817892</v>
      </c>
      <c r="I115" s="3">
        <f t="shared" si="8"/>
        <v>73.222641706777679</v>
      </c>
      <c r="J115">
        <f t="shared" si="9"/>
        <v>405.62168812499999</v>
      </c>
      <c r="Q115" s="2">
        <v>22606</v>
      </c>
      <c r="R115" s="2">
        <v>930616.69799999997</v>
      </c>
      <c r="S115" s="3">
        <v>41.16680076085995</v>
      </c>
      <c r="T115" s="2">
        <v>71540</v>
      </c>
      <c r="U115" s="2">
        <v>2316237.0263999999</v>
      </c>
      <c r="V115" s="3">
        <v>32.376810545149567</v>
      </c>
      <c r="W115" s="2">
        <v>108768</v>
      </c>
      <c r="X115" s="2">
        <v>5790033.216</v>
      </c>
      <c r="Y115" s="3">
        <v>53.232873786407765</v>
      </c>
      <c r="Z115" s="2">
        <v>68907</v>
      </c>
      <c r="AA115" s="2">
        <v>3816488.3064000001</v>
      </c>
      <c r="AB115" s="3">
        <v>55.38607552788541</v>
      </c>
      <c r="AF115" s="2">
        <v>31388</v>
      </c>
      <c r="AG115" s="2">
        <v>1426147.1003999999</v>
      </c>
      <c r="AH115" s="3">
        <v>45.436061564929268</v>
      </c>
      <c r="AI115" s="2">
        <v>168</v>
      </c>
      <c r="AJ115" s="2">
        <v>11205.724999999999</v>
      </c>
      <c r="AK115" s="3">
        <v>66.70074404761904</v>
      </c>
      <c r="AL115" s="2">
        <v>84557</v>
      </c>
      <c r="AM115" s="2">
        <v>6191486.9148000004</v>
      </c>
      <c r="AN115" s="3">
        <v>73.222641706777679</v>
      </c>
      <c r="AO115" s="2">
        <v>2520</v>
      </c>
      <c r="AP115" s="2">
        <v>104476.19933333334</v>
      </c>
      <c r="AQ115" s="3">
        <v>41.458809259259262</v>
      </c>
      <c r="AR115" s="2">
        <v>40488</v>
      </c>
      <c r="AS115" s="2">
        <v>2435627.9788333336</v>
      </c>
      <c r="AT115" s="3">
        <v>60.156786673417642</v>
      </c>
      <c r="AU115" s="2">
        <v>19200</v>
      </c>
      <c r="AV115" s="2">
        <v>7787936.4119999995</v>
      </c>
      <c r="AW115" s="3">
        <v>405.62168812499999</v>
      </c>
      <c r="AX115" s="2">
        <v>2912</v>
      </c>
      <c r="AY115" s="2">
        <v>184769.42806666667</v>
      </c>
      <c r="AZ115" s="3">
        <v>63.451039858058614</v>
      </c>
      <c r="BA115" s="2">
        <v>20748</v>
      </c>
      <c r="BB115" s="2">
        <v>934388.95439999993</v>
      </c>
      <c r="BC115" s="3">
        <v>45.035133718912661</v>
      </c>
      <c r="BG115" s="2">
        <v>69160</v>
      </c>
      <c r="BH115" s="2">
        <v>4366345.7173116663</v>
      </c>
      <c r="BI115" s="3">
        <v>63.133975091261803</v>
      </c>
      <c r="BJ115" s="2">
        <v>5908</v>
      </c>
      <c r="BK115" s="2">
        <v>307836.408</v>
      </c>
      <c r="BL115" s="3">
        <v>52.105011509817196</v>
      </c>
      <c r="BM115" s="2">
        <v>2408</v>
      </c>
      <c r="BN115" s="2">
        <v>92650.733999999997</v>
      </c>
      <c r="BO115" s="3">
        <v>38.476218438538204</v>
      </c>
      <c r="BV115" s="2">
        <v>504</v>
      </c>
      <c r="BW115" s="2">
        <v>24342.912</v>
      </c>
      <c r="BX115" s="3">
        <v>48.299428571428571</v>
      </c>
      <c r="CB115" s="2">
        <v>1344</v>
      </c>
      <c r="CC115" s="2">
        <v>55329.410400000001</v>
      </c>
      <c r="CD115" s="3">
        <v>41.167716071428572</v>
      </c>
      <c r="CK115" s="2">
        <v>18060</v>
      </c>
      <c r="CL115" s="2">
        <v>742842.72453333333</v>
      </c>
      <c r="CM115" s="3">
        <v>41.131933805832411</v>
      </c>
      <c r="CN115" s="2">
        <v>149</v>
      </c>
      <c r="CO115" s="2">
        <v>6558.5652</v>
      </c>
      <c r="CP115" s="3">
        <v>44.017216107382552</v>
      </c>
      <c r="CQ115" s="2">
        <v>25900</v>
      </c>
      <c r="CR115" s="2">
        <v>933705.80160000012</v>
      </c>
      <c r="CS115" s="3">
        <v>36.050417050193055</v>
      </c>
      <c r="CT115" s="2">
        <v>3444</v>
      </c>
      <c r="CU115" s="2">
        <v>202950.07920000001</v>
      </c>
      <c r="CV115" s="3">
        <v>58.928594425087113</v>
      </c>
    </row>
    <row r="116" spans="1:103">
      <c r="A116" t="s">
        <v>451</v>
      </c>
      <c r="B116" t="s">
        <v>452</v>
      </c>
      <c r="C116" t="s">
        <v>105</v>
      </c>
      <c r="D116" t="s">
        <v>453</v>
      </c>
      <c r="E116" t="s">
        <v>107</v>
      </c>
      <c r="F116">
        <f t="shared" si="5"/>
        <v>0</v>
      </c>
      <c r="G116" s="3">
        <f t="shared" si="6"/>
        <v>145.80491283422461</v>
      </c>
      <c r="H116" s="3">
        <f t="shared" si="7"/>
        <v>331.71188210565475</v>
      </c>
      <c r="I116" s="3">
        <f t="shared" si="8"/>
        <v>398.20669842805319</v>
      </c>
      <c r="J116">
        <f t="shared" si="9"/>
        <v>699.88116362271694</v>
      </c>
      <c r="Q116" s="2">
        <v>0</v>
      </c>
      <c r="R116" s="2">
        <v>0</v>
      </c>
      <c r="T116" s="2">
        <v>0</v>
      </c>
      <c r="U116" s="2">
        <v>0</v>
      </c>
      <c r="W116" s="2">
        <v>1654</v>
      </c>
      <c r="X116" s="2">
        <v>658633.87919999997</v>
      </c>
      <c r="Y116" s="3">
        <v>398.20669842805319</v>
      </c>
      <c r="AC116" s="2">
        <v>11220</v>
      </c>
      <c r="AD116" s="2">
        <v>1635931.122</v>
      </c>
      <c r="AE116" s="3">
        <v>145.80491283422461</v>
      </c>
      <c r="AR116" s="2">
        <v>448</v>
      </c>
      <c r="AS116" s="2">
        <v>156597.73116666666</v>
      </c>
      <c r="AT116" s="3">
        <v>349.54850706845235</v>
      </c>
      <c r="AU116" s="2">
        <v>7994</v>
      </c>
      <c r="AV116" s="2">
        <v>5594850.0219999989</v>
      </c>
      <c r="AW116" s="3">
        <v>699.88116362271694</v>
      </c>
      <c r="BA116" s="2">
        <v>84</v>
      </c>
      <c r="BB116" s="2">
        <v>26365.5216</v>
      </c>
      <c r="BC116" s="3">
        <v>313.87525714285715</v>
      </c>
      <c r="BV116" s="2">
        <v>0</v>
      </c>
      <c r="BW116" s="2">
        <v>0</v>
      </c>
    </row>
    <row r="117" spans="1:103">
      <c r="A117" t="s">
        <v>454</v>
      </c>
      <c r="B117" t="s">
        <v>455</v>
      </c>
      <c r="C117" t="s">
        <v>115</v>
      </c>
      <c r="D117" t="s">
        <v>257</v>
      </c>
      <c r="E117" t="s">
        <v>456</v>
      </c>
      <c r="F117">
        <f t="shared" si="5"/>
        <v>0</v>
      </c>
      <c r="G117" s="3">
        <f t="shared" si="6"/>
        <v>0</v>
      </c>
      <c r="H117" s="3" t="e">
        <f t="shared" si="7"/>
        <v>#NUM!</v>
      </c>
      <c r="I117" s="3">
        <f t="shared" si="8"/>
        <v>0</v>
      </c>
      <c r="J117">
        <f t="shared" si="9"/>
        <v>0</v>
      </c>
      <c r="BA117" s="2">
        <v>0</v>
      </c>
      <c r="BB117" s="2">
        <v>0</v>
      </c>
      <c r="BG117" s="2">
        <v>0</v>
      </c>
      <c r="BH117" s="2">
        <v>0</v>
      </c>
    </row>
    <row r="118" spans="1:103">
      <c r="A118" t="s">
        <v>457</v>
      </c>
      <c r="B118" t="s">
        <v>458</v>
      </c>
      <c r="C118" t="s">
        <v>115</v>
      </c>
      <c r="D118" t="s">
        <v>459</v>
      </c>
      <c r="E118" t="s">
        <v>223</v>
      </c>
      <c r="F118">
        <f t="shared" si="5"/>
        <v>8182.39932885906</v>
      </c>
      <c r="G118" s="3">
        <f t="shared" si="6"/>
        <v>8277.9863171137822</v>
      </c>
      <c r="H118" s="3">
        <f t="shared" si="7"/>
        <v>9058.5487791666674</v>
      </c>
      <c r="I118" s="3">
        <f t="shared" si="8"/>
        <v>10253.094680774551</v>
      </c>
      <c r="J118">
        <f t="shared" si="9"/>
        <v>18195.481994363974</v>
      </c>
      <c r="K118" s="2">
        <v>298</v>
      </c>
      <c r="L118" s="2">
        <v>2438355</v>
      </c>
      <c r="M118" s="3">
        <v>8182.39932885906</v>
      </c>
      <c r="N118" s="2">
        <v>2162</v>
      </c>
      <c r="O118" s="2">
        <v>17897006.417599998</v>
      </c>
      <c r="P118" s="3">
        <v>8277.9863171137822</v>
      </c>
      <c r="Q118" s="2">
        <v>151</v>
      </c>
      <c r="R118" s="2">
        <v>1289871.5412000001</v>
      </c>
      <c r="S118" s="3">
        <v>8542.1956370860935</v>
      </c>
      <c r="T118" s="2">
        <v>0</v>
      </c>
      <c r="U118" s="2">
        <v>0</v>
      </c>
      <c r="Z118" s="2">
        <v>27</v>
      </c>
      <c r="AA118" s="2">
        <v>261004.6428</v>
      </c>
      <c r="AB118" s="3">
        <v>9666.8386222222216</v>
      </c>
      <c r="AI118" s="2">
        <v>0</v>
      </c>
      <c r="AJ118" s="2">
        <v>0</v>
      </c>
      <c r="AO118" s="2">
        <v>0</v>
      </c>
      <c r="AP118" s="2">
        <v>0</v>
      </c>
      <c r="AR118" s="2">
        <v>1319</v>
      </c>
      <c r="AS118" s="2">
        <v>12691713.927166667</v>
      </c>
      <c r="AT118" s="3">
        <v>9622.2243572150619</v>
      </c>
      <c r="AU118" s="2">
        <v>17743</v>
      </c>
      <c r="AV118" s="2">
        <v>322842437.02600002</v>
      </c>
      <c r="AW118" s="3">
        <v>18195.481994363974</v>
      </c>
      <c r="AX118" s="2">
        <v>241</v>
      </c>
      <c r="AY118" s="2">
        <v>2470995.8180666668</v>
      </c>
      <c r="AZ118" s="3">
        <v>10253.094680774551</v>
      </c>
      <c r="BA118" s="2">
        <v>427</v>
      </c>
      <c r="BB118" s="2">
        <v>3671804.5980000002</v>
      </c>
      <c r="BC118" s="3">
        <v>8599.0740000000005</v>
      </c>
      <c r="BM118" s="2">
        <v>12</v>
      </c>
      <c r="BN118" s="2">
        <v>111953.52960000001</v>
      </c>
      <c r="BO118" s="3">
        <v>9329.4608000000007</v>
      </c>
      <c r="BS118" s="2">
        <v>4</v>
      </c>
      <c r="BT118" s="2">
        <v>35150.547033333336</v>
      </c>
      <c r="BU118" s="3">
        <v>8787.636758333334</v>
      </c>
      <c r="CE118" s="2">
        <v>0</v>
      </c>
      <c r="CF118" s="2">
        <v>0</v>
      </c>
      <c r="CT118" s="2">
        <v>0</v>
      </c>
      <c r="CU118" s="2">
        <v>0</v>
      </c>
    </row>
    <row r="119" spans="1:103">
      <c r="A119" t="s">
        <v>460</v>
      </c>
      <c r="B119" t="s">
        <v>461</v>
      </c>
      <c r="C119" t="s">
        <v>147</v>
      </c>
      <c r="D119" t="s">
        <v>135</v>
      </c>
      <c r="E119" t="s">
        <v>107</v>
      </c>
      <c r="F119">
        <f t="shared" si="5"/>
        <v>0</v>
      </c>
      <c r="G119" s="3">
        <f t="shared" si="6"/>
        <v>25.209251432748541</v>
      </c>
      <c r="H119" s="3">
        <f t="shared" si="7"/>
        <v>25.209251432748541</v>
      </c>
      <c r="I119" s="3">
        <f t="shared" si="8"/>
        <v>25.209251432748541</v>
      </c>
      <c r="J119">
        <f t="shared" si="9"/>
        <v>162.73103576256864</v>
      </c>
      <c r="W119" s="2">
        <v>0</v>
      </c>
      <c r="X119" s="2">
        <v>0</v>
      </c>
      <c r="AC119" s="2">
        <v>10830</v>
      </c>
      <c r="AD119" s="2">
        <v>273016.19301666669</v>
      </c>
      <c r="AE119" s="3">
        <v>25.209251432748541</v>
      </c>
      <c r="AU119" s="2">
        <v>94680</v>
      </c>
      <c r="AV119" s="2">
        <v>15407374.465999998</v>
      </c>
      <c r="AW119" s="3">
        <v>162.73103576256864</v>
      </c>
    </row>
    <row r="120" spans="1:103">
      <c r="A120" t="s">
        <v>462</v>
      </c>
      <c r="B120" t="s">
        <v>463</v>
      </c>
      <c r="C120" t="s">
        <v>105</v>
      </c>
      <c r="D120" t="s">
        <v>242</v>
      </c>
      <c r="E120" t="s">
        <v>107</v>
      </c>
      <c r="F120">
        <f t="shared" si="5"/>
        <v>0</v>
      </c>
      <c r="G120" s="3">
        <f t="shared" si="6"/>
        <v>0</v>
      </c>
      <c r="H120" s="3" t="e">
        <f t="shared" si="7"/>
        <v>#NUM!</v>
      </c>
      <c r="I120" s="3">
        <f t="shared" si="8"/>
        <v>0</v>
      </c>
      <c r="J120">
        <f t="shared" si="9"/>
        <v>148.47783730204156</v>
      </c>
      <c r="AU120" s="2">
        <v>209640</v>
      </c>
      <c r="AV120" s="2">
        <v>31126893.811999995</v>
      </c>
      <c r="AW120" s="3">
        <v>148.47783730204156</v>
      </c>
    </row>
    <row r="121" spans="1:103">
      <c r="A121" t="s">
        <v>464</v>
      </c>
      <c r="B121" t="s">
        <v>465</v>
      </c>
      <c r="C121" t="s">
        <v>115</v>
      </c>
      <c r="D121" t="s">
        <v>466</v>
      </c>
      <c r="E121" t="s">
        <v>223</v>
      </c>
      <c r="F121">
        <f t="shared" si="5"/>
        <v>0</v>
      </c>
      <c r="G121" s="3">
        <f t="shared" si="6"/>
        <v>0</v>
      </c>
      <c r="H121" s="3" t="e">
        <f t="shared" si="7"/>
        <v>#NUM!</v>
      </c>
      <c r="I121" s="3">
        <f t="shared" si="8"/>
        <v>0</v>
      </c>
      <c r="J121">
        <f t="shared" si="9"/>
        <v>17705.777309523804</v>
      </c>
      <c r="AU121" s="2">
        <v>42</v>
      </c>
      <c r="AV121" s="2">
        <v>743642.64699999976</v>
      </c>
      <c r="AW121" s="3">
        <v>17705.777309523804</v>
      </c>
    </row>
    <row r="122" spans="1:103">
      <c r="A122" t="s">
        <v>467</v>
      </c>
      <c r="B122" t="s">
        <v>468</v>
      </c>
      <c r="C122" t="s">
        <v>105</v>
      </c>
      <c r="D122" t="s">
        <v>469</v>
      </c>
      <c r="E122" t="s">
        <v>107</v>
      </c>
      <c r="F122">
        <f t="shared" si="5"/>
        <v>0</v>
      </c>
      <c r="G122" s="3">
        <f t="shared" si="6"/>
        <v>0</v>
      </c>
      <c r="H122" s="3" t="e">
        <f t="shared" si="7"/>
        <v>#NUM!</v>
      </c>
      <c r="I122" s="3">
        <f t="shared" si="8"/>
        <v>0</v>
      </c>
      <c r="J122">
        <f t="shared" si="9"/>
        <v>875.86726666666652</v>
      </c>
      <c r="AU122" s="2">
        <v>240</v>
      </c>
      <c r="AV122" s="2">
        <v>210208.14399999997</v>
      </c>
      <c r="AW122" s="3">
        <v>875.86726666666652</v>
      </c>
    </row>
    <row r="123" spans="1:103">
      <c r="A123" t="s">
        <v>470</v>
      </c>
      <c r="B123" t="s">
        <v>471</v>
      </c>
      <c r="C123" t="s">
        <v>128</v>
      </c>
      <c r="D123" t="s">
        <v>106</v>
      </c>
      <c r="E123" t="s">
        <v>107</v>
      </c>
      <c r="F123">
        <f t="shared" si="5"/>
        <v>0</v>
      </c>
      <c r="G123" s="3">
        <f t="shared" si="6"/>
        <v>2684.88</v>
      </c>
      <c r="H123" s="3">
        <f t="shared" si="7"/>
        <v>3123.1179042288559</v>
      </c>
      <c r="I123" s="3">
        <f t="shared" si="8"/>
        <v>3533.4035916666667</v>
      </c>
      <c r="J123">
        <f t="shared" si="9"/>
        <v>2611.9004931153181</v>
      </c>
      <c r="T123" s="2">
        <v>0</v>
      </c>
      <c r="U123" s="2">
        <v>0</v>
      </c>
      <c r="W123" s="2">
        <v>288</v>
      </c>
      <c r="X123" s="2">
        <v>1017620.2344</v>
      </c>
      <c r="Y123" s="3">
        <v>3533.4035916666667</v>
      </c>
      <c r="AL123" s="2">
        <v>42</v>
      </c>
      <c r="AM123" s="2">
        <v>112764.96</v>
      </c>
      <c r="AN123" s="3">
        <v>2684.88</v>
      </c>
      <c r="AR123" s="2">
        <v>134</v>
      </c>
      <c r="AS123" s="2">
        <v>418497.79916666669</v>
      </c>
      <c r="AT123" s="3">
        <v>3123.1179042288559</v>
      </c>
      <c r="AU123" s="2">
        <v>1162</v>
      </c>
      <c r="AV123" s="2">
        <v>3035028.3729999997</v>
      </c>
      <c r="AW123" s="3">
        <v>2611.9004931153181</v>
      </c>
      <c r="BV123" s="2">
        <v>0</v>
      </c>
      <c r="BW123" s="2">
        <v>0</v>
      </c>
    </row>
    <row r="124" spans="1:103">
      <c r="A124" t="s">
        <v>472</v>
      </c>
      <c r="B124" t="s">
        <v>473</v>
      </c>
      <c r="C124" t="s">
        <v>147</v>
      </c>
      <c r="D124" t="s">
        <v>200</v>
      </c>
      <c r="E124" t="s">
        <v>107</v>
      </c>
      <c r="F124">
        <f t="shared" si="5"/>
        <v>51.694070080862531</v>
      </c>
      <c r="G124" s="3">
        <f t="shared" si="6"/>
        <v>1.3077655310621243</v>
      </c>
      <c r="H124" s="3">
        <f t="shared" si="7"/>
        <v>39.856257655519073</v>
      </c>
      <c r="I124" s="3">
        <f t="shared" si="8"/>
        <v>55.3935170909091</v>
      </c>
      <c r="J124">
        <f t="shared" si="9"/>
        <v>178.5629857916017</v>
      </c>
      <c r="K124" s="2">
        <v>5936</v>
      </c>
      <c r="L124" s="2">
        <v>306856</v>
      </c>
      <c r="M124" s="3">
        <v>51.694070080862531</v>
      </c>
      <c r="Q124" s="2">
        <v>0</v>
      </c>
      <c r="R124" s="2">
        <v>0</v>
      </c>
      <c r="T124" s="2">
        <v>5400</v>
      </c>
      <c r="U124" s="2">
        <v>234137.9436</v>
      </c>
      <c r="V124" s="3">
        <v>43.358878444444443</v>
      </c>
      <c r="W124" s="2">
        <v>2100</v>
      </c>
      <c r="X124" s="2">
        <v>103864.5828</v>
      </c>
      <c r="Y124" s="3">
        <v>49.459325142857146</v>
      </c>
      <c r="Z124" s="2">
        <v>12447</v>
      </c>
      <c r="AA124" s="2">
        <v>460510.6176</v>
      </c>
      <c r="AB124" s="3">
        <v>36.997719739696315</v>
      </c>
      <c r="AC124" s="2">
        <v>163954</v>
      </c>
      <c r="AD124" s="2">
        <v>6914772.0021333341</v>
      </c>
      <c r="AE124" s="3">
        <v>42.175073509236334</v>
      </c>
      <c r="AI124" s="2">
        <v>330</v>
      </c>
      <c r="AJ124" s="2">
        <v>14398.119999999999</v>
      </c>
      <c r="AK124" s="3">
        <v>43.630666666666663</v>
      </c>
      <c r="AL124" s="2">
        <v>13988</v>
      </c>
      <c r="AM124" s="2">
        <v>608201.39159999997</v>
      </c>
      <c r="AN124" s="3">
        <v>43.480225307406343</v>
      </c>
      <c r="AO124" s="2">
        <v>300</v>
      </c>
      <c r="AP124" s="2">
        <v>10388.396666666667</v>
      </c>
      <c r="AQ124" s="3">
        <v>34.627988888888893</v>
      </c>
      <c r="AR124" s="2">
        <v>49200</v>
      </c>
      <c r="AS124" s="2">
        <v>2442595.9228333333</v>
      </c>
      <c r="AT124" s="3">
        <v>49.646258594173439</v>
      </c>
      <c r="AU124" s="2">
        <v>315588</v>
      </c>
      <c r="AV124" s="2">
        <v>56352335.559999995</v>
      </c>
      <c r="AW124" s="3">
        <v>178.5629857916017</v>
      </c>
      <c r="AX124" s="2">
        <v>0</v>
      </c>
      <c r="AY124" s="2">
        <v>0</v>
      </c>
      <c r="BA124" s="2">
        <v>3990</v>
      </c>
      <c r="BB124" s="2">
        <v>142438.8504</v>
      </c>
      <c r="BC124" s="3">
        <v>35.69896</v>
      </c>
      <c r="BG124" s="2">
        <v>5700</v>
      </c>
      <c r="BH124" s="2">
        <v>197693.20573800002</v>
      </c>
      <c r="BI124" s="3">
        <v>34.68301855052632</v>
      </c>
      <c r="BM124" s="2">
        <v>660</v>
      </c>
      <c r="BN124" s="2">
        <v>23622.4692</v>
      </c>
      <c r="BO124" s="3">
        <v>35.791620000000002</v>
      </c>
      <c r="BS124" s="2">
        <v>0</v>
      </c>
      <c r="BT124" s="2">
        <v>0</v>
      </c>
      <c r="BY124" s="2">
        <v>0</v>
      </c>
      <c r="BZ124" s="2">
        <v>0</v>
      </c>
      <c r="CE124" s="2">
        <v>330</v>
      </c>
      <c r="CF124" s="2">
        <v>18279.860640000003</v>
      </c>
      <c r="CG124" s="3">
        <v>55.3935170909091</v>
      </c>
      <c r="CK124" s="2">
        <v>2220</v>
      </c>
      <c r="CL124" s="2">
        <v>83333.120800000004</v>
      </c>
      <c r="CM124" s="3">
        <v>37.537441801801805</v>
      </c>
      <c r="CN124" s="2">
        <v>998</v>
      </c>
      <c r="CO124" s="2">
        <v>1305.1500000000001</v>
      </c>
      <c r="CP124" s="3">
        <v>1.3077655310621243</v>
      </c>
      <c r="CQ124" s="2">
        <v>0</v>
      </c>
      <c r="CR124" s="2">
        <v>0</v>
      </c>
      <c r="CT124" s="2">
        <v>0</v>
      </c>
      <c r="CU124" s="2">
        <v>0</v>
      </c>
    </row>
    <row r="125" spans="1:103">
      <c r="A125" t="s">
        <v>474</v>
      </c>
      <c r="B125" t="s">
        <v>475</v>
      </c>
      <c r="C125" t="s">
        <v>105</v>
      </c>
      <c r="D125" t="s">
        <v>200</v>
      </c>
      <c r="E125" t="s">
        <v>107</v>
      </c>
      <c r="F125">
        <f t="shared" si="5"/>
        <v>0</v>
      </c>
      <c r="G125" s="3">
        <f t="shared" si="6"/>
        <v>3.733723083941606</v>
      </c>
      <c r="H125" s="3">
        <f t="shared" si="7"/>
        <v>18.151018653711482</v>
      </c>
      <c r="I125" s="3">
        <f t="shared" si="8"/>
        <v>23.620052056680624</v>
      </c>
      <c r="J125">
        <f t="shared" si="9"/>
        <v>0</v>
      </c>
      <c r="Q125" s="2">
        <v>6181</v>
      </c>
      <c r="R125" s="2">
        <v>74131.028399999996</v>
      </c>
      <c r="S125" s="3">
        <v>11.99337136385698</v>
      </c>
      <c r="T125" s="2">
        <v>23979</v>
      </c>
      <c r="U125" s="2">
        <v>232714.9572</v>
      </c>
      <c r="V125" s="3">
        <v>9.7049483798323539</v>
      </c>
      <c r="W125" s="2">
        <v>34862</v>
      </c>
      <c r="X125" s="2">
        <v>823442.25479999988</v>
      </c>
      <c r="Y125" s="3">
        <v>23.620052056680624</v>
      </c>
      <c r="Z125" s="2">
        <v>24319</v>
      </c>
      <c r="AA125" s="2">
        <v>532617.54479999992</v>
      </c>
      <c r="AB125" s="3">
        <v>21.901293013692992</v>
      </c>
      <c r="AC125" s="2">
        <v>388680</v>
      </c>
      <c r="AD125" s="2">
        <v>2101638.0852000001</v>
      </c>
      <c r="AE125" s="3">
        <v>5.4071166131522075</v>
      </c>
      <c r="AF125" s="2">
        <v>2688</v>
      </c>
      <c r="AG125" s="2">
        <v>50627.887199999997</v>
      </c>
      <c r="AH125" s="3">
        <v>18.834779464285713</v>
      </c>
      <c r="AI125" s="2">
        <v>4152</v>
      </c>
      <c r="AJ125" s="2">
        <v>86304.883166666652</v>
      </c>
      <c r="AK125" s="3">
        <v>20.786339876364799</v>
      </c>
      <c r="AL125" s="2">
        <v>166</v>
      </c>
      <c r="AM125" s="2">
        <v>3353.1168000000002</v>
      </c>
      <c r="AN125" s="3">
        <v>20.199498795180723</v>
      </c>
      <c r="AO125" s="2">
        <v>2040</v>
      </c>
      <c r="AP125" s="2">
        <v>35633.205999999998</v>
      </c>
      <c r="AQ125" s="3">
        <v>17.467257843137254</v>
      </c>
      <c r="AR125" s="2">
        <v>12432</v>
      </c>
      <c r="AS125" s="2">
        <v>240768.63083333336</v>
      </c>
      <c r="AT125" s="3">
        <v>19.366846109502362</v>
      </c>
      <c r="BA125" s="2">
        <v>0</v>
      </c>
      <c r="BB125" s="2">
        <v>0</v>
      </c>
      <c r="BG125" s="2">
        <v>4428</v>
      </c>
      <c r="BH125" s="2">
        <v>84891.045700999995</v>
      </c>
      <c r="BI125" s="3">
        <v>19.171419535004517</v>
      </c>
      <c r="BM125" s="2">
        <v>3180</v>
      </c>
      <c r="BN125" s="2">
        <v>60217.383600000001</v>
      </c>
      <c r="BO125" s="3">
        <v>18.936284150943397</v>
      </c>
      <c r="BV125" s="2">
        <v>2784</v>
      </c>
      <c r="BW125" s="2">
        <v>58324.543200000007</v>
      </c>
      <c r="BX125" s="3">
        <v>20.949907758620693</v>
      </c>
      <c r="CB125" s="2">
        <v>24</v>
      </c>
      <c r="CC125" s="2">
        <v>287.87880000000001</v>
      </c>
      <c r="CD125" s="3">
        <v>11.994950000000001</v>
      </c>
      <c r="CK125" s="2">
        <v>7500</v>
      </c>
      <c r="CL125" s="2">
        <v>117823.00837333334</v>
      </c>
      <c r="CM125" s="3">
        <v>15.709734449777779</v>
      </c>
      <c r="CQ125" s="2">
        <v>2736</v>
      </c>
      <c r="CR125" s="2">
        <v>26984.535599999999</v>
      </c>
      <c r="CS125" s="3">
        <v>9.8627688596491225</v>
      </c>
      <c r="CT125" s="2">
        <v>5412</v>
      </c>
      <c r="CU125" s="2">
        <v>47104.728000000003</v>
      </c>
      <c r="CV125" s="3">
        <v>8.7037560975609765</v>
      </c>
      <c r="CW125" s="2">
        <v>3288</v>
      </c>
      <c r="CX125" s="2">
        <v>12276.4815</v>
      </c>
      <c r="CY125" s="3">
        <v>3.733723083941606</v>
      </c>
    </row>
    <row r="126" spans="1:103">
      <c r="A126" t="s">
        <v>476</v>
      </c>
      <c r="B126" t="s">
        <v>477</v>
      </c>
      <c r="C126" t="s">
        <v>115</v>
      </c>
      <c r="D126" t="s">
        <v>478</v>
      </c>
      <c r="E126" t="s">
        <v>125</v>
      </c>
      <c r="F126">
        <f t="shared" si="5"/>
        <v>0</v>
      </c>
      <c r="G126" s="3">
        <f t="shared" si="6"/>
        <v>12604.990723809526</v>
      </c>
      <c r="H126" s="3">
        <f t="shared" si="7"/>
        <v>12630.135226229509</v>
      </c>
      <c r="I126" s="3">
        <f t="shared" si="8"/>
        <v>14039.217609375</v>
      </c>
      <c r="J126">
        <f t="shared" si="9"/>
        <v>8192.4089270581098</v>
      </c>
      <c r="T126" s="2">
        <v>0</v>
      </c>
      <c r="U126" s="2">
        <v>0</v>
      </c>
      <c r="W126" s="2">
        <v>126</v>
      </c>
      <c r="X126" s="2">
        <v>1588228.8312000001</v>
      </c>
      <c r="Y126" s="3">
        <v>12604.990723809526</v>
      </c>
      <c r="AR126" s="2">
        <v>32</v>
      </c>
      <c r="AS126" s="2">
        <v>449254.96350000001</v>
      </c>
      <c r="AT126" s="3">
        <v>14039.217609375</v>
      </c>
      <c r="AU126" s="2">
        <v>3304</v>
      </c>
      <c r="AV126" s="2">
        <v>27067719.094999995</v>
      </c>
      <c r="AW126" s="3">
        <v>8192.4089270581098</v>
      </c>
      <c r="BA126" s="2">
        <v>61</v>
      </c>
      <c r="BB126" s="2">
        <v>770438.24880000006</v>
      </c>
      <c r="BC126" s="3">
        <v>12630.135226229509</v>
      </c>
      <c r="BG126" s="2">
        <v>0</v>
      </c>
      <c r="BH126" s="2">
        <v>0</v>
      </c>
    </row>
    <row r="127" spans="1:103">
      <c r="A127" t="s">
        <v>479</v>
      </c>
      <c r="B127" t="s">
        <v>480</v>
      </c>
      <c r="C127" t="s">
        <v>481</v>
      </c>
      <c r="D127" t="s">
        <v>482</v>
      </c>
      <c r="E127" t="s">
        <v>107</v>
      </c>
      <c r="F127">
        <f t="shared" si="5"/>
        <v>0</v>
      </c>
      <c r="G127" s="3">
        <f t="shared" si="6"/>
        <v>0</v>
      </c>
      <c r="H127" s="3" t="e">
        <f t="shared" si="7"/>
        <v>#NUM!</v>
      </c>
      <c r="I127" s="3">
        <f t="shared" si="8"/>
        <v>0</v>
      </c>
      <c r="J127">
        <f t="shared" si="9"/>
        <v>70.735792989062205</v>
      </c>
      <c r="AU127" s="2">
        <v>501930</v>
      </c>
      <c r="AV127" s="2">
        <v>35504416.574999996</v>
      </c>
      <c r="AW127" s="3">
        <v>70.735792989062205</v>
      </c>
    </row>
    <row r="128" spans="1:103">
      <c r="A128" t="s">
        <v>483</v>
      </c>
      <c r="B128" t="s">
        <v>484</v>
      </c>
      <c r="C128" t="s">
        <v>147</v>
      </c>
      <c r="D128" t="s">
        <v>148</v>
      </c>
      <c r="E128" t="s">
        <v>107</v>
      </c>
      <c r="F128">
        <f t="shared" si="5"/>
        <v>0</v>
      </c>
      <c r="G128" s="3">
        <f t="shared" si="6"/>
        <v>0</v>
      </c>
      <c r="H128" s="3" t="e">
        <f t="shared" si="7"/>
        <v>#NUM!</v>
      </c>
      <c r="I128" s="3">
        <f t="shared" si="8"/>
        <v>0</v>
      </c>
      <c r="J128">
        <f t="shared" si="9"/>
        <v>571.0334409704277</v>
      </c>
      <c r="W128" s="2">
        <v>0</v>
      </c>
      <c r="X128" s="2">
        <v>0</v>
      </c>
      <c r="AL128" s="2">
        <v>0</v>
      </c>
      <c r="AM128" s="2">
        <v>0</v>
      </c>
      <c r="AU128" s="2">
        <v>69660</v>
      </c>
      <c r="AV128" s="2">
        <v>39778189.497999996</v>
      </c>
      <c r="AW128" s="3">
        <v>571.0334409704277</v>
      </c>
    </row>
    <row r="129" spans="1:103">
      <c r="A129" t="s">
        <v>485</v>
      </c>
      <c r="B129" t="s">
        <v>486</v>
      </c>
      <c r="C129" t="s">
        <v>147</v>
      </c>
      <c r="D129" t="s">
        <v>487</v>
      </c>
      <c r="E129" t="s">
        <v>107</v>
      </c>
      <c r="F129">
        <f t="shared" si="5"/>
        <v>0</v>
      </c>
      <c r="G129" s="3">
        <f t="shared" si="6"/>
        <v>0</v>
      </c>
      <c r="H129" s="3" t="e">
        <f t="shared" si="7"/>
        <v>#NUM!</v>
      </c>
      <c r="I129" s="3">
        <f t="shared" si="8"/>
        <v>0</v>
      </c>
      <c r="J129">
        <f t="shared" si="9"/>
        <v>18.682575648515037</v>
      </c>
      <c r="AU129" s="2">
        <v>2649900</v>
      </c>
      <c r="AV129" s="2">
        <v>49506957.210999995</v>
      </c>
      <c r="AW129" s="3">
        <v>18.682575648515037</v>
      </c>
    </row>
    <row r="130" spans="1:103">
      <c r="A130" t="s">
        <v>488</v>
      </c>
      <c r="B130" t="s">
        <v>489</v>
      </c>
      <c r="C130" t="s">
        <v>161</v>
      </c>
      <c r="D130" t="s">
        <v>490</v>
      </c>
      <c r="E130" t="s">
        <v>491</v>
      </c>
      <c r="F130">
        <f t="shared" si="5"/>
        <v>0</v>
      </c>
      <c r="G130" s="3">
        <f t="shared" si="6"/>
        <v>1.7539107481085656</v>
      </c>
      <c r="H130" s="3">
        <f t="shared" si="7"/>
        <v>1.7539107481085656</v>
      </c>
      <c r="I130" s="3">
        <f t="shared" si="8"/>
        <v>1.7539107481085656</v>
      </c>
      <c r="J130">
        <f t="shared" si="9"/>
        <v>0</v>
      </c>
      <c r="AC130" s="2">
        <v>1512080</v>
      </c>
      <c r="AD130" s="2">
        <v>2652053.3640000001</v>
      </c>
      <c r="AE130" s="3">
        <v>1.7539107481085656</v>
      </c>
    </row>
    <row r="131" spans="1:103">
      <c r="A131" t="s">
        <v>492</v>
      </c>
      <c r="B131" t="s">
        <v>493</v>
      </c>
      <c r="C131" t="s">
        <v>189</v>
      </c>
      <c r="D131" t="s">
        <v>120</v>
      </c>
      <c r="E131" t="s">
        <v>494</v>
      </c>
      <c r="F131">
        <f t="shared" ref="F131:F177" si="10">M131</f>
        <v>868.58695652173913</v>
      </c>
      <c r="G131" s="3">
        <f t="shared" ref="G131:G177" si="11">MIN(P131,S131,V131,Y131,AB131,AE131,AH131,AK131,AN131,AQ131,AT131,AZ131,BC131,BF131,BI131,BL131,BO131,BR131,BU131,BX131,CA131,CD131,CG131,CJ131,CM131,CP131,CS131,CV131,CY131)</f>
        <v>207.79621454860359</v>
      </c>
      <c r="H131" s="3">
        <f t="shared" ref="H131:H177" si="12">MEDIAN(P131,S131,V131,Y131,AB131,AE131,AH131,AK131,AN131,AQ131,AT131,AZ131,BC131,BF131,BI131,BL131,BO131,BR131,BU131,BX131,CA131,CD131,CG131,CJ131,CM131,CP131,CS131,CV131,CY131)</f>
        <v>650.71304467871482</v>
      </c>
      <c r="I131" s="3">
        <f t="shared" ref="I131:I177" si="13">MAX(P131,S131,V131,Y131,AB131,AE131,AH131,AK131,AN131,AQ131,AT131,AZ131,BC131,BF131,BI131,BL131,BO131,BR131,BU131,BX131,CA131,CD131,CG131,CJ131,CM131,CP131,CS131,CV131,CY131)</f>
        <v>1768.0200838595556</v>
      </c>
      <c r="J131">
        <f t="shared" ref="J131:J177" si="14">AW131</f>
        <v>5008.5526102060057</v>
      </c>
      <c r="K131" s="2">
        <v>368</v>
      </c>
      <c r="L131" s="2">
        <v>319640</v>
      </c>
      <c r="M131" s="3">
        <v>868.58695652173913</v>
      </c>
      <c r="N131" s="2">
        <v>2428</v>
      </c>
      <c r="O131" s="2">
        <v>1996116.1767999998</v>
      </c>
      <c r="P131" s="3">
        <v>822.12363130148265</v>
      </c>
      <c r="Q131" s="2">
        <v>97</v>
      </c>
      <c r="R131" s="2">
        <v>58882.401600000005</v>
      </c>
      <c r="S131" s="3">
        <v>607.0350680412372</v>
      </c>
      <c r="T131" s="2">
        <v>5038</v>
      </c>
      <c r="U131" s="2">
        <v>3836944.1088</v>
      </c>
      <c r="V131" s="3">
        <v>761.60065676855891</v>
      </c>
      <c r="W131" s="2">
        <v>623</v>
      </c>
      <c r="X131" s="2">
        <v>892094.63639999996</v>
      </c>
      <c r="Y131" s="3">
        <v>1431.933605778491</v>
      </c>
      <c r="Z131" s="2">
        <v>2427</v>
      </c>
      <c r="AA131" s="2">
        <v>2132101.9896</v>
      </c>
      <c r="AB131" s="3">
        <v>878.49278516687264</v>
      </c>
      <c r="AC131" s="2">
        <v>10537</v>
      </c>
      <c r="AD131" s="2">
        <v>8229060.1066666655</v>
      </c>
      <c r="AE131" s="3">
        <v>780.96802758533408</v>
      </c>
      <c r="AL131" s="2">
        <v>5931</v>
      </c>
      <c r="AM131" s="2">
        <v>3434280.7223999999</v>
      </c>
      <c r="AN131" s="3">
        <v>579.039069701568</v>
      </c>
      <c r="AO131" s="2">
        <v>87</v>
      </c>
      <c r="AP131" s="2">
        <v>44244.256000000001</v>
      </c>
      <c r="AQ131" s="3">
        <v>508.55466666666666</v>
      </c>
      <c r="AR131" s="2">
        <v>996</v>
      </c>
      <c r="AS131" s="2">
        <v>648110.1925</v>
      </c>
      <c r="AT131" s="3">
        <v>650.71304467871482</v>
      </c>
      <c r="AU131" s="2">
        <v>7427</v>
      </c>
      <c r="AV131" s="2">
        <v>37198520.236000001</v>
      </c>
      <c r="AW131" s="3">
        <v>5008.5526102060057</v>
      </c>
      <c r="AX131" s="2">
        <v>185</v>
      </c>
      <c r="AY131" s="2">
        <v>209810.64440000002</v>
      </c>
      <c r="AZ131" s="3">
        <v>1134.1115913513515</v>
      </c>
      <c r="BA131" s="2">
        <v>13</v>
      </c>
      <c r="BB131" s="2">
        <v>11901.4764</v>
      </c>
      <c r="BC131" s="3">
        <v>915.49818461538462</v>
      </c>
      <c r="BG131" s="2">
        <v>1125</v>
      </c>
      <c r="BH131" s="2">
        <v>1989022.5943420001</v>
      </c>
      <c r="BI131" s="3">
        <v>1768.0200838595556</v>
      </c>
      <c r="BJ131" s="2">
        <v>57</v>
      </c>
      <c r="BK131" s="2">
        <v>24037.134000000002</v>
      </c>
      <c r="BL131" s="3">
        <v>421.70410526315794</v>
      </c>
      <c r="BM131" s="2">
        <v>161</v>
      </c>
      <c r="BN131" s="2">
        <v>93672.48</v>
      </c>
      <c r="BO131" s="3">
        <v>581.81664596273288</v>
      </c>
      <c r="BV131" s="2">
        <v>701</v>
      </c>
      <c r="BW131" s="2">
        <v>467386.89360000001</v>
      </c>
      <c r="BX131" s="3">
        <v>666.74307218259628</v>
      </c>
      <c r="BY131" s="2">
        <v>483</v>
      </c>
      <c r="BZ131" s="2">
        <v>132671.14850666665</v>
      </c>
      <c r="CA131" s="3">
        <v>274.68146688750858</v>
      </c>
      <c r="CE131" s="2">
        <v>236</v>
      </c>
      <c r="CF131" s="2">
        <v>260421.14133333336</v>
      </c>
      <c r="CG131" s="3">
        <v>1103.4794124293787</v>
      </c>
      <c r="CK131" s="2">
        <v>77</v>
      </c>
      <c r="CL131" s="2">
        <v>47269.399946666672</v>
      </c>
      <c r="CM131" s="3">
        <v>613.88831099567108</v>
      </c>
      <c r="CN131" s="2">
        <v>0</v>
      </c>
      <c r="CO131" s="2">
        <v>0</v>
      </c>
      <c r="CQ131" s="2">
        <v>247</v>
      </c>
      <c r="CR131" s="2">
        <v>115825.72320000001</v>
      </c>
      <c r="CS131" s="3">
        <v>468.93005344129557</v>
      </c>
      <c r="CT131" s="2">
        <v>305</v>
      </c>
      <c r="CU131" s="2">
        <v>184064.93160000001</v>
      </c>
      <c r="CV131" s="3">
        <v>603.49157901639353</v>
      </c>
      <c r="CW131" s="2">
        <v>9238</v>
      </c>
      <c r="CX131" s="2">
        <v>1919621.43</v>
      </c>
      <c r="CY131" s="3">
        <v>207.79621454860359</v>
      </c>
    </row>
    <row r="132" spans="1:103">
      <c r="A132" t="s">
        <v>495</v>
      </c>
      <c r="B132" t="s">
        <v>496</v>
      </c>
      <c r="C132" t="s">
        <v>392</v>
      </c>
      <c r="D132" t="s">
        <v>286</v>
      </c>
      <c r="E132" t="s">
        <v>107</v>
      </c>
      <c r="F132">
        <f t="shared" si="10"/>
        <v>0</v>
      </c>
      <c r="G132" s="3">
        <f t="shared" si="11"/>
        <v>0</v>
      </c>
      <c r="H132" s="3">
        <f t="shared" si="12"/>
        <v>9456.398715213676</v>
      </c>
      <c r="I132" s="3">
        <f t="shared" si="13"/>
        <v>9535.8343142857157</v>
      </c>
      <c r="J132">
        <f t="shared" si="14"/>
        <v>18458.405999999999</v>
      </c>
      <c r="K132" s="2">
        <v>0</v>
      </c>
      <c r="L132" s="2">
        <v>0</v>
      </c>
      <c r="T132" s="2">
        <v>379</v>
      </c>
      <c r="U132" s="2">
        <v>0</v>
      </c>
      <c r="V132" s="3">
        <v>0</v>
      </c>
      <c r="W132" s="2">
        <v>286</v>
      </c>
      <c r="X132" s="2">
        <v>2693446.2588000004</v>
      </c>
      <c r="Y132" s="3">
        <v>9417.6442615384622</v>
      </c>
      <c r="AU132" s="2">
        <v>3</v>
      </c>
      <c r="AV132" s="2">
        <v>55375.217999999993</v>
      </c>
      <c r="AW132" s="3">
        <v>18458.405999999999</v>
      </c>
      <c r="AX132" s="2">
        <v>15</v>
      </c>
      <c r="AY132" s="2">
        <v>142427.29753333336</v>
      </c>
      <c r="AZ132" s="3">
        <v>9495.1531688888899</v>
      </c>
      <c r="BA132" s="2">
        <v>42</v>
      </c>
      <c r="BB132" s="2">
        <v>400505.04120000004</v>
      </c>
      <c r="BC132" s="3">
        <v>9535.8343142857157</v>
      </c>
      <c r="CK132" s="2">
        <v>0</v>
      </c>
      <c r="CL132" s="2">
        <v>0</v>
      </c>
      <c r="CN132" s="2">
        <v>0</v>
      </c>
      <c r="CO132" s="2">
        <v>0</v>
      </c>
    </row>
    <row r="133" spans="1:103">
      <c r="A133" t="s">
        <v>497</v>
      </c>
      <c r="B133" t="s">
        <v>498</v>
      </c>
      <c r="C133" t="s">
        <v>105</v>
      </c>
      <c r="D133" t="s">
        <v>499</v>
      </c>
      <c r="E133" t="s">
        <v>107</v>
      </c>
      <c r="F133">
        <f t="shared" si="10"/>
        <v>49.440592948717949</v>
      </c>
      <c r="G133" s="3">
        <f t="shared" si="11"/>
        <v>22.763466221592882</v>
      </c>
      <c r="H133" s="3">
        <f t="shared" si="12"/>
        <v>40.173912243055561</v>
      </c>
      <c r="I133" s="3">
        <f t="shared" si="13"/>
        <v>60.714076722222231</v>
      </c>
      <c r="J133">
        <f t="shared" si="14"/>
        <v>105.80265320697374</v>
      </c>
      <c r="K133" s="2">
        <v>62400</v>
      </c>
      <c r="L133" s="2">
        <v>3085093</v>
      </c>
      <c r="M133" s="3">
        <v>49.440592948717949</v>
      </c>
      <c r="N133" s="2">
        <v>3840</v>
      </c>
      <c r="O133" s="2">
        <v>141857.1342</v>
      </c>
      <c r="P133" s="3">
        <v>36.94196203125</v>
      </c>
      <c r="T133" s="2">
        <v>79228</v>
      </c>
      <c r="U133" s="2">
        <v>3641171.6088</v>
      </c>
      <c r="V133" s="3">
        <v>45.958141172312821</v>
      </c>
      <c r="W133" s="2">
        <v>391073</v>
      </c>
      <c r="X133" s="2">
        <v>9351742.818</v>
      </c>
      <c r="Y133" s="3">
        <v>23.91303623108729</v>
      </c>
      <c r="Z133" s="2">
        <v>129821</v>
      </c>
      <c r="AA133" s="2">
        <v>5365212.1116000004</v>
      </c>
      <c r="AB133" s="3">
        <v>41.327767553785598</v>
      </c>
      <c r="AC133" s="2">
        <v>276920</v>
      </c>
      <c r="AD133" s="2">
        <v>8462484.1304000001</v>
      </c>
      <c r="AE133" s="3">
        <v>30.559310018777985</v>
      </c>
      <c r="AI133" s="2">
        <v>1920</v>
      </c>
      <c r="AJ133" s="2">
        <v>72133.667999999991</v>
      </c>
      <c r="AK133" s="3">
        <v>37.569618749999997</v>
      </c>
      <c r="AL133" s="2">
        <v>89039</v>
      </c>
      <c r="AM133" s="2">
        <v>4071972.5375999999</v>
      </c>
      <c r="AN133" s="3">
        <v>45.732460355574524</v>
      </c>
      <c r="AO133" s="2">
        <v>38160</v>
      </c>
      <c r="AP133" s="2">
        <v>940539.81186666666</v>
      </c>
      <c r="AQ133" s="3">
        <v>24.647269703004891</v>
      </c>
      <c r="AR133" s="2">
        <v>165840</v>
      </c>
      <c r="AS133" s="2">
        <v>7480247.3868333334</v>
      </c>
      <c r="AT133" s="3">
        <v>45.105206143471619</v>
      </c>
      <c r="AU133" s="2">
        <v>250080</v>
      </c>
      <c r="AV133" s="2">
        <v>26459127.513999995</v>
      </c>
      <c r="AW133" s="3">
        <v>105.80265320697374</v>
      </c>
      <c r="AX133" s="2">
        <v>-480</v>
      </c>
      <c r="AY133" s="2">
        <v>-26616.055400000001</v>
      </c>
      <c r="BA133" s="2">
        <v>58320</v>
      </c>
      <c r="BB133" s="2">
        <v>2487723.2952000005</v>
      </c>
      <c r="BC133" s="3">
        <v>42.656435102880664</v>
      </c>
      <c r="BG133" s="2">
        <v>15360</v>
      </c>
      <c r="BH133" s="2">
        <v>349646.84116366669</v>
      </c>
      <c r="BI133" s="3">
        <v>22.763466221592882</v>
      </c>
      <c r="BJ133" s="2">
        <v>240</v>
      </c>
      <c r="BK133" s="2">
        <v>8308.2119999999995</v>
      </c>
      <c r="BL133" s="3">
        <v>34.617550000000001</v>
      </c>
      <c r="BM133" s="2">
        <v>1680</v>
      </c>
      <c r="BN133" s="2">
        <v>73741.720799999996</v>
      </c>
      <c r="BO133" s="3">
        <v>43.893881428571426</v>
      </c>
      <c r="BS133" s="2">
        <v>1440</v>
      </c>
      <c r="BT133" s="2">
        <v>57850.433630000007</v>
      </c>
      <c r="BU133" s="3">
        <v>40.173912243055561</v>
      </c>
      <c r="BV133" s="2">
        <v>240</v>
      </c>
      <c r="BW133" s="2">
        <v>12099.859200000001</v>
      </c>
      <c r="BX133" s="3">
        <v>50.416080000000001</v>
      </c>
      <c r="BY133" s="2">
        <v>2912</v>
      </c>
      <c r="BZ133" s="2">
        <v>96266.04660799999</v>
      </c>
      <c r="CA133" s="3">
        <v>33.058395126373625</v>
      </c>
      <c r="CE133" s="2">
        <v>1680</v>
      </c>
      <c r="CF133" s="2">
        <v>101999.64889333335</v>
      </c>
      <c r="CG133" s="3">
        <v>60.714076722222231</v>
      </c>
      <c r="CK133" s="2">
        <v>55200</v>
      </c>
      <c r="CL133" s="2">
        <v>2552130.7496000002</v>
      </c>
      <c r="CM133" s="3">
        <v>46.234252710144929</v>
      </c>
      <c r="CN133" s="2">
        <v>12871</v>
      </c>
      <c r="CO133" s="2">
        <v>624714.89520000003</v>
      </c>
      <c r="CP133" s="3">
        <v>48.53662459793334</v>
      </c>
      <c r="CQ133" s="2">
        <v>8880</v>
      </c>
      <c r="CR133" s="2">
        <v>220456.9884</v>
      </c>
      <c r="CS133" s="3">
        <v>24.826237432432432</v>
      </c>
      <c r="CW133" s="2">
        <v>49200</v>
      </c>
      <c r="CX133" s="2">
        <v>1243600.29</v>
      </c>
      <c r="CY133" s="3">
        <v>25.276428658536584</v>
      </c>
    </row>
    <row r="134" spans="1:103">
      <c r="A134" t="s">
        <v>500</v>
      </c>
      <c r="B134" t="s">
        <v>501</v>
      </c>
      <c r="C134" t="s">
        <v>105</v>
      </c>
      <c r="D134" t="s">
        <v>502</v>
      </c>
      <c r="E134" t="s">
        <v>107</v>
      </c>
      <c r="F134">
        <f t="shared" si="10"/>
        <v>0</v>
      </c>
      <c r="G134" s="3">
        <f t="shared" si="11"/>
        <v>0</v>
      </c>
      <c r="H134" s="3">
        <f t="shared" si="12"/>
        <v>197.44994000000003</v>
      </c>
      <c r="I134" s="3">
        <f t="shared" si="13"/>
        <v>197.88560000000001</v>
      </c>
      <c r="J134">
        <f t="shared" si="14"/>
        <v>0</v>
      </c>
      <c r="W134" s="2">
        <v>9990</v>
      </c>
      <c r="X134" s="2">
        <v>1976877.1440000001</v>
      </c>
      <c r="Y134" s="3">
        <v>197.88560000000001</v>
      </c>
      <c r="AI134" s="2">
        <v>0</v>
      </c>
      <c r="AJ134" s="2">
        <v>0</v>
      </c>
      <c r="AU134" s="2">
        <v>0</v>
      </c>
      <c r="AV134" s="2">
        <v>0</v>
      </c>
      <c r="AX134" s="2">
        <v>30</v>
      </c>
      <c r="AY134" s="2">
        <v>5910.4284000000007</v>
      </c>
      <c r="AZ134" s="3">
        <v>197.01428000000001</v>
      </c>
      <c r="BA134" s="2">
        <v>1080</v>
      </c>
      <c r="BB134" s="2">
        <v>213716.448</v>
      </c>
      <c r="BC134" s="3">
        <v>197.88560000000001</v>
      </c>
      <c r="CN134" s="2">
        <v>60</v>
      </c>
      <c r="CO134" s="2">
        <v>0</v>
      </c>
      <c r="CP134" s="3">
        <v>0</v>
      </c>
    </row>
    <row r="135" spans="1:103">
      <c r="A135" t="s">
        <v>503</v>
      </c>
      <c r="B135" t="s">
        <v>504</v>
      </c>
      <c r="C135" t="s">
        <v>115</v>
      </c>
      <c r="D135" t="s">
        <v>257</v>
      </c>
      <c r="E135" t="s">
        <v>505</v>
      </c>
      <c r="F135">
        <f t="shared" si="10"/>
        <v>10911</v>
      </c>
      <c r="G135" s="3">
        <f t="shared" si="11"/>
        <v>0</v>
      </c>
      <c r="H135" s="3">
        <f t="shared" si="12"/>
        <v>11751.223166666667</v>
      </c>
      <c r="I135" s="3">
        <f t="shared" si="13"/>
        <v>14520.55051764706</v>
      </c>
      <c r="J135">
        <f t="shared" si="14"/>
        <v>36800.019620689651</v>
      </c>
      <c r="K135" s="2">
        <v>2</v>
      </c>
      <c r="L135" s="2">
        <v>21822</v>
      </c>
      <c r="M135" s="3">
        <v>10911</v>
      </c>
      <c r="T135" s="2">
        <v>51</v>
      </c>
      <c r="U135" s="2">
        <v>740548.07640000002</v>
      </c>
      <c r="V135" s="3">
        <v>14520.55051764706</v>
      </c>
      <c r="W135" s="2">
        <v>0</v>
      </c>
      <c r="X135" s="2">
        <v>0</v>
      </c>
      <c r="Z135" s="2">
        <v>0</v>
      </c>
      <c r="AA135" s="2">
        <v>0</v>
      </c>
      <c r="AC135" s="2">
        <v>170</v>
      </c>
      <c r="AD135" s="2">
        <v>1190961.4478666666</v>
      </c>
      <c r="AE135" s="3">
        <v>7005.6555756862745</v>
      </c>
      <c r="AF135" s="2">
        <v>2</v>
      </c>
      <c r="AG135" s="2">
        <v>24611.4</v>
      </c>
      <c r="AH135" s="3">
        <v>12305.7</v>
      </c>
      <c r="AI135" s="2">
        <v>4</v>
      </c>
      <c r="AJ135" s="2">
        <v>46509.783333333333</v>
      </c>
      <c r="AK135" s="3">
        <v>11627.445833333333</v>
      </c>
      <c r="AL135" s="2">
        <v>4</v>
      </c>
      <c r="AM135" s="2">
        <v>57575.76</v>
      </c>
      <c r="AN135" s="3">
        <v>14393.94</v>
      </c>
      <c r="AR135" s="2">
        <v>0</v>
      </c>
      <c r="AS135" s="2">
        <v>0</v>
      </c>
      <c r="AU135" s="2">
        <v>203</v>
      </c>
      <c r="AV135" s="2">
        <v>7470403.9829999991</v>
      </c>
      <c r="AW135" s="3">
        <v>36800.019620689651</v>
      </c>
      <c r="BA135" s="2">
        <v>6</v>
      </c>
      <c r="BB135" s="2">
        <v>67238.344800000006</v>
      </c>
      <c r="BC135" s="3">
        <v>11206.390800000001</v>
      </c>
      <c r="BG135" s="2">
        <v>0</v>
      </c>
      <c r="BH135" s="2">
        <v>0</v>
      </c>
      <c r="BM135" s="2">
        <v>4</v>
      </c>
      <c r="BN135" s="2">
        <v>47500.002</v>
      </c>
      <c r="BO135" s="3">
        <v>11875.0005</v>
      </c>
      <c r="CK135" s="2">
        <v>0</v>
      </c>
      <c r="CL135" s="2">
        <v>0</v>
      </c>
      <c r="CN135" s="2">
        <v>2</v>
      </c>
      <c r="CO135" s="2">
        <v>0</v>
      </c>
      <c r="CP135" s="3">
        <v>0</v>
      </c>
      <c r="CQ135" s="2">
        <v>0</v>
      </c>
      <c r="CR135" s="2">
        <v>0</v>
      </c>
    </row>
    <row r="136" spans="1:103">
      <c r="A136" t="s">
        <v>506</v>
      </c>
      <c r="B136" t="s">
        <v>507</v>
      </c>
      <c r="C136" t="s">
        <v>363</v>
      </c>
      <c r="D136" t="s">
        <v>120</v>
      </c>
      <c r="E136" t="s">
        <v>508</v>
      </c>
      <c r="F136">
        <f t="shared" si="10"/>
        <v>0</v>
      </c>
      <c r="G136" s="3">
        <f t="shared" si="11"/>
        <v>0</v>
      </c>
      <c r="H136" s="3" t="e">
        <f t="shared" si="12"/>
        <v>#NUM!</v>
      </c>
      <c r="I136" s="3">
        <f t="shared" si="13"/>
        <v>0</v>
      </c>
      <c r="J136">
        <f t="shared" si="14"/>
        <v>2414.3620082454454</v>
      </c>
      <c r="AU136" s="2">
        <v>10430</v>
      </c>
      <c r="AV136" s="2">
        <v>25181795.745999996</v>
      </c>
      <c r="AW136" s="3">
        <v>2414.3620082454454</v>
      </c>
    </row>
    <row r="137" spans="1:103">
      <c r="A137" t="s">
        <v>509</v>
      </c>
      <c r="B137" t="s">
        <v>510</v>
      </c>
      <c r="C137" t="s">
        <v>115</v>
      </c>
      <c r="D137" t="s">
        <v>162</v>
      </c>
      <c r="E137" t="s">
        <v>171</v>
      </c>
      <c r="F137">
        <f t="shared" si="10"/>
        <v>0</v>
      </c>
      <c r="G137" s="3">
        <f t="shared" si="11"/>
        <v>82700.270400000009</v>
      </c>
      <c r="H137" s="3">
        <f t="shared" si="12"/>
        <v>82700.270400000009</v>
      </c>
      <c r="I137" s="3">
        <f t="shared" si="13"/>
        <v>82700.270400000009</v>
      </c>
      <c r="J137">
        <f t="shared" si="14"/>
        <v>0</v>
      </c>
      <c r="Q137" s="2">
        <v>0</v>
      </c>
      <c r="R137" s="2">
        <v>0</v>
      </c>
      <c r="W137" s="2">
        <v>1</v>
      </c>
      <c r="X137" s="2">
        <v>82700.270400000009</v>
      </c>
      <c r="Y137" s="3">
        <v>82700.270400000009</v>
      </c>
      <c r="Z137" s="2">
        <v>0</v>
      </c>
      <c r="AA137" s="2">
        <v>0</v>
      </c>
    </row>
    <row r="138" spans="1:103">
      <c r="A138" t="s">
        <v>511</v>
      </c>
      <c r="B138" t="s">
        <v>512</v>
      </c>
      <c r="C138" t="s">
        <v>245</v>
      </c>
      <c r="D138" t="s">
        <v>246</v>
      </c>
      <c r="E138" t="s">
        <v>171</v>
      </c>
      <c r="F138">
        <f t="shared" si="10"/>
        <v>0</v>
      </c>
      <c r="G138" s="3">
        <f t="shared" si="11"/>
        <v>6548.7764999999999</v>
      </c>
      <c r="H138" s="3">
        <f t="shared" si="12"/>
        <v>7568.9002254480292</v>
      </c>
      <c r="I138" s="3">
        <f t="shared" si="13"/>
        <v>8633.0939538461553</v>
      </c>
      <c r="J138">
        <f t="shared" si="14"/>
        <v>12525.385757292881</v>
      </c>
      <c r="Q138" s="2">
        <v>4</v>
      </c>
      <c r="R138" s="2">
        <v>32831.607600000003</v>
      </c>
      <c r="S138" s="3">
        <v>8207.9019000000008</v>
      </c>
      <c r="W138" s="2">
        <v>1518</v>
      </c>
      <c r="X138" s="2">
        <v>10630005.236400001</v>
      </c>
      <c r="Y138" s="3">
        <v>7002.6384956521742</v>
      </c>
      <c r="Z138" s="2">
        <v>0</v>
      </c>
      <c r="AA138" s="2">
        <v>0</v>
      </c>
      <c r="AI138" s="2">
        <v>6</v>
      </c>
      <c r="AJ138" s="2">
        <v>45558.660166666661</v>
      </c>
      <c r="AK138" s="3">
        <v>7593.1100277777768</v>
      </c>
      <c r="AL138" s="2">
        <v>101</v>
      </c>
      <c r="AM138" s="2">
        <v>765310.12800000003</v>
      </c>
      <c r="AN138" s="3">
        <v>7577.3280000000004</v>
      </c>
      <c r="AO138" s="2">
        <v>4</v>
      </c>
      <c r="AP138" s="2">
        <v>26195.106</v>
      </c>
      <c r="AQ138" s="3">
        <v>6548.7764999999999</v>
      </c>
      <c r="AR138" s="2">
        <v>122</v>
      </c>
      <c r="AS138" s="2">
        <v>832667.51583333337</v>
      </c>
      <c r="AT138" s="3">
        <v>6825.1435724043722</v>
      </c>
      <c r="AU138" s="2">
        <v>7713</v>
      </c>
      <c r="AV138" s="2">
        <v>96608300.345999986</v>
      </c>
      <c r="AW138" s="3">
        <v>12525.385757292881</v>
      </c>
      <c r="AX138" s="2">
        <v>186</v>
      </c>
      <c r="AY138" s="2">
        <v>1407912.5014666666</v>
      </c>
      <c r="AZ138" s="3">
        <v>7569.422050896057</v>
      </c>
      <c r="BA138" s="2">
        <v>234</v>
      </c>
      <c r="BB138" s="2">
        <v>1772019.3084</v>
      </c>
      <c r="BC138" s="3">
        <v>7572.7320871794873</v>
      </c>
      <c r="BG138" s="2">
        <v>0</v>
      </c>
      <c r="BH138" s="2">
        <v>0</v>
      </c>
      <c r="BM138" s="2">
        <v>15</v>
      </c>
      <c r="BN138" s="2">
        <v>109617.68400000001</v>
      </c>
      <c r="BO138" s="3">
        <v>7307.8456000000006</v>
      </c>
      <c r="CN138" s="2">
        <v>104</v>
      </c>
      <c r="CO138" s="2">
        <v>897841.77120000008</v>
      </c>
      <c r="CP138" s="3">
        <v>8633.0939538461553</v>
      </c>
      <c r="CQ138" s="2">
        <v>1</v>
      </c>
      <c r="CR138" s="2">
        <v>7568.3784000000005</v>
      </c>
      <c r="CS138" s="3">
        <v>7568.3784000000005</v>
      </c>
      <c r="CT138" s="2">
        <v>15</v>
      </c>
      <c r="CU138" s="2">
        <v>99277.912800000006</v>
      </c>
      <c r="CV138" s="3">
        <v>6618.5275200000005</v>
      </c>
    </row>
    <row r="139" spans="1:103">
      <c r="A139" t="s">
        <v>513</v>
      </c>
      <c r="B139" t="s">
        <v>514</v>
      </c>
      <c r="C139" t="s">
        <v>515</v>
      </c>
      <c r="D139" t="s">
        <v>516</v>
      </c>
      <c r="E139" t="s">
        <v>517</v>
      </c>
      <c r="F139">
        <f t="shared" si="10"/>
        <v>0</v>
      </c>
      <c r="G139" s="3">
        <f t="shared" si="11"/>
        <v>0</v>
      </c>
      <c r="H139" s="3" t="e">
        <f t="shared" si="12"/>
        <v>#NUM!</v>
      </c>
      <c r="I139" s="3">
        <f t="shared" si="13"/>
        <v>0</v>
      </c>
      <c r="J139">
        <f t="shared" si="14"/>
        <v>30.274450542619871</v>
      </c>
      <c r="AU139" s="2">
        <v>3241680</v>
      </c>
      <c r="AV139" s="2">
        <v>98140080.834999979</v>
      </c>
      <c r="AW139" s="3">
        <v>30.274450542619871</v>
      </c>
    </row>
    <row r="140" spans="1:103">
      <c r="A140" t="s">
        <v>518</v>
      </c>
      <c r="B140" t="s">
        <v>519</v>
      </c>
      <c r="C140" t="s">
        <v>128</v>
      </c>
      <c r="D140" t="s">
        <v>148</v>
      </c>
      <c r="E140" t="s">
        <v>107</v>
      </c>
      <c r="F140">
        <f t="shared" si="10"/>
        <v>0</v>
      </c>
      <c r="G140" s="3">
        <f t="shared" si="11"/>
        <v>0</v>
      </c>
      <c r="H140" s="3" t="e">
        <f t="shared" si="12"/>
        <v>#NUM!</v>
      </c>
      <c r="I140" s="3">
        <f t="shared" si="13"/>
        <v>0</v>
      </c>
      <c r="J140">
        <f t="shared" si="14"/>
        <v>18597.038357381844</v>
      </c>
      <c r="K140" s="2">
        <v>0</v>
      </c>
      <c r="L140" s="2">
        <v>0</v>
      </c>
      <c r="AC140" s="2">
        <v>0</v>
      </c>
      <c r="AD140" s="2">
        <v>0</v>
      </c>
      <c r="AR140" s="2">
        <v>0</v>
      </c>
      <c r="AS140" s="2">
        <v>0</v>
      </c>
      <c r="AU140" s="2">
        <v>4782</v>
      </c>
      <c r="AV140" s="2">
        <v>88931037.424999982</v>
      </c>
      <c r="AW140" s="3">
        <v>18597.038357381844</v>
      </c>
    </row>
    <row r="141" spans="1:103">
      <c r="A141" t="s">
        <v>520</v>
      </c>
      <c r="B141" t="s">
        <v>521</v>
      </c>
      <c r="C141" t="s">
        <v>115</v>
      </c>
      <c r="D141" t="s">
        <v>522</v>
      </c>
      <c r="E141" t="s">
        <v>239</v>
      </c>
      <c r="F141">
        <f t="shared" si="10"/>
        <v>18257.651041666668</v>
      </c>
      <c r="G141" s="3">
        <f t="shared" si="11"/>
        <v>4188.4128000000001</v>
      </c>
      <c r="H141" s="3">
        <f t="shared" si="12"/>
        <v>16130.37176</v>
      </c>
      <c r="I141" s="3">
        <f t="shared" si="13"/>
        <v>27672.608135819122</v>
      </c>
      <c r="J141">
        <f t="shared" si="14"/>
        <v>25420.73634025022</v>
      </c>
      <c r="K141" s="2">
        <v>192</v>
      </c>
      <c r="L141" s="2">
        <v>3505469</v>
      </c>
      <c r="M141" s="3">
        <v>18257.651041666668</v>
      </c>
      <c r="Q141" s="2">
        <v>237</v>
      </c>
      <c r="R141" s="2">
        <v>3918679.3140000002</v>
      </c>
      <c r="S141" s="3">
        <v>16534.511873417723</v>
      </c>
      <c r="T141" s="2">
        <v>2521</v>
      </c>
      <c r="U141" s="2">
        <v>69762645.110400006</v>
      </c>
      <c r="V141" s="3">
        <v>27672.608135819122</v>
      </c>
      <c r="W141" s="2">
        <v>1622</v>
      </c>
      <c r="X141" s="2">
        <v>23951814.48</v>
      </c>
      <c r="Y141" s="3">
        <v>14766.84</v>
      </c>
      <c r="Z141" s="2">
        <v>528</v>
      </c>
      <c r="AA141" s="2">
        <v>8835667.1172000002</v>
      </c>
      <c r="AB141" s="3">
        <v>16734.218025000002</v>
      </c>
      <c r="AO141" s="2">
        <v>70</v>
      </c>
      <c r="AP141" s="2">
        <v>1129126.0231999999</v>
      </c>
      <c r="AQ141" s="3">
        <v>16130.37176</v>
      </c>
      <c r="AR141" s="2">
        <v>102</v>
      </c>
      <c r="AS141" s="2">
        <v>1623294.3859999999</v>
      </c>
      <c r="AT141" s="3">
        <v>15914.650843137255</v>
      </c>
      <c r="AU141" s="2">
        <v>3277</v>
      </c>
      <c r="AV141" s="2">
        <v>83303752.986999974</v>
      </c>
      <c r="AW141" s="3">
        <v>25420.73634025022</v>
      </c>
      <c r="BA141" s="2">
        <v>154</v>
      </c>
      <c r="BB141" s="2">
        <v>3046825.6896000002</v>
      </c>
      <c r="BC141" s="3">
        <v>19784.582399999999</v>
      </c>
      <c r="BG141" s="2">
        <v>63</v>
      </c>
      <c r="BH141" s="2">
        <v>878336.21316000004</v>
      </c>
      <c r="BI141" s="3">
        <v>13941.844653333334</v>
      </c>
      <c r="BM141" s="2">
        <v>0</v>
      </c>
      <c r="BN141" s="2">
        <v>0</v>
      </c>
      <c r="CN141" s="2">
        <v>37</v>
      </c>
      <c r="CO141" s="2">
        <v>664827.0024</v>
      </c>
      <c r="CP141" s="3">
        <v>17968.29736216216</v>
      </c>
      <c r="CQ141" s="2">
        <v>6</v>
      </c>
      <c r="CR141" s="2">
        <v>39927.148800000003</v>
      </c>
      <c r="CS141" s="3">
        <v>6654.5248000000001</v>
      </c>
      <c r="CT141" s="2">
        <v>28</v>
      </c>
      <c r="CU141" s="2">
        <v>117275.55840000001</v>
      </c>
      <c r="CV141" s="3">
        <v>4188.4128000000001</v>
      </c>
    </row>
    <row r="142" spans="1:103">
      <c r="A142" t="s">
        <v>523</v>
      </c>
      <c r="B142" t="s">
        <v>524</v>
      </c>
      <c r="C142" t="s">
        <v>245</v>
      </c>
      <c r="D142" t="s">
        <v>525</v>
      </c>
      <c r="E142" t="s">
        <v>526</v>
      </c>
      <c r="F142">
        <f t="shared" si="10"/>
        <v>0</v>
      </c>
      <c r="G142" s="3">
        <f t="shared" si="11"/>
        <v>1.6044460380064539E-3</v>
      </c>
      <c r="H142" s="3">
        <f t="shared" si="12"/>
        <v>6437.2528772050246</v>
      </c>
      <c r="I142" s="3">
        <f t="shared" si="13"/>
        <v>9115.850501204819</v>
      </c>
      <c r="J142">
        <f t="shared" si="14"/>
        <v>11586.626230062901</v>
      </c>
      <c r="K142" s="2">
        <v>0</v>
      </c>
      <c r="L142" s="2">
        <v>0</v>
      </c>
      <c r="Q142" s="2">
        <v>1143</v>
      </c>
      <c r="R142" s="2">
        <v>7629058.1796000004</v>
      </c>
      <c r="S142" s="3">
        <v>6674.5915832021001</v>
      </c>
      <c r="T142" s="2">
        <v>5578</v>
      </c>
      <c r="U142" s="2">
        <v>8.9496000000000002</v>
      </c>
      <c r="V142" s="3">
        <v>1.6044460380064539E-3</v>
      </c>
      <c r="W142" s="2">
        <v>1376</v>
      </c>
      <c r="X142" s="2">
        <v>4430864.9220000003</v>
      </c>
      <c r="Y142" s="3">
        <v>3220.1053212209304</v>
      </c>
      <c r="Z142" s="2">
        <v>365</v>
      </c>
      <c r="AA142" s="2">
        <v>2267771.9591999999</v>
      </c>
      <c r="AB142" s="3">
        <v>6213.0738608219172</v>
      </c>
      <c r="AC142" s="2">
        <v>0</v>
      </c>
      <c r="AD142" s="2">
        <v>0</v>
      </c>
      <c r="AI142" s="2">
        <v>397</v>
      </c>
      <c r="AJ142" s="2">
        <v>2288196.3616666668</v>
      </c>
      <c r="AK142" s="3">
        <v>5763.718795130143</v>
      </c>
      <c r="AL142" s="2">
        <v>555</v>
      </c>
      <c r="AM142" s="2">
        <v>3820803.5052</v>
      </c>
      <c r="AN142" s="3">
        <v>6884.3306400000001</v>
      </c>
      <c r="AO142" s="2">
        <v>582</v>
      </c>
      <c r="AP142" s="2">
        <v>3464913.4557333337</v>
      </c>
      <c r="AQ142" s="3">
        <v>5953.4595459335633</v>
      </c>
      <c r="AR142" s="2">
        <v>480</v>
      </c>
      <c r="AS142" s="2">
        <v>2976037.9155000001</v>
      </c>
      <c r="AT142" s="3">
        <v>6200.0789906250002</v>
      </c>
      <c r="AU142" s="2">
        <v>13831</v>
      </c>
      <c r="AV142" s="2">
        <v>160254627.38799998</v>
      </c>
      <c r="AW142" s="3">
        <v>11586.626230062901</v>
      </c>
      <c r="AX142" s="2">
        <v>318</v>
      </c>
      <c r="AY142" s="2">
        <v>2219882.3094000001</v>
      </c>
      <c r="AZ142" s="3">
        <v>6980.7619792452833</v>
      </c>
      <c r="BA142" s="2">
        <v>279</v>
      </c>
      <c r="BB142" s="2">
        <v>1920728.8452000001</v>
      </c>
      <c r="BC142" s="3">
        <v>6884.3327784946241</v>
      </c>
      <c r="BG142" s="2">
        <v>375</v>
      </c>
      <c r="BH142" s="2">
        <v>2393599.8187733334</v>
      </c>
      <c r="BI142" s="3">
        <v>6382.9328500622223</v>
      </c>
      <c r="BM142" s="2">
        <v>177</v>
      </c>
      <c r="BN142" s="2">
        <v>1175880.486</v>
      </c>
      <c r="BO142" s="3">
        <v>6643.392576271187</v>
      </c>
      <c r="BS142" s="2">
        <v>0</v>
      </c>
      <c r="BT142" s="2">
        <v>0</v>
      </c>
      <c r="BV142" s="2">
        <v>0</v>
      </c>
      <c r="BW142" s="2">
        <v>0</v>
      </c>
      <c r="BY142" s="2">
        <v>0</v>
      </c>
      <c r="BZ142" s="2">
        <v>0</v>
      </c>
      <c r="CE142" s="2">
        <v>0</v>
      </c>
      <c r="CF142" s="2">
        <v>0</v>
      </c>
      <c r="CK142" s="2">
        <v>395</v>
      </c>
      <c r="CL142" s="2">
        <v>2436556.5694933333</v>
      </c>
      <c r="CM142" s="3">
        <v>6168.4976442869201</v>
      </c>
      <c r="CN142" s="2">
        <v>166</v>
      </c>
      <c r="CO142" s="2">
        <v>1513231.1832000001</v>
      </c>
      <c r="CP142" s="3">
        <v>9115.850501204819</v>
      </c>
      <c r="CQ142" s="2">
        <v>8</v>
      </c>
      <c r="CR142" s="2">
        <v>55069.872000000003</v>
      </c>
      <c r="CS142" s="3">
        <v>6883.7340000000004</v>
      </c>
      <c r="CT142" s="2">
        <v>207</v>
      </c>
      <c r="CU142" s="2">
        <v>1343755.5912000001</v>
      </c>
      <c r="CV142" s="3">
        <v>6491.5729043478268</v>
      </c>
    </row>
    <row r="143" spans="1:103">
      <c r="A143" t="s">
        <v>527</v>
      </c>
      <c r="B143" t="s">
        <v>528</v>
      </c>
      <c r="C143" t="s">
        <v>115</v>
      </c>
      <c r="D143" t="s">
        <v>203</v>
      </c>
      <c r="E143" t="s">
        <v>125</v>
      </c>
      <c r="F143">
        <f t="shared" si="10"/>
        <v>0</v>
      </c>
      <c r="G143" s="3">
        <f t="shared" si="11"/>
        <v>0</v>
      </c>
      <c r="H143" s="3" t="e">
        <f t="shared" si="12"/>
        <v>#NUM!</v>
      </c>
      <c r="I143" s="3">
        <f t="shared" si="13"/>
        <v>0</v>
      </c>
      <c r="J143">
        <f t="shared" si="14"/>
        <v>20907.470720510093</v>
      </c>
      <c r="AU143" s="2">
        <v>941</v>
      </c>
      <c r="AV143" s="2">
        <v>19673929.947999999</v>
      </c>
      <c r="AW143" s="3">
        <v>20907.470720510093</v>
      </c>
    </row>
    <row r="144" spans="1:103">
      <c r="A144" t="s">
        <v>529</v>
      </c>
      <c r="B144" t="s">
        <v>530</v>
      </c>
      <c r="C144" t="s">
        <v>105</v>
      </c>
      <c r="D144" t="s">
        <v>531</v>
      </c>
      <c r="E144" t="s">
        <v>107</v>
      </c>
      <c r="F144">
        <f t="shared" si="10"/>
        <v>152.73623188405796</v>
      </c>
      <c r="G144" s="3">
        <f t="shared" si="11"/>
        <v>79.241044683714662</v>
      </c>
      <c r="H144" s="3">
        <f t="shared" si="12"/>
        <v>187.91835372556031</v>
      </c>
      <c r="I144" s="3">
        <f t="shared" si="13"/>
        <v>224.84820920716112</v>
      </c>
      <c r="J144">
        <f t="shared" si="14"/>
        <v>538.76046448433635</v>
      </c>
      <c r="K144" s="2">
        <v>5520</v>
      </c>
      <c r="L144" s="2">
        <v>843104</v>
      </c>
      <c r="M144" s="3">
        <v>152.73623188405796</v>
      </c>
      <c r="N144" s="2">
        <v>480</v>
      </c>
      <c r="O144" s="2">
        <v>59577.60639999999</v>
      </c>
      <c r="P144" s="3">
        <v>124.12001333333332</v>
      </c>
      <c r="Q144" s="2">
        <v>0</v>
      </c>
      <c r="R144" s="2">
        <v>0</v>
      </c>
      <c r="W144" s="2">
        <v>32692</v>
      </c>
      <c r="X144" s="2">
        <v>2590548.2327999999</v>
      </c>
      <c r="Y144" s="3">
        <v>79.241044683714662</v>
      </c>
      <c r="Z144" s="2">
        <v>5013</v>
      </c>
      <c r="AA144" s="2">
        <v>1094158.7052</v>
      </c>
      <c r="AB144" s="3">
        <v>218.26425397965289</v>
      </c>
      <c r="AI144" s="2">
        <v>0</v>
      </c>
      <c r="AJ144" s="2">
        <v>0</v>
      </c>
      <c r="AL144" s="2">
        <v>3171</v>
      </c>
      <c r="AM144" s="2">
        <v>670080.41760000004</v>
      </c>
      <c r="AN144" s="3">
        <v>211.31517426679284</v>
      </c>
      <c r="AO144" s="2">
        <v>2760</v>
      </c>
      <c r="AP144" s="2">
        <v>511622.08160000003</v>
      </c>
      <c r="AQ144" s="3">
        <v>185.37031942028986</v>
      </c>
      <c r="AR144" s="2">
        <v>27960</v>
      </c>
      <c r="AS144" s="2">
        <v>5254197.1701666666</v>
      </c>
      <c r="AT144" s="3">
        <v>187.91835372556031</v>
      </c>
      <c r="AU144" s="2">
        <v>28410</v>
      </c>
      <c r="AV144" s="2">
        <v>15306184.795999996</v>
      </c>
      <c r="AW144" s="3">
        <v>538.76046448433635</v>
      </c>
      <c r="AX144" s="2">
        <v>4140</v>
      </c>
      <c r="AY144" s="2">
        <v>657909.7416666667</v>
      </c>
      <c r="AZ144" s="3">
        <v>158.91539653784218</v>
      </c>
      <c r="BA144" s="2">
        <v>5820</v>
      </c>
      <c r="BB144" s="2">
        <v>1130286.7488000002</v>
      </c>
      <c r="BC144" s="3">
        <v>194.2073451546392</v>
      </c>
      <c r="BG144" s="2">
        <v>840</v>
      </c>
      <c r="BH144" s="2">
        <v>179356.14550000001</v>
      </c>
      <c r="BI144" s="3">
        <v>213.51922083333335</v>
      </c>
      <c r="BM144" s="2">
        <v>1200</v>
      </c>
      <c r="BN144" s="2">
        <v>212828.946</v>
      </c>
      <c r="BO144" s="3">
        <v>177.35745499999999</v>
      </c>
      <c r="BV144" s="2">
        <v>900</v>
      </c>
      <c r="BW144" s="2">
        <v>92237.560800000007</v>
      </c>
      <c r="BX144" s="3">
        <v>102.48617866666667</v>
      </c>
      <c r="BY144" s="2">
        <v>0</v>
      </c>
      <c r="BZ144" s="2">
        <v>0</v>
      </c>
      <c r="CK144" s="2">
        <v>780</v>
      </c>
      <c r="CL144" s="2">
        <v>170675.67024000001</v>
      </c>
      <c r="CM144" s="3">
        <v>218.81496184615386</v>
      </c>
      <c r="CN144" s="2">
        <v>3128</v>
      </c>
      <c r="CO144" s="2">
        <v>703325.19839999999</v>
      </c>
      <c r="CP144" s="3">
        <v>224.84820920716112</v>
      </c>
    </row>
    <row r="145" spans="1:102">
      <c r="A145" t="s">
        <v>532</v>
      </c>
      <c r="B145" t="s">
        <v>533</v>
      </c>
      <c r="C145" t="s">
        <v>392</v>
      </c>
      <c r="D145" t="s">
        <v>534</v>
      </c>
      <c r="E145" t="s">
        <v>107</v>
      </c>
      <c r="F145">
        <f t="shared" si="10"/>
        <v>0</v>
      </c>
      <c r="G145" s="3">
        <f t="shared" si="11"/>
        <v>0</v>
      </c>
      <c r="H145" s="3" t="e">
        <f t="shared" si="12"/>
        <v>#NUM!</v>
      </c>
      <c r="I145" s="3">
        <f t="shared" si="13"/>
        <v>0</v>
      </c>
      <c r="J145">
        <f t="shared" si="14"/>
        <v>1245.4856411543283</v>
      </c>
      <c r="AU145" s="2">
        <v>7970</v>
      </c>
      <c r="AV145" s="2">
        <v>9926520.5599999968</v>
      </c>
      <c r="AW145" s="3">
        <v>1245.4856411543283</v>
      </c>
    </row>
    <row r="146" spans="1:102">
      <c r="A146" t="s">
        <v>535</v>
      </c>
      <c r="B146" t="s">
        <v>536</v>
      </c>
      <c r="C146" t="s">
        <v>169</v>
      </c>
      <c r="D146" t="s">
        <v>537</v>
      </c>
      <c r="E146" t="s">
        <v>538</v>
      </c>
      <c r="F146">
        <f t="shared" si="10"/>
        <v>1918.4377096846342</v>
      </c>
      <c r="G146" s="3">
        <f t="shared" si="11"/>
        <v>846.33404099999996</v>
      </c>
      <c r="H146" s="3">
        <f t="shared" si="12"/>
        <v>1566.7393500000001</v>
      </c>
      <c r="I146" s="3">
        <f t="shared" si="13"/>
        <v>2108.9602599393943</v>
      </c>
      <c r="J146">
        <f t="shared" si="14"/>
        <v>5562.3199445711889</v>
      </c>
      <c r="K146" s="2">
        <v>8942</v>
      </c>
      <c r="L146" s="2">
        <v>17154670</v>
      </c>
      <c r="M146" s="3">
        <v>1918.4377096846342</v>
      </c>
      <c r="Q146" s="2">
        <v>640</v>
      </c>
      <c r="R146" s="2">
        <v>1051038.0408000001</v>
      </c>
      <c r="S146" s="3">
        <v>1642.24693875</v>
      </c>
      <c r="T146" s="2">
        <v>5019</v>
      </c>
      <c r="U146" s="2">
        <v>6792485.3700000001</v>
      </c>
      <c r="V146" s="3">
        <v>1353.35432755529</v>
      </c>
      <c r="W146" s="2">
        <v>11173</v>
      </c>
      <c r="X146" s="2">
        <v>15590543.284800002</v>
      </c>
      <c r="Y146" s="3">
        <v>1395.3766477042873</v>
      </c>
      <c r="Z146" s="2">
        <v>3652</v>
      </c>
      <c r="AA146" s="2">
        <v>5769165.7320000008</v>
      </c>
      <c r="AB146" s="3">
        <v>1579.7277469879521</v>
      </c>
      <c r="AC146" s="2">
        <v>14458</v>
      </c>
      <c r="AD146" s="2">
        <v>18206060.305066667</v>
      </c>
      <c r="AE146" s="3">
        <v>1259.2378133259558</v>
      </c>
      <c r="AF146" s="2">
        <v>104</v>
      </c>
      <c r="AG146" s="2">
        <v>162940.89240000001</v>
      </c>
      <c r="AH146" s="3">
        <v>1566.7393500000001</v>
      </c>
      <c r="AI146" s="2">
        <v>377</v>
      </c>
      <c r="AJ146" s="2">
        <v>532416.78116666665</v>
      </c>
      <c r="AK146" s="3">
        <v>1412.2461038903625</v>
      </c>
      <c r="AO146" s="2">
        <v>725</v>
      </c>
      <c r="AP146" s="2">
        <v>868894.1893333334</v>
      </c>
      <c r="AQ146" s="3">
        <v>1198.4747439080461</v>
      </c>
      <c r="AR146" s="2">
        <v>8533</v>
      </c>
      <c r="AS146" s="2">
        <v>16928121.725666668</v>
      </c>
      <c r="AT146" s="3">
        <v>1983.841758545256</v>
      </c>
      <c r="AU146" s="2">
        <v>42956</v>
      </c>
      <c r="AV146" s="2">
        <v>238935015.53899997</v>
      </c>
      <c r="AW146" s="3">
        <v>5562.3199445711889</v>
      </c>
      <c r="AX146" s="2">
        <v>561</v>
      </c>
      <c r="AY146" s="2">
        <v>967486.75973333337</v>
      </c>
      <c r="AZ146" s="3">
        <v>1724.5753292929294</v>
      </c>
      <c r="BA146" s="2">
        <v>1821</v>
      </c>
      <c r="BB146" s="2">
        <v>2987823.96</v>
      </c>
      <c r="BC146" s="3">
        <v>1640.76</v>
      </c>
      <c r="BG146" s="2">
        <v>99</v>
      </c>
      <c r="BH146" s="2">
        <v>83787.070058999991</v>
      </c>
      <c r="BI146" s="3">
        <v>846.33404099999996</v>
      </c>
      <c r="BM146" s="2">
        <v>414</v>
      </c>
      <c r="BN146" s="2">
        <v>582775.5780000001</v>
      </c>
      <c r="BO146" s="3">
        <v>1407.6704782608697</v>
      </c>
      <c r="BS146" s="2">
        <v>15</v>
      </c>
      <c r="BT146" s="2">
        <v>20329.344920000003</v>
      </c>
      <c r="BU146" s="3">
        <v>1355.2896613333335</v>
      </c>
      <c r="BV146" s="2">
        <v>3</v>
      </c>
      <c r="BW146" s="2">
        <v>5131.1040000000003</v>
      </c>
      <c r="BX146" s="3">
        <v>1710.3680000000002</v>
      </c>
      <c r="CB146" s="2">
        <v>7</v>
      </c>
      <c r="CC146" s="2">
        <v>11485.32</v>
      </c>
      <c r="CD146" s="3">
        <v>1640.76</v>
      </c>
      <c r="CE146" s="2">
        <v>220</v>
      </c>
      <c r="CF146" s="2">
        <v>463971.25718666671</v>
      </c>
      <c r="CG146" s="3">
        <v>2108.9602599393943</v>
      </c>
      <c r="CN146" s="2">
        <v>106</v>
      </c>
      <c r="CO146" s="2">
        <v>191798.87760000001</v>
      </c>
      <c r="CP146" s="3">
        <v>1809.4233735849057</v>
      </c>
      <c r="CT146" s="2">
        <v>2</v>
      </c>
      <c r="CU146" s="2">
        <v>1846.6007999999999</v>
      </c>
      <c r="CV146" s="3">
        <v>923.30039999999997</v>
      </c>
    </row>
    <row r="147" spans="1:102">
      <c r="A147" t="s">
        <v>539</v>
      </c>
      <c r="B147" t="s">
        <v>540</v>
      </c>
      <c r="C147" t="s">
        <v>245</v>
      </c>
      <c r="D147" t="s">
        <v>541</v>
      </c>
      <c r="E147" t="s">
        <v>239</v>
      </c>
      <c r="F147">
        <f t="shared" si="10"/>
        <v>78.862240884565523</v>
      </c>
      <c r="G147" s="3">
        <f t="shared" si="11"/>
        <v>50.579566101694923</v>
      </c>
      <c r="H147" s="3">
        <f t="shared" si="12"/>
        <v>73.192599997054273</v>
      </c>
      <c r="I147" s="3">
        <f t="shared" si="13"/>
        <v>123.32911621621622</v>
      </c>
      <c r="J147">
        <f t="shared" si="14"/>
        <v>0</v>
      </c>
      <c r="K147" s="2">
        <v>90259</v>
      </c>
      <c r="L147" s="2">
        <v>7118027</v>
      </c>
      <c r="M147" s="3">
        <v>78.862240884565523</v>
      </c>
      <c r="N147" s="2">
        <v>247638</v>
      </c>
      <c r="O147" s="2">
        <v>15155268.907199999</v>
      </c>
      <c r="P147" s="3">
        <v>61.199286487534224</v>
      </c>
      <c r="W147" s="2">
        <v>67895</v>
      </c>
      <c r="X147" s="2">
        <v>4969411.5767999999</v>
      </c>
      <c r="Y147" s="3">
        <v>73.192599997054273</v>
      </c>
      <c r="AF147" s="2">
        <v>888</v>
      </c>
      <c r="AG147" s="2">
        <v>109516.2552</v>
      </c>
      <c r="AH147" s="3">
        <v>123.32911621621622</v>
      </c>
      <c r="AO147" s="2">
        <v>269</v>
      </c>
      <c r="AP147" s="2">
        <v>17988.694266666669</v>
      </c>
      <c r="AQ147" s="3">
        <v>66.872469392812903</v>
      </c>
      <c r="BA147" s="2">
        <v>5528</v>
      </c>
      <c r="BB147" s="2">
        <v>432892.152</v>
      </c>
      <c r="BC147" s="3">
        <v>78.308999999999997</v>
      </c>
      <c r="BM147" s="2">
        <v>354</v>
      </c>
      <c r="BN147" s="2">
        <v>17905.166400000002</v>
      </c>
      <c r="BO147" s="3">
        <v>50.579566101694923</v>
      </c>
      <c r="CE147" s="2">
        <v>0</v>
      </c>
      <c r="CF147" s="2">
        <v>0</v>
      </c>
      <c r="CK147" s="2">
        <v>140097</v>
      </c>
      <c r="CL147" s="2">
        <v>11768667.186026666</v>
      </c>
      <c r="CM147" s="3">
        <v>84.003705903957012</v>
      </c>
      <c r="CW147" s="2">
        <v>0</v>
      </c>
      <c r="CX147" s="2">
        <v>0</v>
      </c>
    </row>
    <row r="148" spans="1:102">
      <c r="A148" t="s">
        <v>542</v>
      </c>
      <c r="B148" t="s">
        <v>543</v>
      </c>
      <c r="C148" t="s">
        <v>115</v>
      </c>
      <c r="D148" t="s">
        <v>541</v>
      </c>
      <c r="E148" t="s">
        <v>226</v>
      </c>
      <c r="F148">
        <f t="shared" si="10"/>
        <v>0</v>
      </c>
      <c r="G148" s="3">
        <f t="shared" si="11"/>
        <v>0</v>
      </c>
      <c r="H148" s="3">
        <f t="shared" si="12"/>
        <v>2714.712</v>
      </c>
      <c r="I148" s="3">
        <f t="shared" si="13"/>
        <v>5624.8236000000006</v>
      </c>
      <c r="J148">
        <f t="shared" si="14"/>
        <v>7361.5379999999986</v>
      </c>
      <c r="N148" s="2">
        <v>0</v>
      </c>
      <c r="O148" s="2">
        <v>0</v>
      </c>
      <c r="Q148" s="2">
        <v>0</v>
      </c>
      <c r="R148" s="2">
        <v>0</v>
      </c>
      <c r="W148" s="2">
        <v>59</v>
      </c>
      <c r="X148" s="2">
        <v>160168.008</v>
      </c>
      <c r="Y148" s="3">
        <v>2714.712</v>
      </c>
      <c r="AI148" s="2">
        <v>10</v>
      </c>
      <c r="AJ148" s="2">
        <v>23502.470333333331</v>
      </c>
      <c r="AK148" s="3">
        <v>2350.2470333333331</v>
      </c>
      <c r="AL148" s="2">
        <v>0</v>
      </c>
      <c r="AM148" s="2">
        <v>0</v>
      </c>
      <c r="AU148" s="2">
        <v>4</v>
      </c>
      <c r="AV148" s="2">
        <v>29446.151999999995</v>
      </c>
      <c r="AW148" s="3">
        <v>7361.5379999999986</v>
      </c>
      <c r="AX148" s="2">
        <v>12</v>
      </c>
      <c r="AY148" s="2">
        <v>34738.909533333339</v>
      </c>
      <c r="AZ148" s="3">
        <v>2894.9091277777784</v>
      </c>
      <c r="BA148" s="2">
        <v>37</v>
      </c>
      <c r="BB148" s="2">
        <v>208118.47320000001</v>
      </c>
      <c r="BC148" s="3">
        <v>5624.8236000000006</v>
      </c>
      <c r="CK148" s="2">
        <v>23</v>
      </c>
      <c r="CL148" s="2">
        <v>0</v>
      </c>
      <c r="CM148" s="3">
        <v>0</v>
      </c>
    </row>
    <row r="149" spans="1:102">
      <c r="A149" t="s">
        <v>544</v>
      </c>
      <c r="B149" t="s">
        <v>545</v>
      </c>
      <c r="C149" t="s">
        <v>128</v>
      </c>
      <c r="D149" t="s">
        <v>135</v>
      </c>
      <c r="E149" t="s">
        <v>107</v>
      </c>
      <c r="F149">
        <f t="shared" si="10"/>
        <v>0</v>
      </c>
      <c r="G149" s="3">
        <f t="shared" si="11"/>
        <v>0</v>
      </c>
      <c r="H149" s="3" t="e">
        <f t="shared" si="12"/>
        <v>#NUM!</v>
      </c>
      <c r="I149" s="3">
        <f t="shared" si="13"/>
        <v>0</v>
      </c>
      <c r="J149">
        <f t="shared" si="14"/>
        <v>8496.8569130434771</v>
      </c>
      <c r="AC149" s="2">
        <v>0</v>
      </c>
      <c r="AD149" s="2">
        <v>0</v>
      </c>
      <c r="AU149" s="2">
        <v>161</v>
      </c>
      <c r="AV149" s="2">
        <v>1367993.9629999998</v>
      </c>
      <c r="AW149" s="3">
        <v>8496.8569130434771</v>
      </c>
    </row>
    <row r="150" spans="1:102">
      <c r="A150" t="s">
        <v>546</v>
      </c>
      <c r="B150" t="s">
        <v>547</v>
      </c>
      <c r="C150" t="s">
        <v>548</v>
      </c>
      <c r="D150" t="s">
        <v>549</v>
      </c>
      <c r="E150" t="s">
        <v>163</v>
      </c>
      <c r="F150">
        <f t="shared" si="10"/>
        <v>0</v>
      </c>
      <c r="G150" s="3">
        <f t="shared" si="11"/>
        <v>1599.4167391304347</v>
      </c>
      <c r="H150" s="3">
        <f t="shared" si="12"/>
        <v>1599.4167391304347</v>
      </c>
      <c r="I150" s="3">
        <f t="shared" si="13"/>
        <v>1599.4167391304347</v>
      </c>
      <c r="J150">
        <f t="shared" si="14"/>
        <v>0</v>
      </c>
      <c r="N150" s="2">
        <v>0</v>
      </c>
      <c r="O150" s="2">
        <v>0</v>
      </c>
      <c r="Z150" s="2">
        <v>92</v>
      </c>
      <c r="AA150" s="2">
        <v>147146.34</v>
      </c>
      <c r="AB150" s="3">
        <v>1599.4167391304347</v>
      </c>
      <c r="AR150" s="2">
        <v>0</v>
      </c>
      <c r="AS150" s="2">
        <v>0</v>
      </c>
      <c r="CH150" s="2">
        <v>0</v>
      </c>
      <c r="CI150" s="2">
        <v>0</v>
      </c>
    </row>
    <row r="151" spans="1:102">
      <c r="A151" t="s">
        <v>550</v>
      </c>
      <c r="B151" t="s">
        <v>551</v>
      </c>
      <c r="C151" t="s">
        <v>552</v>
      </c>
      <c r="D151" t="s">
        <v>553</v>
      </c>
      <c r="E151" t="s">
        <v>554</v>
      </c>
      <c r="F151">
        <f t="shared" si="10"/>
        <v>0</v>
      </c>
      <c r="G151" s="3">
        <f t="shared" si="11"/>
        <v>29993.092800000002</v>
      </c>
      <c r="H151" s="3">
        <f t="shared" si="12"/>
        <v>32565.357000000004</v>
      </c>
      <c r="I151" s="3">
        <f t="shared" si="13"/>
        <v>35137.621200000001</v>
      </c>
      <c r="J151">
        <f t="shared" si="14"/>
        <v>0</v>
      </c>
      <c r="W151" s="2">
        <v>230</v>
      </c>
      <c r="X151" s="2">
        <v>8081652.8760000002</v>
      </c>
      <c r="Y151" s="3">
        <v>35137.621200000001</v>
      </c>
      <c r="BA151" s="2">
        <v>9</v>
      </c>
      <c r="BB151" s="2">
        <v>269937.83520000003</v>
      </c>
      <c r="BC151" s="3">
        <v>29993.092800000002</v>
      </c>
    </row>
    <row r="152" spans="1:102">
      <c r="A152" t="s">
        <v>555</v>
      </c>
      <c r="B152" t="s">
        <v>556</v>
      </c>
      <c r="C152" t="s">
        <v>115</v>
      </c>
      <c r="D152" t="s">
        <v>246</v>
      </c>
      <c r="E152" t="s">
        <v>557</v>
      </c>
      <c r="F152">
        <f t="shared" si="10"/>
        <v>0</v>
      </c>
      <c r="G152" s="3">
        <f t="shared" si="11"/>
        <v>0</v>
      </c>
      <c r="H152" s="3" t="e">
        <f t="shared" si="12"/>
        <v>#NUM!</v>
      </c>
      <c r="I152" s="3">
        <f t="shared" si="13"/>
        <v>0</v>
      </c>
      <c r="J152">
        <f t="shared" si="14"/>
        <v>10989.007114064229</v>
      </c>
      <c r="AU152" s="2">
        <v>903</v>
      </c>
      <c r="AV152" s="2">
        <v>9923073.4239999987</v>
      </c>
      <c r="AW152" s="3">
        <v>10989.007114064229</v>
      </c>
    </row>
    <row r="153" spans="1:102">
      <c r="A153" t="s">
        <v>558</v>
      </c>
      <c r="B153" t="s">
        <v>559</v>
      </c>
      <c r="C153" t="s">
        <v>232</v>
      </c>
      <c r="D153" t="s">
        <v>272</v>
      </c>
      <c r="E153" t="s">
        <v>171</v>
      </c>
      <c r="F153">
        <f t="shared" si="10"/>
        <v>453.09902152641877</v>
      </c>
      <c r="G153" s="3">
        <f t="shared" si="11"/>
        <v>189.56319183574882</v>
      </c>
      <c r="H153" s="3">
        <f t="shared" si="12"/>
        <v>396.18749886148009</v>
      </c>
      <c r="I153" s="3">
        <f t="shared" si="13"/>
        <v>453.44492322680293</v>
      </c>
      <c r="J153">
        <f t="shared" si="14"/>
        <v>1203.3014777805388</v>
      </c>
      <c r="K153" s="2">
        <v>10220</v>
      </c>
      <c r="L153" s="2">
        <v>4630672</v>
      </c>
      <c r="M153" s="3">
        <v>453.09902152641877</v>
      </c>
      <c r="Q153" s="2">
        <v>4216</v>
      </c>
      <c r="R153" s="2">
        <v>1670326.4952</v>
      </c>
      <c r="S153" s="3">
        <v>396.18749886148009</v>
      </c>
      <c r="T153" s="2">
        <v>4480</v>
      </c>
      <c r="U153" s="2">
        <v>1104826.6284</v>
      </c>
      <c r="V153" s="3">
        <v>246.61308669642858</v>
      </c>
      <c r="W153" s="2">
        <v>12301</v>
      </c>
      <c r="X153" s="2">
        <v>4780121.5703999996</v>
      </c>
      <c r="Y153" s="3">
        <v>388.59617676611657</v>
      </c>
      <c r="Z153" s="2">
        <v>25251</v>
      </c>
      <c r="AA153" s="2">
        <v>11449937.7564</v>
      </c>
      <c r="AB153" s="3">
        <v>453.44492322680293</v>
      </c>
      <c r="AC153" s="2">
        <v>13800</v>
      </c>
      <c r="AD153" s="2">
        <v>2615972.0473333336</v>
      </c>
      <c r="AE153" s="3">
        <v>189.56319183574882</v>
      </c>
      <c r="AL153" s="2">
        <v>4779</v>
      </c>
      <c r="AM153" s="2">
        <v>2159107.4076</v>
      </c>
      <c r="AN153" s="3">
        <v>451.79062724419333</v>
      </c>
      <c r="AO153" s="2">
        <v>280</v>
      </c>
      <c r="AP153" s="2">
        <v>96111.642666666667</v>
      </c>
      <c r="AQ153" s="3">
        <v>343.25586666666669</v>
      </c>
      <c r="AR153" s="2">
        <v>6720</v>
      </c>
      <c r="AS153" s="2">
        <v>2819212.5791666666</v>
      </c>
      <c r="AT153" s="3">
        <v>419.5256814236111</v>
      </c>
      <c r="AU153" s="2">
        <v>88526</v>
      </c>
      <c r="AV153" s="2">
        <v>106523466.62199998</v>
      </c>
      <c r="AW153" s="3">
        <v>1203.3014777805388</v>
      </c>
      <c r="BA153" s="2">
        <v>512</v>
      </c>
      <c r="BB153" s="2">
        <v>212881.152</v>
      </c>
      <c r="BC153" s="3">
        <v>415.7835</v>
      </c>
      <c r="BV153" s="2">
        <v>332</v>
      </c>
      <c r="BW153" s="2">
        <v>135859.40280000001</v>
      </c>
      <c r="BX153" s="3">
        <v>409.21506867469884</v>
      </c>
      <c r="BY153" s="2">
        <v>0</v>
      </c>
      <c r="BZ153" s="2">
        <v>0</v>
      </c>
      <c r="CB153" s="2">
        <v>372</v>
      </c>
      <c r="CC153" s="2">
        <v>147380.52120000002</v>
      </c>
      <c r="CD153" s="3">
        <v>396.18419677419359</v>
      </c>
      <c r="CK153" s="2">
        <v>2560</v>
      </c>
      <c r="CL153" s="2">
        <v>612090.85941333335</v>
      </c>
      <c r="CM153" s="3">
        <v>239.09799195833335</v>
      </c>
      <c r="CN153" s="2">
        <v>158</v>
      </c>
      <c r="CO153" s="2">
        <v>70779.403200000001</v>
      </c>
      <c r="CP153" s="3">
        <v>447.97090632911392</v>
      </c>
    </row>
    <row r="154" spans="1:102">
      <c r="A154" t="s">
        <v>560</v>
      </c>
      <c r="B154" t="s">
        <v>561</v>
      </c>
      <c r="C154" t="s">
        <v>115</v>
      </c>
      <c r="D154" t="s">
        <v>143</v>
      </c>
      <c r="E154" t="s">
        <v>554</v>
      </c>
      <c r="F154">
        <f t="shared" si="10"/>
        <v>34478.126865671642</v>
      </c>
      <c r="G154" s="3">
        <f t="shared" si="11"/>
        <v>16793.054870024873</v>
      </c>
      <c r="H154" s="3">
        <f t="shared" si="12"/>
        <v>30154.390833333331</v>
      </c>
      <c r="I154" s="3">
        <f t="shared" si="13"/>
        <v>33561</v>
      </c>
      <c r="J154">
        <f t="shared" si="14"/>
        <v>48011.237656888887</v>
      </c>
      <c r="K154" s="2">
        <v>134</v>
      </c>
      <c r="L154" s="2">
        <v>4620069</v>
      </c>
      <c r="M154" s="3">
        <v>34478.126865671642</v>
      </c>
      <c r="Q154" s="2">
        <v>67</v>
      </c>
      <c r="R154" s="2">
        <v>1187034.6708</v>
      </c>
      <c r="S154" s="3">
        <v>17716.935385074627</v>
      </c>
      <c r="T154" s="2">
        <v>449</v>
      </c>
      <c r="U154" s="2">
        <v>14909836.708800001</v>
      </c>
      <c r="V154" s="3">
        <v>33206.76327126949</v>
      </c>
      <c r="W154" s="2">
        <v>176</v>
      </c>
      <c r="X154" s="2">
        <v>4426616.8452000003</v>
      </c>
      <c r="Y154" s="3">
        <v>25151.232075000004</v>
      </c>
      <c r="Z154" s="2">
        <v>167</v>
      </c>
      <c r="AA154" s="2">
        <v>4981944</v>
      </c>
      <c r="AB154" s="3">
        <v>29832</v>
      </c>
      <c r="AC154" s="2">
        <v>670</v>
      </c>
      <c r="AD154" s="2">
        <v>11251346.762916666</v>
      </c>
      <c r="AE154" s="3">
        <v>16793.054870024873</v>
      </c>
      <c r="AI154" s="2">
        <v>2</v>
      </c>
      <c r="AJ154" s="2">
        <v>60953.563333333332</v>
      </c>
      <c r="AK154" s="3">
        <v>30476.781666666666</v>
      </c>
      <c r="AL154" s="2">
        <v>167</v>
      </c>
      <c r="AM154" s="2">
        <v>5604687</v>
      </c>
      <c r="AN154" s="3">
        <v>33561</v>
      </c>
      <c r="AO154" s="2">
        <v>9</v>
      </c>
      <c r="AP154" s="2">
        <v>177022.69013333332</v>
      </c>
      <c r="AQ154" s="3">
        <v>19669.187792592591</v>
      </c>
      <c r="AR154" s="2">
        <v>6</v>
      </c>
      <c r="AS154" s="2">
        <v>193917.80983333333</v>
      </c>
      <c r="AT154" s="3">
        <v>32319.634972222222</v>
      </c>
      <c r="AU154" s="2">
        <v>1125</v>
      </c>
      <c r="AV154" s="2">
        <v>54012642.364</v>
      </c>
      <c r="AW154" s="3">
        <v>48011.237656888887</v>
      </c>
      <c r="AX154" s="2">
        <v>13</v>
      </c>
      <c r="AY154" s="2">
        <v>403562.07463333331</v>
      </c>
      <c r="AZ154" s="3">
        <v>31043.236510256407</v>
      </c>
      <c r="BA154" s="2">
        <v>8</v>
      </c>
      <c r="BB154" s="2">
        <v>262760.25599999999</v>
      </c>
      <c r="BC154" s="3">
        <v>32845.031999999999</v>
      </c>
      <c r="BV154" s="2">
        <v>0</v>
      </c>
      <c r="BW154" s="2">
        <v>0</v>
      </c>
      <c r="CE154" s="2">
        <v>0</v>
      </c>
      <c r="CF154" s="2">
        <v>0</v>
      </c>
      <c r="CN154" s="2">
        <v>17</v>
      </c>
      <c r="CO154" s="2">
        <v>475120.83960000001</v>
      </c>
      <c r="CP154" s="3">
        <v>27948.28468235294</v>
      </c>
      <c r="CT154" s="2">
        <v>0</v>
      </c>
      <c r="CU154" s="2">
        <v>0</v>
      </c>
    </row>
    <row r="155" spans="1:102">
      <c r="A155" t="s">
        <v>562</v>
      </c>
      <c r="B155" t="s">
        <v>563</v>
      </c>
      <c r="C155" t="s">
        <v>128</v>
      </c>
      <c r="D155" t="s">
        <v>342</v>
      </c>
      <c r="E155" t="s">
        <v>107</v>
      </c>
      <c r="F155">
        <f t="shared" si="10"/>
        <v>0</v>
      </c>
      <c r="G155" s="3">
        <f t="shared" si="11"/>
        <v>0</v>
      </c>
      <c r="H155" s="3" t="e">
        <f t="shared" si="12"/>
        <v>#NUM!</v>
      </c>
      <c r="I155" s="3">
        <f t="shared" si="13"/>
        <v>0</v>
      </c>
      <c r="J155">
        <f t="shared" si="14"/>
        <v>1992.925750158932</v>
      </c>
      <c r="AU155" s="2">
        <v>12584</v>
      </c>
      <c r="AV155" s="2">
        <v>25078977.640000001</v>
      </c>
      <c r="AW155" s="3">
        <v>1992.925750158932</v>
      </c>
    </row>
    <row r="156" spans="1:102">
      <c r="A156" t="s">
        <v>564</v>
      </c>
      <c r="B156" t="s">
        <v>565</v>
      </c>
      <c r="C156" t="s">
        <v>115</v>
      </c>
      <c r="D156" t="s">
        <v>466</v>
      </c>
      <c r="E156" t="s">
        <v>557</v>
      </c>
      <c r="F156">
        <f t="shared" si="10"/>
        <v>0</v>
      </c>
      <c r="G156" s="3">
        <f t="shared" si="11"/>
        <v>3806.7230142857143</v>
      </c>
      <c r="H156" s="3">
        <f t="shared" si="12"/>
        <v>4621.4004444444445</v>
      </c>
      <c r="I156" s="3">
        <f t="shared" si="13"/>
        <v>4716.9438008119077</v>
      </c>
      <c r="J156">
        <f t="shared" si="14"/>
        <v>13206.971861348527</v>
      </c>
      <c r="Q156" s="2">
        <v>0</v>
      </c>
      <c r="R156" s="2">
        <v>0</v>
      </c>
      <c r="W156" s="2">
        <v>739</v>
      </c>
      <c r="X156" s="2">
        <v>3485821.4687999999</v>
      </c>
      <c r="Y156" s="3">
        <v>4716.9438008119077</v>
      </c>
      <c r="Z156" s="2">
        <v>28</v>
      </c>
      <c r="AA156" s="2">
        <v>106588.2444</v>
      </c>
      <c r="AB156" s="3">
        <v>3806.7230142857143</v>
      </c>
      <c r="AR156" s="2">
        <v>6</v>
      </c>
      <c r="AS156" s="2">
        <v>27728.402666666669</v>
      </c>
      <c r="AT156" s="3">
        <v>4621.4004444444445</v>
      </c>
      <c r="AU156" s="2">
        <v>1053</v>
      </c>
      <c r="AV156" s="2">
        <v>13906941.369999999</v>
      </c>
      <c r="AW156" s="3">
        <v>13206.971861348527</v>
      </c>
      <c r="BA156" s="2">
        <v>0</v>
      </c>
      <c r="BB156" s="2">
        <v>0</v>
      </c>
      <c r="BV156" s="2">
        <v>0</v>
      </c>
      <c r="BW156" s="2">
        <v>0</v>
      </c>
    </row>
    <row r="157" spans="1:102">
      <c r="A157" t="s">
        <v>566</v>
      </c>
      <c r="B157" t="s">
        <v>567</v>
      </c>
      <c r="C157" t="s">
        <v>105</v>
      </c>
      <c r="D157" t="s">
        <v>106</v>
      </c>
      <c r="E157" t="s">
        <v>107</v>
      </c>
      <c r="F157">
        <f t="shared" si="10"/>
        <v>0</v>
      </c>
      <c r="G157" s="3">
        <f t="shared" si="11"/>
        <v>0</v>
      </c>
      <c r="H157" s="3" t="e">
        <f t="shared" si="12"/>
        <v>#NUM!</v>
      </c>
      <c r="I157" s="3">
        <f t="shared" si="13"/>
        <v>0</v>
      </c>
      <c r="J157">
        <f t="shared" si="14"/>
        <v>0</v>
      </c>
      <c r="AU157" s="2">
        <v>0</v>
      </c>
      <c r="AV157" s="2">
        <v>0</v>
      </c>
    </row>
    <row r="158" spans="1:102">
      <c r="A158" t="s">
        <v>568</v>
      </c>
      <c r="B158" t="s">
        <v>569</v>
      </c>
      <c r="C158" t="s">
        <v>147</v>
      </c>
      <c r="D158" t="s">
        <v>570</v>
      </c>
      <c r="E158" t="s">
        <v>107</v>
      </c>
      <c r="F158">
        <f t="shared" si="10"/>
        <v>0</v>
      </c>
      <c r="G158" s="3">
        <f t="shared" si="11"/>
        <v>0.45405043904084597</v>
      </c>
      <c r="H158" s="3">
        <f t="shared" si="12"/>
        <v>0.45405043904084597</v>
      </c>
      <c r="I158" s="3">
        <f t="shared" si="13"/>
        <v>0.45405043904084597</v>
      </c>
      <c r="J158">
        <f t="shared" si="14"/>
        <v>0</v>
      </c>
      <c r="Z158" s="2">
        <v>907091</v>
      </c>
      <c r="AA158" s="2">
        <v>411865.06680000003</v>
      </c>
      <c r="AB158" s="3">
        <v>0.45405043904084597</v>
      </c>
    </row>
    <row r="159" spans="1:102">
      <c r="A159" t="s">
        <v>571</v>
      </c>
      <c r="B159" t="s">
        <v>572</v>
      </c>
      <c r="C159" t="s">
        <v>392</v>
      </c>
      <c r="D159" t="s">
        <v>162</v>
      </c>
      <c r="E159" t="s">
        <v>107</v>
      </c>
      <c r="F159">
        <f t="shared" si="10"/>
        <v>0</v>
      </c>
      <c r="G159" s="3">
        <f t="shared" si="11"/>
        <v>107.8263048888889</v>
      </c>
      <c r="H159" s="3">
        <f t="shared" si="12"/>
        <v>119.96229203883495</v>
      </c>
      <c r="I159" s="3">
        <f t="shared" si="13"/>
        <v>168.05692407789232</v>
      </c>
      <c r="J159">
        <f t="shared" si="14"/>
        <v>0</v>
      </c>
      <c r="Q159" s="2">
        <v>550</v>
      </c>
      <c r="R159" s="2">
        <v>61558.332000000009</v>
      </c>
      <c r="S159" s="3">
        <v>111.92424000000001</v>
      </c>
      <c r="T159" s="2">
        <v>0</v>
      </c>
      <c r="U159" s="2">
        <v>0</v>
      </c>
      <c r="W159" s="2">
        <v>20798</v>
      </c>
      <c r="X159" s="2">
        <v>2483625.8700000006</v>
      </c>
      <c r="Y159" s="3">
        <v>119.41657226656412</v>
      </c>
      <c r="Z159" s="2">
        <v>6300</v>
      </c>
      <c r="AA159" s="2">
        <v>756554.43599999999</v>
      </c>
      <c r="AB159" s="3">
        <v>120.08800571428571</v>
      </c>
      <c r="AF159" s="2">
        <v>2672</v>
      </c>
      <c r="AG159" s="2">
        <v>294926.61000000004</v>
      </c>
      <c r="AH159" s="3">
        <v>110.37672529940122</v>
      </c>
      <c r="AL159" s="2">
        <v>4126</v>
      </c>
      <c r="AM159" s="2">
        <v>494993.4264</v>
      </c>
      <c r="AN159" s="3">
        <v>119.96932292777508</v>
      </c>
      <c r="AO159" s="2">
        <v>6932</v>
      </c>
      <c r="AP159" s="2">
        <v>824863.73386666668</v>
      </c>
      <c r="AQ159" s="3">
        <v>118.99361423350645</v>
      </c>
      <c r="AR159" s="2">
        <v>375</v>
      </c>
      <c r="AS159" s="2">
        <v>40434.864333333338</v>
      </c>
      <c r="AT159" s="3">
        <v>107.8263048888889</v>
      </c>
      <c r="AX159" s="2">
        <v>461</v>
      </c>
      <c r="AY159" s="2">
        <v>66133.676999999996</v>
      </c>
      <c r="AZ159" s="3">
        <v>143.45699999999999</v>
      </c>
      <c r="BA159" s="2">
        <v>808</v>
      </c>
      <c r="BB159" s="2">
        <v>103648.3008</v>
      </c>
      <c r="BC159" s="3">
        <v>128.27760000000001</v>
      </c>
      <c r="BG159" s="2">
        <v>2849</v>
      </c>
      <c r="BH159" s="2">
        <v>365078.857885</v>
      </c>
      <c r="BI159" s="3">
        <v>128.14280726044225</v>
      </c>
      <c r="BM159" s="2">
        <v>515</v>
      </c>
      <c r="BN159" s="2">
        <v>61780.580399999999</v>
      </c>
      <c r="BO159" s="3">
        <v>119.96229203883495</v>
      </c>
      <c r="CB159" s="2">
        <v>41</v>
      </c>
      <c r="CC159" s="2">
        <v>4586.67</v>
      </c>
      <c r="CD159" s="3">
        <v>111.87</v>
      </c>
      <c r="CK159" s="2">
        <v>291</v>
      </c>
      <c r="CL159" s="2">
        <v>48904.564906666667</v>
      </c>
      <c r="CM159" s="3">
        <v>168.05692407789232</v>
      </c>
      <c r="CN159" s="2">
        <v>1292</v>
      </c>
      <c r="CO159" s="2">
        <v>154793.7732</v>
      </c>
      <c r="CP159" s="3">
        <v>119.80942198142415</v>
      </c>
      <c r="CQ159" s="2">
        <v>81</v>
      </c>
      <c r="CR159" s="2">
        <v>10175.6952</v>
      </c>
      <c r="CS159" s="3">
        <v>125.62586666666667</v>
      </c>
    </row>
    <row r="160" spans="1:102">
      <c r="A160" t="s">
        <v>573</v>
      </c>
      <c r="B160" t="s">
        <v>574</v>
      </c>
      <c r="C160" t="s">
        <v>392</v>
      </c>
      <c r="D160" t="s">
        <v>575</v>
      </c>
      <c r="E160" t="s">
        <v>107</v>
      </c>
      <c r="F160">
        <f t="shared" si="10"/>
        <v>225.78128104762931</v>
      </c>
      <c r="G160" s="3">
        <f t="shared" si="11"/>
        <v>0</v>
      </c>
      <c r="H160" s="3" t="e">
        <f t="shared" si="12"/>
        <v>#NUM!</v>
      </c>
      <c r="I160" s="3">
        <f t="shared" si="13"/>
        <v>0</v>
      </c>
      <c r="J160">
        <f t="shared" si="14"/>
        <v>0</v>
      </c>
      <c r="K160" s="2">
        <v>167082</v>
      </c>
      <c r="L160" s="2">
        <v>37723988</v>
      </c>
      <c r="M160" s="3">
        <v>225.78128104762931</v>
      </c>
    </row>
    <row r="161" spans="1:100">
      <c r="A161" t="s">
        <v>576</v>
      </c>
      <c r="B161" t="s">
        <v>577</v>
      </c>
      <c r="C161" t="s">
        <v>548</v>
      </c>
      <c r="D161" t="s">
        <v>162</v>
      </c>
      <c r="E161" t="s">
        <v>578</v>
      </c>
      <c r="F161">
        <f t="shared" si="10"/>
        <v>0</v>
      </c>
      <c r="G161" s="3">
        <f t="shared" si="11"/>
        <v>0</v>
      </c>
      <c r="H161" s="3">
        <f t="shared" si="12"/>
        <v>1.2029032258064516E-3</v>
      </c>
      <c r="I161" s="3">
        <f t="shared" si="13"/>
        <v>2.4058064516129032E-3</v>
      </c>
      <c r="J161">
        <f t="shared" si="14"/>
        <v>0</v>
      </c>
      <c r="T161" s="2">
        <v>620</v>
      </c>
      <c r="U161" s="2">
        <v>1.4916</v>
      </c>
      <c r="V161" s="3">
        <v>2.4058064516129032E-3</v>
      </c>
      <c r="W161" s="2">
        <v>0</v>
      </c>
      <c r="X161" s="2">
        <v>0</v>
      </c>
      <c r="Z161" s="2">
        <v>26</v>
      </c>
      <c r="AA161" s="2">
        <v>0</v>
      </c>
      <c r="AB161" s="3">
        <v>0</v>
      </c>
      <c r="BG161" s="2">
        <v>0</v>
      </c>
      <c r="BH161" s="2">
        <v>0</v>
      </c>
      <c r="CN161" s="2">
        <v>0</v>
      </c>
      <c r="CO161" s="2">
        <v>0</v>
      </c>
    </row>
    <row r="162" spans="1:100">
      <c r="A162" t="s">
        <v>579</v>
      </c>
      <c r="B162" t="s">
        <v>580</v>
      </c>
      <c r="C162" t="s">
        <v>408</v>
      </c>
      <c r="D162" t="s">
        <v>581</v>
      </c>
      <c r="E162" t="s">
        <v>239</v>
      </c>
      <c r="F162">
        <f t="shared" si="10"/>
        <v>0</v>
      </c>
      <c r="G162" s="3">
        <f t="shared" si="11"/>
        <v>0</v>
      </c>
      <c r="H162" s="3" t="e">
        <f t="shared" si="12"/>
        <v>#NUM!</v>
      </c>
      <c r="I162" s="3">
        <f t="shared" si="13"/>
        <v>0</v>
      </c>
      <c r="J162">
        <f t="shared" si="14"/>
        <v>146.36855172447966</v>
      </c>
      <c r="AU162" s="2">
        <v>908100</v>
      </c>
      <c r="AV162" s="2">
        <v>132917281.82099998</v>
      </c>
      <c r="AW162" s="3">
        <v>146.36855172447966</v>
      </c>
    </row>
    <row r="163" spans="1:100">
      <c r="A163" t="s">
        <v>582</v>
      </c>
      <c r="B163" t="s">
        <v>583</v>
      </c>
      <c r="C163" t="s">
        <v>105</v>
      </c>
      <c r="D163" t="s">
        <v>342</v>
      </c>
      <c r="E163" t="s">
        <v>107</v>
      </c>
      <c r="F163">
        <f t="shared" si="10"/>
        <v>0</v>
      </c>
      <c r="G163" s="3">
        <f t="shared" si="11"/>
        <v>2.476415020158778</v>
      </c>
      <c r="H163" s="3">
        <f t="shared" si="12"/>
        <v>20.264548727984344</v>
      </c>
      <c r="I163" s="3">
        <f t="shared" si="13"/>
        <v>24.313080000000003</v>
      </c>
      <c r="J163">
        <f t="shared" si="14"/>
        <v>59.05475757575757</v>
      </c>
      <c r="W163" s="2">
        <v>3066</v>
      </c>
      <c r="X163" s="2">
        <v>62131.106400000004</v>
      </c>
      <c r="Y163" s="3">
        <v>20.264548727984344</v>
      </c>
      <c r="AC163" s="2">
        <v>1658500</v>
      </c>
      <c r="AD163" s="2">
        <v>4107134.3109333334</v>
      </c>
      <c r="AE163" s="3">
        <v>2.476415020158778</v>
      </c>
      <c r="AF163" s="2">
        <v>0</v>
      </c>
      <c r="AG163" s="2">
        <v>0</v>
      </c>
      <c r="AR163" s="2">
        <v>0</v>
      </c>
      <c r="AS163" s="2">
        <v>0</v>
      </c>
      <c r="AU163" s="2">
        <v>38940</v>
      </c>
      <c r="AV163" s="2">
        <v>2299592.2599999998</v>
      </c>
      <c r="AW163" s="3">
        <v>59.05475757575757</v>
      </c>
      <c r="AX163" s="2">
        <v>0</v>
      </c>
      <c r="AY163" s="2">
        <v>0</v>
      </c>
      <c r="BA163" s="2">
        <v>210</v>
      </c>
      <c r="BB163" s="2">
        <v>5105.7468000000008</v>
      </c>
      <c r="BC163" s="3">
        <v>24.313080000000003</v>
      </c>
    </row>
    <row r="164" spans="1:100">
      <c r="A164" t="s">
        <v>584</v>
      </c>
      <c r="B164" t="s">
        <v>585</v>
      </c>
      <c r="C164" t="s">
        <v>115</v>
      </c>
      <c r="D164" t="s">
        <v>162</v>
      </c>
      <c r="E164" t="s">
        <v>586</v>
      </c>
      <c r="F164">
        <f t="shared" si="10"/>
        <v>0</v>
      </c>
      <c r="G164" s="3">
        <f t="shared" si="11"/>
        <v>81821.835243668131</v>
      </c>
      <c r="H164" s="3">
        <f t="shared" si="12"/>
        <v>81821.835243668131</v>
      </c>
      <c r="I164" s="3">
        <f t="shared" si="13"/>
        <v>81821.835243668131</v>
      </c>
      <c r="J164">
        <f t="shared" si="14"/>
        <v>0</v>
      </c>
      <c r="Z164" s="2">
        <v>229</v>
      </c>
      <c r="AA164" s="2">
        <v>18737200.270800002</v>
      </c>
      <c r="AB164" s="3">
        <v>81821.835243668131</v>
      </c>
    </row>
    <row r="165" spans="1:100">
      <c r="A165" t="s">
        <v>587</v>
      </c>
      <c r="B165" t="s">
        <v>588</v>
      </c>
      <c r="C165" t="s">
        <v>296</v>
      </c>
      <c r="D165" t="s">
        <v>589</v>
      </c>
      <c r="E165" t="s">
        <v>590</v>
      </c>
      <c r="F165">
        <f t="shared" si="10"/>
        <v>0</v>
      </c>
      <c r="G165" s="3">
        <f t="shared" si="11"/>
        <v>410.19</v>
      </c>
      <c r="H165" s="3">
        <f t="shared" si="12"/>
        <v>410.19</v>
      </c>
      <c r="I165" s="3">
        <f t="shared" si="13"/>
        <v>410.19</v>
      </c>
      <c r="J165">
        <f t="shared" si="14"/>
        <v>0</v>
      </c>
      <c r="W165" s="2">
        <v>22700</v>
      </c>
      <c r="X165" s="2">
        <v>9311313</v>
      </c>
      <c r="Y165" s="3">
        <v>410.19</v>
      </c>
      <c r="AR165" s="2">
        <v>0</v>
      </c>
      <c r="AS165" s="2">
        <v>0</v>
      </c>
      <c r="BA165" s="2">
        <v>4040</v>
      </c>
      <c r="BB165" s="2">
        <v>1657167.6</v>
      </c>
      <c r="BC165" s="3">
        <v>410.19</v>
      </c>
      <c r="CT165" s="2">
        <v>0</v>
      </c>
      <c r="CU165" s="2">
        <v>0</v>
      </c>
    </row>
    <row r="166" spans="1:100">
      <c r="A166" t="s">
        <v>591</v>
      </c>
      <c r="B166" t="s">
        <v>592</v>
      </c>
      <c r="C166" t="s">
        <v>105</v>
      </c>
      <c r="D166" t="s">
        <v>593</v>
      </c>
      <c r="E166" t="s">
        <v>107</v>
      </c>
      <c r="F166">
        <f t="shared" si="10"/>
        <v>5.0535714285714288</v>
      </c>
      <c r="G166" s="3">
        <f t="shared" si="11"/>
        <v>0.94855527538769868</v>
      </c>
      <c r="H166" s="3">
        <f t="shared" si="12"/>
        <v>3.9299500267022696</v>
      </c>
      <c r="I166" s="3">
        <f t="shared" si="13"/>
        <v>5.6893885714285712</v>
      </c>
      <c r="J166">
        <f t="shared" si="14"/>
        <v>29.284657766756542</v>
      </c>
      <c r="K166" s="2">
        <v>1848</v>
      </c>
      <c r="L166" s="2">
        <v>9339</v>
      </c>
      <c r="M166" s="3">
        <v>5.0535714285714288</v>
      </c>
      <c r="N166" s="2">
        <v>29960</v>
      </c>
      <c r="O166" s="2">
        <v>117741.30279999999</v>
      </c>
      <c r="P166" s="3">
        <v>3.9299500267022696</v>
      </c>
      <c r="W166" s="2">
        <v>237513</v>
      </c>
      <c r="X166" s="2">
        <v>903417.37200000009</v>
      </c>
      <c r="Y166" s="3">
        <v>3.8036544189160177</v>
      </c>
      <c r="Z166" s="2">
        <v>175052</v>
      </c>
      <c r="AA166" s="2">
        <v>659579.55359999998</v>
      </c>
      <c r="AB166" s="3">
        <v>3.7679064140940977</v>
      </c>
      <c r="AC166" s="2">
        <v>1713100</v>
      </c>
      <c r="AD166" s="2">
        <v>1624970.0422666667</v>
      </c>
      <c r="AE166" s="3">
        <v>0.94855527538769868</v>
      </c>
      <c r="AF166" s="2">
        <v>182</v>
      </c>
      <c r="AG166" s="2">
        <v>723.42600000000004</v>
      </c>
      <c r="AH166" s="3">
        <v>3.9748681318681323</v>
      </c>
      <c r="AI166" s="2">
        <v>0</v>
      </c>
      <c r="AJ166" s="2">
        <v>0</v>
      </c>
      <c r="AL166" s="2">
        <v>89941</v>
      </c>
      <c r="AM166" s="2">
        <v>376012.96919999999</v>
      </c>
      <c r="AN166" s="3">
        <v>4.1806625365517398</v>
      </c>
      <c r="AO166" s="2">
        <v>378</v>
      </c>
      <c r="AP166" s="2">
        <v>1375.5625333333335</v>
      </c>
      <c r="AQ166" s="3">
        <v>3.6390543209876549</v>
      </c>
      <c r="AR166" s="2">
        <v>728</v>
      </c>
      <c r="AS166" s="2">
        <v>3679.3181666666669</v>
      </c>
      <c r="AT166" s="3">
        <v>5.0540084706959707</v>
      </c>
      <c r="AU166" s="2">
        <v>249216</v>
      </c>
      <c r="AV166" s="2">
        <v>7298205.2699999986</v>
      </c>
      <c r="AW166" s="3">
        <v>29.284657766756542</v>
      </c>
      <c r="AX166" s="2">
        <v>3752</v>
      </c>
      <c r="AY166" s="2">
        <v>15251.073066666668</v>
      </c>
      <c r="AZ166" s="3">
        <v>4.064784932480455</v>
      </c>
      <c r="BA166" s="2">
        <v>22860</v>
      </c>
      <c r="BB166" s="2">
        <v>88654.737600000008</v>
      </c>
      <c r="BC166" s="3">
        <v>3.8781600000000003</v>
      </c>
      <c r="BD166" s="2">
        <v>3710</v>
      </c>
      <c r="BE166" s="2">
        <v>17356.594856</v>
      </c>
      <c r="BF166" s="3">
        <v>4.6783274544474391</v>
      </c>
      <c r="BG166" s="2">
        <v>12404</v>
      </c>
      <c r="BH166" s="2">
        <v>19622.194748333335</v>
      </c>
      <c r="BI166" s="3">
        <v>1.5819247620391272</v>
      </c>
      <c r="BJ166" s="2">
        <v>966</v>
      </c>
      <c r="BK166" s="2">
        <v>5311.5875999999998</v>
      </c>
      <c r="BL166" s="3">
        <v>5.4985378881987579</v>
      </c>
      <c r="BM166" s="2">
        <v>1708</v>
      </c>
      <c r="BN166" s="2">
        <v>6270.6864000000005</v>
      </c>
      <c r="BO166" s="3">
        <v>3.6713620608899302</v>
      </c>
      <c r="BP166" s="2">
        <v>4060</v>
      </c>
      <c r="BQ166" s="2">
        <v>19644.371999999999</v>
      </c>
      <c r="BR166" s="3">
        <v>4.83851527093596</v>
      </c>
      <c r="BS166" s="2">
        <v>112</v>
      </c>
      <c r="BT166" s="2">
        <v>505.27241333333336</v>
      </c>
      <c r="BU166" s="3">
        <v>4.5113608333333337</v>
      </c>
      <c r="BY166" s="2">
        <v>83496</v>
      </c>
      <c r="BZ166" s="2">
        <v>200344.32189866665</v>
      </c>
      <c r="CA166" s="3">
        <v>2.399448140014691</v>
      </c>
      <c r="CB166" s="2">
        <v>70</v>
      </c>
      <c r="CC166" s="2">
        <v>398.25720000000001</v>
      </c>
      <c r="CD166" s="3">
        <v>5.6893885714285712</v>
      </c>
      <c r="CE166" s="2">
        <v>22610</v>
      </c>
      <c r="CF166" s="2">
        <v>122905.77992000002</v>
      </c>
      <c r="CG166" s="3">
        <v>5.4359035789473689</v>
      </c>
      <c r="CK166" s="2">
        <v>4802</v>
      </c>
      <c r="CL166" s="2">
        <v>23307.077920000003</v>
      </c>
      <c r="CM166" s="3">
        <v>4.8536188921282806</v>
      </c>
      <c r="CN166" s="2">
        <v>5726</v>
      </c>
      <c r="CO166" s="2">
        <v>22186.058399999998</v>
      </c>
      <c r="CP166" s="3">
        <v>3.8746172546280122</v>
      </c>
      <c r="CQ166" s="2">
        <v>18424</v>
      </c>
      <c r="CR166" s="2">
        <v>69842.678400000004</v>
      </c>
      <c r="CS166" s="3">
        <v>3.7908531480677379</v>
      </c>
      <c r="CT166" s="2">
        <v>6244</v>
      </c>
      <c r="CU166" s="2">
        <v>17939.4732</v>
      </c>
      <c r="CV166" s="3">
        <v>2.8730738629083921</v>
      </c>
    </row>
    <row r="167" spans="1:100">
      <c r="A167" t="s">
        <v>594</v>
      </c>
      <c r="B167" t="s">
        <v>595</v>
      </c>
      <c r="C167" t="s">
        <v>596</v>
      </c>
      <c r="D167" t="s">
        <v>106</v>
      </c>
      <c r="E167" t="s">
        <v>107</v>
      </c>
      <c r="F167">
        <f t="shared" si="10"/>
        <v>0</v>
      </c>
      <c r="G167" s="3">
        <f t="shared" si="11"/>
        <v>0</v>
      </c>
      <c r="H167" s="3" t="e">
        <f t="shared" si="12"/>
        <v>#NUM!</v>
      </c>
      <c r="I167" s="3">
        <f t="shared" si="13"/>
        <v>0</v>
      </c>
      <c r="J167">
        <f t="shared" si="14"/>
        <v>15.782163485420556</v>
      </c>
      <c r="AU167" s="2">
        <v>6229320</v>
      </c>
      <c r="AV167" s="2">
        <v>98312146.642999977</v>
      </c>
      <c r="AW167" s="3">
        <v>15.782163485420556</v>
      </c>
    </row>
    <row r="168" spans="1:100">
      <c r="A168" t="s">
        <v>597</v>
      </c>
      <c r="B168" t="s">
        <v>598</v>
      </c>
      <c r="C168" t="s">
        <v>147</v>
      </c>
      <c r="D168" t="s">
        <v>599</v>
      </c>
      <c r="E168" t="s">
        <v>107</v>
      </c>
      <c r="F168">
        <f t="shared" si="10"/>
        <v>0</v>
      </c>
      <c r="G168" s="3">
        <f t="shared" si="11"/>
        <v>4.2336974603174609</v>
      </c>
      <c r="H168" s="3">
        <f t="shared" si="12"/>
        <v>5.6655579710144925</v>
      </c>
      <c r="I168" s="3">
        <f t="shared" si="13"/>
        <v>8.8910083604424202</v>
      </c>
      <c r="J168">
        <f t="shared" si="14"/>
        <v>100.29275555555553</v>
      </c>
      <c r="Q168" s="2">
        <v>0</v>
      </c>
      <c r="R168" s="2">
        <v>0</v>
      </c>
      <c r="W168" s="2">
        <v>0</v>
      </c>
      <c r="X168" s="2">
        <v>0</v>
      </c>
      <c r="Z168" s="2">
        <v>36888</v>
      </c>
      <c r="AA168" s="2">
        <v>327971.51640000002</v>
      </c>
      <c r="AB168" s="3">
        <v>8.8910083604424202</v>
      </c>
      <c r="AC168" s="2">
        <v>7300</v>
      </c>
      <c r="AD168" s="2">
        <v>41314.769766666672</v>
      </c>
      <c r="AE168" s="3">
        <v>5.6595575022831062</v>
      </c>
      <c r="AF168" s="2">
        <v>3780</v>
      </c>
      <c r="AG168" s="2">
        <v>16003.376400000001</v>
      </c>
      <c r="AH168" s="3">
        <v>4.2336974603174609</v>
      </c>
      <c r="AL168" s="2">
        <v>33595</v>
      </c>
      <c r="AM168" s="2">
        <v>216977.08559999999</v>
      </c>
      <c r="AN168" s="3">
        <v>6.4586124601875277</v>
      </c>
      <c r="AO168" s="2">
        <v>3240</v>
      </c>
      <c r="AP168" s="2">
        <v>17541.114266666667</v>
      </c>
      <c r="AQ168" s="3">
        <v>5.4139241563786014</v>
      </c>
      <c r="AR168" s="2">
        <v>61560</v>
      </c>
      <c r="AS168" s="2">
        <v>536805.88950000005</v>
      </c>
      <c r="AT168" s="3">
        <v>8.7200436890838215</v>
      </c>
      <c r="AU168" s="2">
        <v>26640</v>
      </c>
      <c r="AV168" s="2">
        <v>2671799.0079999994</v>
      </c>
      <c r="AW168" s="3">
        <v>100.29275555555553</v>
      </c>
      <c r="AX168" s="2">
        <v>7020</v>
      </c>
      <c r="AY168" s="2">
        <v>43092.888833333331</v>
      </c>
      <c r="AZ168" s="3">
        <v>6.1385881528964861</v>
      </c>
      <c r="BA168" s="2">
        <v>6840</v>
      </c>
      <c r="BB168" s="2">
        <v>38911.369200000001</v>
      </c>
      <c r="BC168" s="3">
        <v>5.6887966666666667</v>
      </c>
      <c r="BG168" s="2">
        <v>720</v>
      </c>
      <c r="BH168" s="2">
        <v>4069.7797839999998</v>
      </c>
      <c r="BI168" s="3">
        <v>5.6524719222222224</v>
      </c>
      <c r="BM168" s="2">
        <v>4140</v>
      </c>
      <c r="BN168" s="2">
        <v>23455.41</v>
      </c>
      <c r="BO168" s="3">
        <v>5.6655579710144925</v>
      </c>
      <c r="CK168" s="2">
        <v>9540</v>
      </c>
      <c r="CL168" s="2">
        <v>53828.771146666666</v>
      </c>
      <c r="CM168" s="3">
        <v>5.6424288413696715</v>
      </c>
      <c r="CN168" s="2">
        <v>308</v>
      </c>
      <c r="CO168" s="2">
        <v>2109.1224000000002</v>
      </c>
      <c r="CP168" s="3">
        <v>6.8478000000000003</v>
      </c>
      <c r="CT168" s="2">
        <v>540</v>
      </c>
      <c r="CU168" s="2">
        <v>2910.1116000000002</v>
      </c>
      <c r="CV168" s="3">
        <v>5.3890955555555555</v>
      </c>
    </row>
    <row r="169" spans="1:100">
      <c r="A169" t="s">
        <v>600</v>
      </c>
      <c r="B169" t="s">
        <v>601</v>
      </c>
      <c r="C169" t="s">
        <v>105</v>
      </c>
      <c r="D169" t="s">
        <v>148</v>
      </c>
      <c r="E169" t="s">
        <v>107</v>
      </c>
      <c r="F169">
        <f t="shared" si="10"/>
        <v>0</v>
      </c>
      <c r="G169" s="3">
        <f t="shared" si="11"/>
        <v>0.70360126400071299</v>
      </c>
      <c r="H169" s="3">
        <f t="shared" si="12"/>
        <v>0.70360126400071299</v>
      </c>
      <c r="I169" s="3">
        <f t="shared" si="13"/>
        <v>0.70360126400071299</v>
      </c>
      <c r="J169">
        <f t="shared" si="14"/>
        <v>0</v>
      </c>
      <c r="AC169" s="2">
        <v>211704100</v>
      </c>
      <c r="AD169" s="2">
        <v>148955272.35413334</v>
      </c>
      <c r="AE169" s="3">
        <v>0.70360126400071299</v>
      </c>
    </row>
    <row r="170" spans="1:100">
      <c r="A170" t="s">
        <v>602</v>
      </c>
      <c r="B170" t="s">
        <v>603</v>
      </c>
      <c r="C170" t="s">
        <v>105</v>
      </c>
      <c r="D170" t="s">
        <v>135</v>
      </c>
      <c r="E170" t="s">
        <v>107</v>
      </c>
      <c r="F170">
        <f t="shared" si="10"/>
        <v>0</v>
      </c>
      <c r="G170" s="3">
        <f t="shared" si="11"/>
        <v>0</v>
      </c>
      <c r="H170" s="3">
        <f t="shared" si="12"/>
        <v>466.16883472222224</v>
      </c>
      <c r="I170" s="3">
        <f t="shared" si="13"/>
        <v>932.33766944444449</v>
      </c>
      <c r="J170">
        <f t="shared" si="14"/>
        <v>1636.0329939393937</v>
      </c>
      <c r="AU170" s="2">
        <v>2310</v>
      </c>
      <c r="AV170" s="2">
        <v>3779236.2159999995</v>
      </c>
      <c r="AW170" s="3">
        <v>1636.0329939393937</v>
      </c>
      <c r="AX170" s="2">
        <v>60</v>
      </c>
      <c r="AY170" s="2">
        <v>55940.260166666667</v>
      </c>
      <c r="AZ170" s="3">
        <v>932.33766944444449</v>
      </c>
      <c r="CN170" s="2">
        <v>1815</v>
      </c>
      <c r="CO170" s="2">
        <v>0</v>
      </c>
      <c r="CP170" s="3">
        <v>0</v>
      </c>
    </row>
    <row r="171" spans="1:100">
      <c r="A171" t="s">
        <v>604</v>
      </c>
      <c r="B171" t="s">
        <v>605</v>
      </c>
      <c r="C171" t="s">
        <v>392</v>
      </c>
      <c r="D171" t="s">
        <v>606</v>
      </c>
      <c r="E171" t="s">
        <v>107</v>
      </c>
      <c r="F171">
        <f t="shared" si="10"/>
        <v>0</v>
      </c>
      <c r="G171" s="3">
        <f t="shared" si="11"/>
        <v>685.32390666666674</v>
      </c>
      <c r="H171" s="3">
        <f t="shared" si="12"/>
        <v>814.5496215544041</v>
      </c>
      <c r="I171" s="3">
        <f t="shared" si="13"/>
        <v>1063.87655275</v>
      </c>
      <c r="J171">
        <f t="shared" si="14"/>
        <v>1162.049685340314</v>
      </c>
      <c r="T171" s="2">
        <v>9600</v>
      </c>
      <c r="U171" s="2">
        <v>10213214.906400001</v>
      </c>
      <c r="V171" s="3">
        <v>1063.87655275</v>
      </c>
      <c r="W171" s="2">
        <v>21607</v>
      </c>
      <c r="X171" s="2">
        <v>16231331.661599999</v>
      </c>
      <c r="Y171" s="3">
        <v>751.2070931457398</v>
      </c>
      <c r="Z171" s="2">
        <v>10310</v>
      </c>
      <c r="AA171" s="2">
        <v>10111756.2744</v>
      </c>
      <c r="AB171" s="3">
        <v>980.77170459747811</v>
      </c>
      <c r="AC171" s="2">
        <v>14106</v>
      </c>
      <c r="AD171" s="2">
        <v>10955435.1424</v>
      </c>
      <c r="AE171" s="3">
        <v>776.6507261023678</v>
      </c>
      <c r="AL171" s="2">
        <v>3824</v>
      </c>
      <c r="AM171" s="2">
        <v>4063043.8200000003</v>
      </c>
      <c r="AN171" s="3">
        <v>1062.5114592050211</v>
      </c>
      <c r="AU171" s="2">
        <v>1910</v>
      </c>
      <c r="AV171" s="2">
        <v>2219514.8989999997</v>
      </c>
      <c r="AW171" s="3">
        <v>1162.049685340314</v>
      </c>
      <c r="BA171" s="2">
        <v>1930</v>
      </c>
      <c r="BB171" s="2">
        <v>1572080.7696</v>
      </c>
      <c r="BC171" s="3">
        <v>814.5496215544041</v>
      </c>
      <c r="BG171" s="2">
        <v>3990</v>
      </c>
      <c r="BH171" s="2">
        <v>2861573.6630600002</v>
      </c>
      <c r="BI171" s="3">
        <v>717.18638171929831</v>
      </c>
      <c r="CE171" s="2">
        <v>0</v>
      </c>
      <c r="CF171" s="2">
        <v>0</v>
      </c>
      <c r="CK171" s="2">
        <v>1760</v>
      </c>
      <c r="CL171" s="2">
        <v>1654468.4998933333</v>
      </c>
      <c r="CM171" s="3">
        <v>940.03892039393941</v>
      </c>
      <c r="CN171" s="2">
        <v>1908</v>
      </c>
      <c r="CO171" s="2">
        <v>1623339.6036</v>
      </c>
      <c r="CP171" s="3">
        <v>850.80692012578618</v>
      </c>
      <c r="CQ171" s="2">
        <v>90</v>
      </c>
      <c r="CR171" s="2">
        <v>61679.151600000005</v>
      </c>
      <c r="CS171" s="3">
        <v>685.32390666666674</v>
      </c>
      <c r="CT171" s="2">
        <v>350</v>
      </c>
      <c r="CU171" s="2">
        <v>240978.42120000001</v>
      </c>
      <c r="CV171" s="3">
        <v>688.50977485714293</v>
      </c>
    </row>
    <row r="172" spans="1:100">
      <c r="A172" t="s">
        <v>607</v>
      </c>
      <c r="B172" t="s">
        <v>608</v>
      </c>
      <c r="C172" t="s">
        <v>232</v>
      </c>
      <c r="D172" t="s">
        <v>120</v>
      </c>
      <c r="E172" t="s">
        <v>239</v>
      </c>
      <c r="F172">
        <f t="shared" si="10"/>
        <v>0</v>
      </c>
      <c r="G172" s="3">
        <f t="shared" si="11"/>
        <v>0</v>
      </c>
      <c r="H172" s="3">
        <f t="shared" si="12"/>
        <v>97201.835076923075</v>
      </c>
      <c r="I172" s="3">
        <f t="shared" si="13"/>
        <v>151813.5564</v>
      </c>
      <c r="J172">
        <f t="shared" si="14"/>
        <v>142352.11147219918</v>
      </c>
      <c r="N172" s="2">
        <v>0</v>
      </c>
      <c r="O172" s="2">
        <v>0</v>
      </c>
      <c r="Q172" s="2">
        <v>2</v>
      </c>
      <c r="R172" s="2">
        <v>303627.1128</v>
      </c>
      <c r="S172" s="3">
        <v>151813.5564</v>
      </c>
      <c r="T172" s="2">
        <v>338</v>
      </c>
      <c r="U172" s="2">
        <v>32854220.256000001</v>
      </c>
      <c r="V172" s="3">
        <v>97201.835076923075</v>
      </c>
      <c r="W172" s="2">
        <v>175</v>
      </c>
      <c r="X172" s="2">
        <v>16982049.466800001</v>
      </c>
      <c r="Y172" s="3">
        <v>97040.282667428575</v>
      </c>
      <c r="Z172" s="2">
        <v>272</v>
      </c>
      <c r="AA172" s="2">
        <v>36341178.324000001</v>
      </c>
      <c r="AB172" s="3">
        <v>133607.27325</v>
      </c>
      <c r="AC172" s="2">
        <v>532</v>
      </c>
      <c r="AD172" s="2">
        <v>30204060.656999998</v>
      </c>
      <c r="AE172" s="3">
        <v>56774.550107142852</v>
      </c>
      <c r="AL172" s="2">
        <v>500</v>
      </c>
      <c r="AM172" s="2">
        <v>74020650</v>
      </c>
      <c r="AN172" s="3">
        <v>148041.29999999999</v>
      </c>
      <c r="AR172" s="2">
        <v>230</v>
      </c>
      <c r="AS172" s="2">
        <v>34605082.371333331</v>
      </c>
      <c r="AT172" s="3">
        <v>150456.8798753623</v>
      </c>
      <c r="AU172" s="2">
        <v>1205</v>
      </c>
      <c r="AV172" s="2">
        <v>171534294.324</v>
      </c>
      <c r="AW172" s="3">
        <v>142352.11147219918</v>
      </c>
      <c r="BA172" s="2">
        <v>15</v>
      </c>
      <c r="BB172" s="2">
        <v>2166071.6880000001</v>
      </c>
      <c r="BC172" s="3">
        <v>144404.77920000002</v>
      </c>
      <c r="CK172" s="2">
        <v>3</v>
      </c>
      <c r="CL172" s="2">
        <v>288024.65749333333</v>
      </c>
      <c r="CM172" s="3">
        <v>96008.219164444439</v>
      </c>
      <c r="CN172" s="2">
        <v>14</v>
      </c>
      <c r="CO172" s="2">
        <v>0</v>
      </c>
      <c r="CP172" s="3">
        <v>0</v>
      </c>
      <c r="CQ172" s="2">
        <v>0</v>
      </c>
      <c r="CR172" s="2">
        <v>0</v>
      </c>
      <c r="CT172" s="2">
        <v>5</v>
      </c>
      <c r="CU172" s="2">
        <v>454609.848</v>
      </c>
      <c r="CV172" s="3">
        <v>90921.969599999997</v>
      </c>
    </row>
    <row r="173" spans="1:100">
      <c r="A173" t="s">
        <v>609</v>
      </c>
      <c r="B173" t="s">
        <v>610</v>
      </c>
      <c r="C173" t="s">
        <v>611</v>
      </c>
      <c r="D173" t="s">
        <v>612</v>
      </c>
      <c r="E173" t="s">
        <v>107</v>
      </c>
      <c r="F173">
        <f t="shared" si="10"/>
        <v>0</v>
      </c>
      <c r="G173" s="3">
        <f t="shared" si="11"/>
        <v>0</v>
      </c>
      <c r="H173" s="3" t="e">
        <f t="shared" si="12"/>
        <v>#NUM!</v>
      </c>
      <c r="I173" s="3">
        <f t="shared" si="13"/>
        <v>0</v>
      </c>
      <c r="J173">
        <f t="shared" si="14"/>
        <v>240.36312030798007</v>
      </c>
      <c r="AU173" s="2">
        <v>115462</v>
      </c>
      <c r="AV173" s="2">
        <v>27752806.596999995</v>
      </c>
      <c r="AW173" s="3">
        <v>240.36312030798007</v>
      </c>
    </row>
    <row r="174" spans="1:100">
      <c r="A174" t="s">
        <v>613</v>
      </c>
      <c r="B174" t="s">
        <v>614</v>
      </c>
      <c r="C174" t="s">
        <v>115</v>
      </c>
      <c r="D174" t="s">
        <v>143</v>
      </c>
      <c r="E174" t="s">
        <v>615</v>
      </c>
      <c r="F174">
        <f t="shared" si="10"/>
        <v>0</v>
      </c>
      <c r="G174" s="3">
        <f t="shared" si="11"/>
        <v>0</v>
      </c>
      <c r="H174" s="3" t="e">
        <f t="shared" si="12"/>
        <v>#NUM!</v>
      </c>
      <c r="I174" s="3">
        <f t="shared" si="13"/>
        <v>0</v>
      </c>
      <c r="J174">
        <f t="shared" si="14"/>
        <v>0</v>
      </c>
      <c r="AU174" s="2">
        <v>0</v>
      </c>
      <c r="AV174" s="2">
        <v>0</v>
      </c>
    </row>
    <row r="175" spans="1:100">
      <c r="A175" t="s">
        <v>616</v>
      </c>
      <c r="B175" t="s">
        <v>617</v>
      </c>
      <c r="C175" t="s">
        <v>232</v>
      </c>
      <c r="D175" t="s">
        <v>246</v>
      </c>
      <c r="E175" t="s">
        <v>618</v>
      </c>
      <c r="F175">
        <f t="shared" si="10"/>
        <v>0</v>
      </c>
      <c r="G175" s="3">
        <f t="shared" si="11"/>
        <v>1126.9165395348837</v>
      </c>
      <c r="H175" s="3">
        <f t="shared" si="12"/>
        <v>1158.6549924840695</v>
      </c>
      <c r="I175" s="3">
        <f t="shared" si="13"/>
        <v>1190.3934454332552</v>
      </c>
      <c r="J175">
        <f t="shared" si="14"/>
        <v>0</v>
      </c>
      <c r="T175" s="2">
        <v>4859</v>
      </c>
      <c r="U175" s="2">
        <v>5475687.4655999998</v>
      </c>
      <c r="V175" s="3">
        <v>1126.9165395348837</v>
      </c>
      <c r="W175" s="2">
        <v>3843</v>
      </c>
      <c r="X175" s="2">
        <v>4574682.0108000003</v>
      </c>
      <c r="Y175" s="3">
        <v>1190.3934454332552</v>
      </c>
      <c r="Z175" s="2">
        <v>0</v>
      </c>
      <c r="AA175" s="2">
        <v>0</v>
      </c>
    </row>
    <row r="176" spans="1:100">
      <c r="A176" t="s">
        <v>619</v>
      </c>
      <c r="B176" t="s">
        <v>620</v>
      </c>
      <c r="C176" t="s">
        <v>128</v>
      </c>
      <c r="D176" t="s">
        <v>151</v>
      </c>
      <c r="E176" t="s">
        <v>107</v>
      </c>
      <c r="F176">
        <f t="shared" si="10"/>
        <v>0</v>
      </c>
      <c r="G176" s="3">
        <f t="shared" si="11"/>
        <v>396.15354078276067</v>
      </c>
      <c r="H176" s="3">
        <f t="shared" si="12"/>
        <v>709.60428638397013</v>
      </c>
      <c r="I176" s="3">
        <f t="shared" si="13"/>
        <v>781.2283906976744</v>
      </c>
      <c r="J176">
        <f t="shared" si="14"/>
        <v>2064.0371298531809</v>
      </c>
      <c r="K176" s="2">
        <v>0</v>
      </c>
      <c r="L176" s="2">
        <v>0</v>
      </c>
      <c r="T176" s="2">
        <v>0</v>
      </c>
      <c r="U176" s="2">
        <v>0</v>
      </c>
      <c r="W176" s="2">
        <v>2064</v>
      </c>
      <c r="X176" s="2">
        <v>1612455.3984000001</v>
      </c>
      <c r="Y176" s="3">
        <v>781.2283906976744</v>
      </c>
      <c r="Z176" s="2">
        <v>0</v>
      </c>
      <c r="AA176" s="2">
        <v>0</v>
      </c>
      <c r="AC176" s="2">
        <v>37372</v>
      </c>
      <c r="AD176" s="2">
        <v>14805050.126133332</v>
      </c>
      <c r="AE176" s="3">
        <v>396.15354078276067</v>
      </c>
      <c r="AR176" s="2">
        <v>176</v>
      </c>
      <c r="AS176" s="2">
        <v>112284.61816666667</v>
      </c>
      <c r="AT176" s="3">
        <v>637.98078503787883</v>
      </c>
      <c r="AU176" s="2">
        <v>3065</v>
      </c>
      <c r="AV176" s="2">
        <v>6326273.8029999994</v>
      </c>
      <c r="AW176" s="3">
        <v>2064.0371298531809</v>
      </c>
      <c r="BA176" s="2">
        <v>326</v>
      </c>
      <c r="BB176" s="2">
        <v>254680.25880000001</v>
      </c>
      <c r="BC176" s="3">
        <v>781.22778773006144</v>
      </c>
      <c r="BM176" s="2">
        <v>0</v>
      </c>
      <c r="BN176" s="2">
        <v>0</v>
      </c>
    </row>
    <row r="177" spans="1:49">
      <c r="A177" t="s">
        <v>621</v>
      </c>
      <c r="B177" t="s">
        <v>622</v>
      </c>
      <c r="C177" t="s">
        <v>147</v>
      </c>
      <c r="D177" t="s">
        <v>623</v>
      </c>
      <c r="E177" t="s">
        <v>107</v>
      </c>
      <c r="F177">
        <f t="shared" si="10"/>
        <v>0</v>
      </c>
      <c r="G177" s="3">
        <f t="shared" si="11"/>
        <v>0</v>
      </c>
      <c r="H177" s="3" t="e">
        <f t="shared" si="12"/>
        <v>#NUM!</v>
      </c>
      <c r="I177" s="3">
        <f t="shared" si="13"/>
        <v>0</v>
      </c>
      <c r="J177">
        <f t="shared" si="14"/>
        <v>737.86326262728085</v>
      </c>
      <c r="AU177" s="2">
        <v>39676</v>
      </c>
      <c r="AV177" s="2">
        <v>29275462.807999995</v>
      </c>
      <c r="AW177" s="3">
        <v>737.86326262728085</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C177"/>
  <sheetViews>
    <sheetView topLeftCell="CM1" workbookViewId="0">
      <selection activeCell="G1" sqref="G1:I1"/>
    </sheetView>
  </sheetViews>
  <sheetFormatPr defaultRowHeight="15"/>
  <cols>
    <col min="1" max="1" width="41" customWidth="1"/>
    <col min="2" max="2" width="8" customWidth="1"/>
    <col min="3" max="3" width="7" customWidth="1"/>
    <col min="4" max="5" width="11" customWidth="1"/>
    <col min="6" max="6" width="7" customWidth="1"/>
    <col min="7" max="7" width="8" customWidth="1"/>
    <col min="8" max="8" width="25" customWidth="1"/>
    <col min="9" max="10" width="21" customWidth="1"/>
    <col min="11" max="11" width="19" customWidth="1"/>
    <col min="12" max="12" width="15" customWidth="1"/>
    <col min="13" max="14" width="13" customWidth="1"/>
    <col min="15" max="15" width="19" customWidth="1"/>
    <col min="16" max="17" width="13" customWidth="1"/>
    <col min="18" max="18" width="19" customWidth="1"/>
    <col min="19" max="19" width="14" customWidth="1"/>
    <col min="20" max="20" width="13" customWidth="1"/>
    <col min="21" max="21" width="20" customWidth="1"/>
    <col min="22" max="23" width="13" customWidth="1"/>
    <col min="24" max="24" width="18" customWidth="1"/>
    <col min="25" max="26" width="13" customWidth="1"/>
    <col min="27" max="27" width="19" customWidth="1"/>
    <col min="28" max="28" width="18" customWidth="1"/>
    <col min="29" max="29" width="16" customWidth="1"/>
    <col min="30" max="30" width="18" customWidth="1"/>
    <col min="31" max="32" width="13" customWidth="1"/>
    <col min="33" max="33" width="15" customWidth="1"/>
    <col min="34" max="35" width="13" customWidth="1"/>
    <col min="36" max="37" width="16" customWidth="1"/>
    <col min="38" max="38" width="14" customWidth="1"/>
    <col min="39" max="39" width="22" customWidth="1"/>
    <col min="40" max="40" width="14" customWidth="1"/>
    <col min="41" max="41" width="13" customWidth="1"/>
    <col min="42" max="42" width="20" customWidth="1"/>
    <col min="43" max="43" width="14" customWidth="1"/>
    <col min="44" max="44" width="13" customWidth="1"/>
    <col min="45" max="45" width="20" customWidth="1"/>
    <col min="46" max="47" width="13" customWidth="1"/>
    <col min="48" max="48" width="18" customWidth="1"/>
    <col min="49" max="50" width="13" customWidth="1"/>
    <col min="51" max="51" width="18" customWidth="1"/>
    <col min="52" max="52" width="14" customWidth="1"/>
    <col min="53" max="53" width="13" customWidth="1"/>
    <col min="54" max="54" width="20" customWidth="1"/>
    <col min="55" max="55" width="14" customWidth="1"/>
    <col min="56" max="56" width="13" customWidth="1"/>
    <col min="57" max="57" width="20" customWidth="1"/>
    <col min="58" max="59" width="13" customWidth="1"/>
    <col min="60" max="60" width="19" customWidth="1"/>
    <col min="61" max="61" width="14" customWidth="1"/>
    <col min="62" max="62" width="13" customWidth="1"/>
    <col min="63" max="63" width="20" customWidth="1"/>
    <col min="64" max="64" width="14" customWidth="1"/>
    <col min="65" max="65" width="13" customWidth="1"/>
    <col min="66" max="66" width="20" customWidth="1"/>
    <col min="67" max="68" width="13" customWidth="1"/>
    <col min="69" max="69" width="18" customWidth="1"/>
    <col min="70" max="71" width="13" customWidth="1"/>
    <col min="72" max="72" width="18" customWidth="1"/>
    <col min="73" max="73" width="17" customWidth="1"/>
    <col min="74" max="74" width="15" customWidth="1"/>
    <col min="75" max="75" width="23" customWidth="1"/>
    <col min="76" max="77" width="13" customWidth="1"/>
    <col min="78" max="78" width="19" customWidth="1"/>
    <col min="79" max="79" width="17" customWidth="1"/>
    <col min="80" max="80" width="15" customWidth="1"/>
    <col min="81" max="81" width="23" customWidth="1"/>
    <col min="82" max="83" width="13" customWidth="1"/>
    <col min="84" max="84" width="15" customWidth="1"/>
    <col min="85" max="86" width="13" customWidth="1"/>
    <col min="87" max="87" width="19" customWidth="1"/>
    <col min="88" max="89" width="13" customWidth="1"/>
    <col min="90" max="90" width="19" customWidth="1"/>
    <col min="91" max="91" width="15" customWidth="1"/>
    <col min="92" max="92" width="13" customWidth="1"/>
    <col min="93" max="93" width="21" customWidth="1"/>
    <col min="94" max="94" width="15" customWidth="1"/>
    <col min="95" max="95" width="13" customWidth="1"/>
    <col min="96" max="96" width="21" customWidth="1"/>
    <col min="97" max="97" width="15" customWidth="1"/>
    <col min="98" max="98" width="13" customWidth="1"/>
    <col min="99" max="99" width="21" customWidth="1"/>
    <col min="100" max="101" width="13" customWidth="1"/>
    <col min="102" max="102" width="18" customWidth="1"/>
    <col min="103" max="104" width="13" customWidth="1"/>
    <col min="105" max="105" width="19" customWidth="1"/>
    <col min="106" max="107" width="13" customWidth="1"/>
  </cols>
  <sheetData>
    <row r="1" spans="1:107">
      <c r="A1" t="s">
        <v>0</v>
      </c>
      <c r="B1" t="s">
        <v>624</v>
      </c>
      <c r="C1" t="s">
        <v>1</v>
      </c>
      <c r="D1" t="s">
        <v>625</v>
      </c>
      <c r="E1" t="s">
        <v>626</v>
      </c>
      <c r="F1" t="s">
        <v>627</v>
      </c>
      <c r="G1" t="s">
        <v>628</v>
      </c>
      <c r="H1" t="s">
        <v>629</v>
      </c>
      <c r="I1" t="s">
        <v>630</v>
      </c>
      <c r="J1" t="s">
        <v>631</v>
      </c>
      <c r="K1" t="s">
        <v>632</v>
      </c>
      <c r="L1" t="s">
        <v>633</v>
      </c>
      <c r="M1" t="s">
        <v>10</v>
      </c>
      <c r="N1" t="s">
        <v>11</v>
      </c>
      <c r="O1" t="s">
        <v>634</v>
      </c>
      <c r="P1" t="s">
        <v>19</v>
      </c>
      <c r="Q1" t="s">
        <v>20</v>
      </c>
      <c r="R1" t="s">
        <v>635</v>
      </c>
      <c r="S1" t="s">
        <v>22</v>
      </c>
      <c r="T1" t="s">
        <v>23</v>
      </c>
      <c r="U1" t="s">
        <v>636</v>
      </c>
      <c r="V1" t="s">
        <v>25</v>
      </c>
      <c r="W1" t="s">
        <v>26</v>
      </c>
      <c r="X1" t="s">
        <v>637</v>
      </c>
      <c r="Y1" t="s">
        <v>40</v>
      </c>
      <c r="Z1" t="s">
        <v>41</v>
      </c>
      <c r="AA1" t="s">
        <v>638</v>
      </c>
      <c r="AB1" t="s">
        <v>49</v>
      </c>
      <c r="AC1" t="s">
        <v>50</v>
      </c>
      <c r="AD1" t="s">
        <v>639</v>
      </c>
      <c r="AE1" t="s">
        <v>43</v>
      </c>
      <c r="AF1" t="s">
        <v>44</v>
      </c>
      <c r="AG1" t="s">
        <v>640</v>
      </c>
      <c r="AH1" t="s">
        <v>46</v>
      </c>
      <c r="AI1" t="s">
        <v>47</v>
      </c>
      <c r="AJ1" t="s">
        <v>641</v>
      </c>
      <c r="AK1" t="s">
        <v>13</v>
      </c>
      <c r="AL1" t="s">
        <v>14</v>
      </c>
      <c r="AM1" t="s">
        <v>642</v>
      </c>
      <c r="AN1" t="s">
        <v>52</v>
      </c>
      <c r="AO1" t="s">
        <v>53</v>
      </c>
      <c r="AP1" t="s">
        <v>643</v>
      </c>
      <c r="AQ1" t="s">
        <v>16</v>
      </c>
      <c r="AR1" t="s">
        <v>17</v>
      </c>
      <c r="AS1" t="s">
        <v>644</v>
      </c>
      <c r="AT1" t="s">
        <v>55</v>
      </c>
      <c r="AU1" t="s">
        <v>56</v>
      </c>
      <c r="AV1" t="s">
        <v>645</v>
      </c>
      <c r="AW1" t="s">
        <v>58</v>
      </c>
      <c r="AX1" t="s">
        <v>59</v>
      </c>
      <c r="AY1" t="s">
        <v>646</v>
      </c>
      <c r="AZ1" t="s">
        <v>61</v>
      </c>
      <c r="BA1" t="s">
        <v>62</v>
      </c>
      <c r="BB1" t="s">
        <v>647</v>
      </c>
      <c r="BC1" t="s">
        <v>64</v>
      </c>
      <c r="BD1" t="s">
        <v>65</v>
      </c>
      <c r="BE1" t="s">
        <v>648</v>
      </c>
      <c r="BF1" t="s">
        <v>67</v>
      </c>
      <c r="BG1" t="s">
        <v>68</v>
      </c>
      <c r="BH1" t="s">
        <v>649</v>
      </c>
      <c r="BI1" t="s">
        <v>70</v>
      </c>
      <c r="BJ1" t="s">
        <v>71</v>
      </c>
      <c r="BK1" t="s">
        <v>650</v>
      </c>
      <c r="BL1" t="s">
        <v>73</v>
      </c>
      <c r="BM1" t="s">
        <v>74</v>
      </c>
      <c r="BN1" t="s">
        <v>651</v>
      </c>
      <c r="BO1" t="s">
        <v>76</v>
      </c>
      <c r="BP1" t="s">
        <v>77</v>
      </c>
      <c r="BQ1" t="s">
        <v>652</v>
      </c>
      <c r="BR1" t="s">
        <v>28</v>
      </c>
      <c r="BS1" t="s">
        <v>29</v>
      </c>
      <c r="BT1" t="s">
        <v>653</v>
      </c>
      <c r="BU1" t="s">
        <v>79</v>
      </c>
      <c r="BV1" t="s">
        <v>80</v>
      </c>
      <c r="BW1" t="s">
        <v>654</v>
      </c>
      <c r="BX1" t="s">
        <v>82</v>
      </c>
      <c r="BY1" t="s">
        <v>83</v>
      </c>
      <c r="BZ1" t="s">
        <v>655</v>
      </c>
      <c r="CA1" t="s">
        <v>31</v>
      </c>
      <c r="CB1" t="s">
        <v>32</v>
      </c>
      <c r="CC1" t="s">
        <v>656</v>
      </c>
      <c r="CD1" t="s">
        <v>85</v>
      </c>
      <c r="CE1" t="s">
        <v>86</v>
      </c>
      <c r="CF1" t="s">
        <v>657</v>
      </c>
      <c r="CG1" t="s">
        <v>34</v>
      </c>
      <c r="CH1" t="s">
        <v>35</v>
      </c>
      <c r="CI1" t="s">
        <v>658</v>
      </c>
      <c r="CJ1" t="s">
        <v>88</v>
      </c>
      <c r="CK1" t="s">
        <v>89</v>
      </c>
      <c r="CL1" t="s">
        <v>659</v>
      </c>
      <c r="CM1" t="s">
        <v>91</v>
      </c>
      <c r="CN1" t="s">
        <v>92</v>
      </c>
      <c r="CO1" t="s">
        <v>660</v>
      </c>
      <c r="CP1" t="s">
        <v>94</v>
      </c>
      <c r="CQ1" t="s">
        <v>95</v>
      </c>
      <c r="CR1" t="s">
        <v>661</v>
      </c>
      <c r="CS1" t="s">
        <v>97</v>
      </c>
      <c r="CT1" t="s">
        <v>98</v>
      </c>
      <c r="CU1" t="s">
        <v>662</v>
      </c>
      <c r="CV1" t="s">
        <v>37</v>
      </c>
      <c r="CW1" t="s">
        <v>38</v>
      </c>
      <c r="CX1" t="s">
        <v>663</v>
      </c>
      <c r="CY1" t="s">
        <v>100</v>
      </c>
      <c r="CZ1" t="s">
        <v>101</v>
      </c>
      <c r="DA1" t="s">
        <v>664</v>
      </c>
      <c r="DB1" t="s">
        <v>665</v>
      </c>
      <c r="DC1" t="s">
        <v>666</v>
      </c>
    </row>
    <row r="2" spans="1:107">
      <c r="A2" t="s">
        <v>103</v>
      </c>
      <c r="B2" t="s">
        <v>667</v>
      </c>
      <c r="C2" t="s">
        <v>104</v>
      </c>
      <c r="D2" t="s">
        <v>668</v>
      </c>
      <c r="E2" t="s">
        <v>669</v>
      </c>
      <c r="F2" t="s">
        <v>104</v>
      </c>
      <c r="G2" t="s">
        <v>670</v>
      </c>
      <c r="H2" s="1">
        <v>44531</v>
      </c>
      <c r="I2" s="1">
        <v>44470</v>
      </c>
      <c r="J2" s="1">
        <v>44531</v>
      </c>
      <c r="K2" s="1">
        <v>44470</v>
      </c>
      <c r="L2" s="1">
        <v>44470</v>
      </c>
      <c r="M2" s="2">
        <v>37200</v>
      </c>
      <c r="N2" s="2">
        <v>1911631</v>
      </c>
      <c r="O2" s="1">
        <v>44805</v>
      </c>
      <c r="P2" s="2">
        <v>22484</v>
      </c>
      <c r="Q2" s="2">
        <v>1296528.5520000001</v>
      </c>
      <c r="R2" s="1">
        <v>44774</v>
      </c>
      <c r="S2" s="2">
        <v>86737</v>
      </c>
      <c r="T2" s="2">
        <v>5088166.8024000004</v>
      </c>
      <c r="U2" s="1">
        <v>44562</v>
      </c>
      <c r="V2" s="2">
        <v>28667</v>
      </c>
      <c r="W2" s="2">
        <v>1940561.1587999999</v>
      </c>
      <c r="X2" s="1">
        <v>44927</v>
      </c>
      <c r="Y2" s="2">
        <v>9128</v>
      </c>
      <c r="Z2" s="2">
        <v>337345.97586666665</v>
      </c>
      <c r="AA2" s="1">
        <v>44531</v>
      </c>
      <c r="AB2" s="2">
        <v>2184</v>
      </c>
      <c r="AC2" s="2">
        <v>116597.0677</v>
      </c>
      <c r="AD2" s="1">
        <v>44774</v>
      </c>
      <c r="AE2" s="2">
        <v>41468</v>
      </c>
      <c r="AF2" s="2">
        <v>2075753.7434999999</v>
      </c>
      <c r="AG2" s="1">
        <v>44470</v>
      </c>
      <c r="AH2" s="2">
        <v>257970</v>
      </c>
      <c r="AI2" s="2">
        <v>61181249.869999997</v>
      </c>
      <c r="AJ2" s="1">
        <v>44621</v>
      </c>
      <c r="AN2" s="2">
        <v>8484</v>
      </c>
      <c r="AO2" s="2">
        <v>444768.27120000008</v>
      </c>
      <c r="AP2" s="1">
        <v>44593</v>
      </c>
      <c r="AQ2" s="2">
        <v>12256</v>
      </c>
      <c r="AR2" s="2">
        <v>725272.6007999999</v>
      </c>
      <c r="AS2" s="1">
        <v>44713</v>
      </c>
      <c r="AW2" s="2">
        <v>7168</v>
      </c>
      <c r="AX2" s="2">
        <v>382764.04172533337</v>
      </c>
      <c r="AY2" s="1">
        <v>44713</v>
      </c>
      <c r="BC2" s="2">
        <v>6216</v>
      </c>
      <c r="BD2" s="2">
        <v>282324.08159999998</v>
      </c>
      <c r="BE2" s="1">
        <v>44652</v>
      </c>
      <c r="BI2" s="2">
        <v>3108</v>
      </c>
      <c r="BJ2" s="2">
        <v>143490.70358000003</v>
      </c>
      <c r="BK2" s="1">
        <v>45017</v>
      </c>
      <c r="BL2" s="2">
        <v>924</v>
      </c>
      <c r="BM2" s="2">
        <v>49468.914000000004</v>
      </c>
      <c r="BN2" s="1">
        <v>44621</v>
      </c>
      <c r="BO2" s="2">
        <v>51750</v>
      </c>
      <c r="BP2" s="2">
        <v>930745.54363999993</v>
      </c>
      <c r="BQ2" s="1">
        <v>44652</v>
      </c>
      <c r="BR2" s="2">
        <v>163114</v>
      </c>
      <c r="BS2" s="2">
        <v>5506065.1345166676</v>
      </c>
      <c r="BT2" s="1">
        <v>44531</v>
      </c>
      <c r="BU2" s="2">
        <v>1001</v>
      </c>
      <c r="BV2" s="2">
        <v>57475.822800000002</v>
      </c>
      <c r="BW2" s="1">
        <v>44774</v>
      </c>
      <c r="BX2" s="2">
        <v>1290</v>
      </c>
      <c r="BY2" s="2">
        <v>64844.05698666667</v>
      </c>
      <c r="BZ2" s="1">
        <v>45261</v>
      </c>
      <c r="CG2" s="2">
        <v>16996</v>
      </c>
      <c r="CH2" s="2">
        <v>777640.15283333324</v>
      </c>
      <c r="CI2" s="1">
        <v>44593</v>
      </c>
      <c r="CJ2" s="2">
        <v>2912</v>
      </c>
      <c r="CK2" s="2">
        <v>70619.09818666667</v>
      </c>
      <c r="CL2" s="1">
        <v>45200</v>
      </c>
      <c r="CM2" s="2">
        <v>371</v>
      </c>
      <c r="CN2" s="2">
        <v>13112.6556</v>
      </c>
      <c r="CO2" s="1">
        <v>44562</v>
      </c>
      <c r="CP2" s="2">
        <v>8008</v>
      </c>
      <c r="CQ2" s="2">
        <v>316146.1116</v>
      </c>
      <c r="CR2" s="1">
        <v>45017</v>
      </c>
      <c r="CS2" s="2">
        <v>588</v>
      </c>
      <c r="CT2" s="2">
        <v>16668.63</v>
      </c>
      <c r="CU2" s="1">
        <v>44986</v>
      </c>
      <c r="CV2" s="2">
        <v>45080</v>
      </c>
      <c r="CW2" s="2">
        <v>2306377.5504000001</v>
      </c>
      <c r="CX2" s="1">
        <v>44958</v>
      </c>
      <c r="CY2" s="2">
        <v>39452</v>
      </c>
      <c r="CZ2" s="2">
        <v>515367.27899999998</v>
      </c>
      <c r="DA2" s="1">
        <v>45108</v>
      </c>
      <c r="DB2" s="2">
        <v>10836666.004499005</v>
      </c>
      <c r="DC2" s="2">
        <v>75714318.814236313</v>
      </c>
    </row>
    <row r="3" spans="1:107">
      <c r="A3" t="s">
        <v>108</v>
      </c>
      <c r="B3" t="s">
        <v>671</v>
      </c>
      <c r="C3" t="s">
        <v>109</v>
      </c>
      <c r="D3" t="s">
        <v>671</v>
      </c>
      <c r="E3" t="s">
        <v>672</v>
      </c>
      <c r="F3" t="s">
        <v>109</v>
      </c>
      <c r="G3" t="s">
        <v>671</v>
      </c>
      <c r="H3" s="1">
        <v>45627</v>
      </c>
      <c r="I3" s="1">
        <v>45566</v>
      </c>
      <c r="J3" s="1">
        <v>45627</v>
      </c>
      <c r="K3" s="1">
        <v>45566</v>
      </c>
      <c r="L3" s="1">
        <v>45627</v>
      </c>
      <c r="S3" s="2">
        <v>0</v>
      </c>
      <c r="T3" s="2">
        <v>0</v>
      </c>
      <c r="U3" s="1">
        <v>45748</v>
      </c>
      <c r="AH3" s="2">
        <v>2128</v>
      </c>
      <c r="AI3" s="2">
        <v>471893.89199999999</v>
      </c>
      <c r="AJ3" s="1">
        <v>45627</v>
      </c>
      <c r="AN3" s="2">
        <v>0</v>
      </c>
      <c r="AO3" s="2">
        <v>0</v>
      </c>
      <c r="AP3" s="1">
        <v>45748</v>
      </c>
      <c r="BR3" s="2">
        <v>0</v>
      </c>
      <c r="BS3" s="2">
        <v>0</v>
      </c>
      <c r="BT3" s="1">
        <v>45778</v>
      </c>
      <c r="DB3" s="2">
        <v>300050.52499999997</v>
      </c>
      <c r="DC3" s="2">
        <v>171843.36699999997</v>
      </c>
    </row>
    <row r="4" spans="1:107">
      <c r="A4" t="s">
        <v>111</v>
      </c>
      <c r="B4" t="s">
        <v>671</v>
      </c>
      <c r="C4" t="s">
        <v>112</v>
      </c>
      <c r="D4" t="s">
        <v>671</v>
      </c>
      <c r="E4" t="s">
        <v>673</v>
      </c>
      <c r="F4" t="s">
        <v>112</v>
      </c>
      <c r="G4" t="s">
        <v>671</v>
      </c>
      <c r="H4" s="1">
        <v>44896</v>
      </c>
      <c r="I4" s="1">
        <v>44835</v>
      </c>
      <c r="J4" s="1">
        <v>44896</v>
      </c>
      <c r="K4" s="1">
        <v>44835</v>
      </c>
      <c r="L4" s="1">
        <v>44896</v>
      </c>
      <c r="P4" s="2">
        <v>46376</v>
      </c>
      <c r="Q4" s="2">
        <v>2959262.8032</v>
      </c>
      <c r="R4" s="1">
        <v>45627</v>
      </c>
      <c r="AH4" s="2">
        <v>347220</v>
      </c>
      <c r="AI4" s="2">
        <v>53897192.686999992</v>
      </c>
      <c r="AJ4" s="1">
        <v>44896</v>
      </c>
      <c r="AN4" s="2">
        <v>3060</v>
      </c>
      <c r="AO4" s="2">
        <v>195250.44</v>
      </c>
      <c r="AP4" s="1">
        <v>45597</v>
      </c>
      <c r="DB4" s="2">
        <v>28580173.871199995</v>
      </c>
      <c r="DC4" s="2">
        <v>28471532.058999997</v>
      </c>
    </row>
    <row r="5" spans="1:107">
      <c r="A5" t="s">
        <v>113</v>
      </c>
      <c r="B5" t="s">
        <v>671</v>
      </c>
      <c r="C5" t="s">
        <v>114</v>
      </c>
      <c r="D5" t="s">
        <v>671</v>
      </c>
      <c r="E5" t="s">
        <v>674</v>
      </c>
      <c r="F5" t="s">
        <v>114</v>
      </c>
      <c r="G5" t="s">
        <v>671</v>
      </c>
      <c r="H5" s="1">
        <v>44501</v>
      </c>
      <c r="I5" s="1">
        <v>44287</v>
      </c>
      <c r="J5" s="1">
        <v>44348</v>
      </c>
      <c r="K5" s="1">
        <v>44287</v>
      </c>
      <c r="L5" s="1">
        <v>44348</v>
      </c>
      <c r="AH5" s="2">
        <v>228</v>
      </c>
      <c r="AI5" s="2">
        <v>210142.39099999995</v>
      </c>
      <c r="AJ5" s="1">
        <v>44348</v>
      </c>
      <c r="CJ5" s="2">
        <v>0</v>
      </c>
      <c r="CK5" s="2">
        <v>0</v>
      </c>
      <c r="CL5" s="1">
        <v>45231</v>
      </c>
      <c r="DB5" s="2">
        <v>206881.32199999996</v>
      </c>
      <c r="DC5" s="2">
        <v>3261.0689999999995</v>
      </c>
    </row>
    <row r="6" spans="1:107">
      <c r="A6" t="s">
        <v>118</v>
      </c>
      <c r="B6" t="s">
        <v>671</v>
      </c>
      <c r="C6" t="s">
        <v>119</v>
      </c>
      <c r="D6" t="s">
        <v>675</v>
      </c>
      <c r="E6" t="s">
        <v>676</v>
      </c>
      <c r="F6" t="s">
        <v>119</v>
      </c>
      <c r="G6" t="s">
        <v>671</v>
      </c>
      <c r="H6" s="1">
        <v>44348</v>
      </c>
      <c r="I6" s="1">
        <v>44287</v>
      </c>
      <c r="J6" s="1">
        <v>44348</v>
      </c>
      <c r="K6" s="1">
        <v>44287</v>
      </c>
      <c r="L6" s="1">
        <v>44348</v>
      </c>
      <c r="M6" s="2">
        <v>638</v>
      </c>
      <c r="N6" s="2">
        <v>1115687</v>
      </c>
      <c r="O6" s="1">
        <v>44652</v>
      </c>
      <c r="P6" s="2">
        <v>5149</v>
      </c>
      <c r="Q6" s="2">
        <v>11232845.817600001</v>
      </c>
      <c r="R6" s="1">
        <v>44440</v>
      </c>
      <c r="S6" s="2">
        <v>1442</v>
      </c>
      <c r="T6" s="2">
        <v>3140295.3119999999</v>
      </c>
      <c r="U6" s="1">
        <v>44562</v>
      </c>
      <c r="V6" s="2">
        <v>1079</v>
      </c>
      <c r="W6" s="2">
        <v>2248393.0920000002</v>
      </c>
      <c r="X6" s="1">
        <v>44986</v>
      </c>
      <c r="Y6" s="2">
        <v>69</v>
      </c>
      <c r="Z6" s="2">
        <v>98708.774266666675</v>
      </c>
      <c r="AA6" s="1">
        <v>44531</v>
      </c>
      <c r="AB6" s="2">
        <v>479</v>
      </c>
      <c r="AC6" s="2">
        <v>931971.58843333344</v>
      </c>
      <c r="AD6" s="1">
        <v>44593</v>
      </c>
      <c r="AE6" s="2">
        <v>270</v>
      </c>
      <c r="AF6" s="2">
        <v>456678.11783333332</v>
      </c>
      <c r="AG6" s="1">
        <v>44531</v>
      </c>
      <c r="AH6" s="2">
        <v>28518</v>
      </c>
      <c r="AI6" s="2">
        <v>122365953.87099998</v>
      </c>
      <c r="AJ6" s="1">
        <v>44348</v>
      </c>
      <c r="AK6" s="2">
        <v>0</v>
      </c>
      <c r="AL6" s="2">
        <v>0</v>
      </c>
      <c r="AN6" s="2">
        <v>815</v>
      </c>
      <c r="AO6" s="2">
        <v>1709209.524</v>
      </c>
      <c r="AP6" s="1">
        <v>44593</v>
      </c>
      <c r="AW6" s="2">
        <v>0</v>
      </c>
      <c r="AX6" s="2">
        <v>0</v>
      </c>
      <c r="AY6" s="1">
        <v>44562</v>
      </c>
      <c r="BC6" s="2">
        <v>27</v>
      </c>
      <c r="BD6" s="2">
        <v>49671.7716</v>
      </c>
      <c r="BE6" s="1">
        <v>44593</v>
      </c>
      <c r="BI6" s="2">
        <v>9</v>
      </c>
      <c r="BJ6" s="2">
        <v>17254.847936666669</v>
      </c>
      <c r="BK6" s="1">
        <v>45627</v>
      </c>
      <c r="BO6" s="2">
        <v>0</v>
      </c>
      <c r="BP6" s="2">
        <v>0</v>
      </c>
      <c r="BQ6" s="1">
        <v>44682</v>
      </c>
      <c r="BR6" s="2">
        <v>746</v>
      </c>
      <c r="BS6" s="2">
        <v>867653.74919999996</v>
      </c>
      <c r="BT6" s="1">
        <v>45597</v>
      </c>
      <c r="BX6" s="2">
        <v>18</v>
      </c>
      <c r="BY6" s="2">
        <v>37339.926986666673</v>
      </c>
      <c r="BZ6" s="1">
        <v>45078</v>
      </c>
      <c r="CG6" s="2">
        <v>18</v>
      </c>
      <c r="CH6" s="2">
        <v>29697.390833333331</v>
      </c>
      <c r="CI6" s="1">
        <v>44593</v>
      </c>
      <c r="CM6" s="2">
        <v>326</v>
      </c>
      <c r="CN6" s="2">
        <v>631819.38600000006</v>
      </c>
      <c r="CO6" s="1">
        <v>44470</v>
      </c>
      <c r="CP6" s="2">
        <v>0</v>
      </c>
      <c r="CQ6" s="2">
        <v>0</v>
      </c>
      <c r="CR6" s="1">
        <v>44927</v>
      </c>
      <c r="CS6" s="2">
        <v>76</v>
      </c>
      <c r="CT6" s="2">
        <v>151607.7156</v>
      </c>
      <c r="CU6" s="1">
        <v>45017</v>
      </c>
      <c r="DB6" s="2">
        <v>141362151.90186664</v>
      </c>
      <c r="DC6" s="2">
        <v>3722635.9834233331</v>
      </c>
    </row>
    <row r="7" spans="1:107">
      <c r="A7" t="s">
        <v>122</v>
      </c>
      <c r="B7" t="s">
        <v>667</v>
      </c>
      <c r="C7" t="s">
        <v>123</v>
      </c>
      <c r="D7" t="s">
        <v>671</v>
      </c>
      <c r="E7" t="s">
        <v>677</v>
      </c>
      <c r="F7" t="s">
        <v>123</v>
      </c>
      <c r="G7" t="s">
        <v>678</v>
      </c>
      <c r="H7" s="1">
        <v>44501</v>
      </c>
      <c r="I7" s="1">
        <v>44378</v>
      </c>
      <c r="J7" s="1">
        <v>44409</v>
      </c>
      <c r="K7" s="1">
        <v>44378</v>
      </c>
      <c r="L7" s="1">
        <v>44378</v>
      </c>
      <c r="M7" s="2">
        <v>1004</v>
      </c>
      <c r="N7" s="2">
        <v>1756583</v>
      </c>
      <c r="O7" s="1">
        <v>44621</v>
      </c>
      <c r="P7" s="2">
        <v>1362</v>
      </c>
      <c r="Q7" s="2">
        <v>1880916.5496</v>
      </c>
      <c r="R7" s="1">
        <v>44378</v>
      </c>
      <c r="S7" s="2">
        <v>2016</v>
      </c>
      <c r="T7" s="2">
        <v>2499926.0748000001</v>
      </c>
      <c r="U7" s="1">
        <v>44652</v>
      </c>
      <c r="V7" s="2">
        <v>1205</v>
      </c>
      <c r="W7" s="2">
        <v>1554199.4688000001</v>
      </c>
      <c r="X7" s="1">
        <v>45047</v>
      </c>
      <c r="Y7" s="2">
        <v>140</v>
      </c>
      <c r="Z7" s="2">
        <v>148080.99973333333</v>
      </c>
      <c r="AA7" s="1">
        <v>44593</v>
      </c>
      <c r="AB7" s="2">
        <v>250</v>
      </c>
      <c r="AC7" s="2">
        <v>356943.33153333334</v>
      </c>
      <c r="AD7" s="1">
        <v>44866</v>
      </c>
      <c r="AH7" s="2">
        <v>27375</v>
      </c>
      <c r="AI7" s="2">
        <v>181964184.87699997</v>
      </c>
      <c r="AJ7" s="1">
        <v>44409</v>
      </c>
      <c r="AK7" s="2">
        <v>232</v>
      </c>
      <c r="AL7" s="2">
        <v>311111.28319999995</v>
      </c>
      <c r="AN7" s="2">
        <v>207</v>
      </c>
      <c r="AO7" s="2">
        <v>277885.08</v>
      </c>
      <c r="AP7" s="1">
        <v>44652</v>
      </c>
      <c r="AQ7" s="2">
        <v>172</v>
      </c>
      <c r="AR7" s="2">
        <v>196654.0356</v>
      </c>
      <c r="AS7" s="1">
        <v>44986</v>
      </c>
      <c r="AW7" s="2">
        <v>46</v>
      </c>
      <c r="AX7" s="2">
        <v>51883.190622666669</v>
      </c>
      <c r="AY7" s="1">
        <v>45078</v>
      </c>
      <c r="BC7" s="2">
        <v>22</v>
      </c>
      <c r="BD7" s="2">
        <v>32895.746400000004</v>
      </c>
      <c r="BE7" s="1">
        <v>44805</v>
      </c>
      <c r="BI7" s="2">
        <v>259</v>
      </c>
      <c r="BJ7" s="2">
        <v>322405.76176800003</v>
      </c>
      <c r="BK7" s="1">
        <v>44866</v>
      </c>
      <c r="BL7" s="2">
        <v>13</v>
      </c>
      <c r="BM7" s="2">
        <v>19778.616000000002</v>
      </c>
      <c r="BN7" s="1">
        <v>45413</v>
      </c>
      <c r="BR7" s="2">
        <v>7529</v>
      </c>
      <c r="BS7" s="2">
        <v>5257347.9496666668</v>
      </c>
      <c r="BT7" s="1">
        <v>44501</v>
      </c>
      <c r="BX7" s="2">
        <v>29</v>
      </c>
      <c r="BY7" s="2">
        <v>34204.421373333338</v>
      </c>
      <c r="BZ7" s="1">
        <v>45323</v>
      </c>
      <c r="CG7" s="2">
        <v>45</v>
      </c>
      <c r="CH7" s="2">
        <v>50769.100333333328</v>
      </c>
      <c r="CJ7" s="2">
        <v>445</v>
      </c>
      <c r="CK7" s="2">
        <v>607533.60373333341</v>
      </c>
      <c r="CL7" s="1">
        <v>44682</v>
      </c>
      <c r="CM7" s="2">
        <v>175</v>
      </c>
      <c r="CN7" s="2">
        <v>232679.1588</v>
      </c>
      <c r="CO7" s="1">
        <v>44682</v>
      </c>
      <c r="CP7" s="2">
        <v>0</v>
      </c>
      <c r="CQ7" s="2">
        <v>0</v>
      </c>
      <c r="CR7" s="1">
        <v>45748</v>
      </c>
      <c r="CS7" s="2">
        <v>0</v>
      </c>
      <c r="CT7" s="2">
        <v>0</v>
      </c>
      <c r="CU7" s="1">
        <v>45717</v>
      </c>
      <c r="CV7" s="2">
        <v>3192</v>
      </c>
      <c r="CW7" s="2">
        <v>5689618.7039999999</v>
      </c>
      <c r="CX7" s="1">
        <v>45078</v>
      </c>
      <c r="DB7" s="2">
        <v>184975617.43405432</v>
      </c>
      <c r="DC7" s="2">
        <v>18269983.518909663</v>
      </c>
    </row>
    <row r="8" spans="1:107">
      <c r="A8" t="s">
        <v>126</v>
      </c>
      <c r="B8" t="s">
        <v>679</v>
      </c>
      <c r="C8" t="s">
        <v>127</v>
      </c>
      <c r="D8" t="s">
        <v>675</v>
      </c>
      <c r="E8" t="s">
        <v>680</v>
      </c>
      <c r="F8" t="s">
        <v>127</v>
      </c>
      <c r="G8" t="s">
        <v>671</v>
      </c>
      <c r="I8" s="1">
        <v>45200</v>
      </c>
      <c r="J8" s="1">
        <v>45261</v>
      </c>
      <c r="K8" s="1">
        <v>45200</v>
      </c>
      <c r="L8" s="1">
        <v>45261</v>
      </c>
      <c r="P8" s="2">
        <v>0</v>
      </c>
      <c r="Q8" s="2">
        <v>0</v>
      </c>
      <c r="R8" s="1">
        <v>45323</v>
      </c>
      <c r="S8" s="2">
        <v>411</v>
      </c>
      <c r="T8" s="2">
        <v>2657710.5060000001</v>
      </c>
      <c r="U8" s="1">
        <v>45536</v>
      </c>
      <c r="AH8" s="2">
        <v>2320</v>
      </c>
      <c r="AI8" s="2">
        <v>11223583.823999997</v>
      </c>
      <c r="AJ8" s="1">
        <v>45261</v>
      </c>
      <c r="AN8" s="2">
        <v>45</v>
      </c>
      <c r="AO8" s="2">
        <v>281919.85800000001</v>
      </c>
      <c r="AP8" s="1">
        <v>45536</v>
      </c>
      <c r="AW8" s="2">
        <v>57</v>
      </c>
      <c r="AX8" s="2">
        <v>0.354634</v>
      </c>
      <c r="AY8" s="1">
        <v>45597</v>
      </c>
      <c r="BR8" s="2">
        <v>394</v>
      </c>
      <c r="BS8" s="2">
        <v>3471036.4016</v>
      </c>
      <c r="BT8" s="1">
        <v>45413</v>
      </c>
      <c r="DB8" s="2">
        <v>10794239.206011329</v>
      </c>
      <c r="DC8" s="2">
        <v>6840011.7382226652</v>
      </c>
    </row>
    <row r="9" spans="1:107">
      <c r="A9" t="s">
        <v>130</v>
      </c>
      <c r="B9" t="s">
        <v>679</v>
      </c>
      <c r="C9" t="s">
        <v>131</v>
      </c>
      <c r="D9" t="s">
        <v>679</v>
      </c>
      <c r="E9" t="s">
        <v>681</v>
      </c>
      <c r="F9" t="s">
        <v>131</v>
      </c>
      <c r="G9" t="s">
        <v>671</v>
      </c>
      <c r="I9" s="1">
        <v>45566</v>
      </c>
      <c r="K9" s="1">
        <v>45566</v>
      </c>
      <c r="L9" s="1">
        <v>45566</v>
      </c>
      <c r="AH9" s="2">
        <v>480</v>
      </c>
      <c r="AI9" s="2">
        <v>15187.543999999998</v>
      </c>
      <c r="AJ9" s="1">
        <v>45566</v>
      </c>
      <c r="DC9" s="2">
        <v>15187.543999999998</v>
      </c>
    </row>
    <row r="10" spans="1:107">
      <c r="A10" t="s">
        <v>133</v>
      </c>
      <c r="B10" t="s">
        <v>667</v>
      </c>
      <c r="C10" t="s">
        <v>134</v>
      </c>
      <c r="D10" t="s">
        <v>671</v>
      </c>
      <c r="E10" t="s">
        <v>682</v>
      </c>
      <c r="F10" t="s">
        <v>134</v>
      </c>
      <c r="G10" t="s">
        <v>671</v>
      </c>
      <c r="H10" s="1">
        <v>44682</v>
      </c>
      <c r="I10" s="1">
        <v>44470</v>
      </c>
      <c r="J10" s="1">
        <v>44501</v>
      </c>
      <c r="K10" s="1">
        <v>44470</v>
      </c>
      <c r="L10" s="1">
        <v>44501</v>
      </c>
      <c r="M10" s="2">
        <v>68160</v>
      </c>
      <c r="N10" s="2">
        <v>5681491</v>
      </c>
      <c r="O10" s="1">
        <v>44805</v>
      </c>
      <c r="P10" s="2">
        <v>174668</v>
      </c>
      <c r="Q10" s="2">
        <v>19404807.615599997</v>
      </c>
      <c r="R10" s="1">
        <v>44682</v>
      </c>
      <c r="S10" s="2">
        <v>133917</v>
      </c>
      <c r="T10" s="2">
        <v>14306969.2788</v>
      </c>
      <c r="U10" s="1">
        <v>44835</v>
      </c>
      <c r="V10" s="2">
        <v>64493</v>
      </c>
      <c r="W10" s="2">
        <v>7066974.0768000009</v>
      </c>
      <c r="X10" s="1">
        <v>45108</v>
      </c>
      <c r="Y10" s="2">
        <v>8100</v>
      </c>
      <c r="Z10" s="2">
        <v>758403.03373333334</v>
      </c>
      <c r="AA10" s="1">
        <v>44774</v>
      </c>
      <c r="AB10" s="2">
        <v>16560</v>
      </c>
      <c r="AC10" s="2">
        <v>1824043.0032666668</v>
      </c>
      <c r="AD10" s="1">
        <v>44743</v>
      </c>
      <c r="AE10" s="2">
        <v>91500</v>
      </c>
      <c r="AF10" s="2">
        <v>9684838.1998333335</v>
      </c>
      <c r="AG10" s="1">
        <v>44621</v>
      </c>
      <c r="AH10" s="2">
        <v>476760</v>
      </c>
      <c r="AI10" s="2">
        <v>217856395.85799998</v>
      </c>
      <c r="AJ10" s="1">
        <v>44501</v>
      </c>
      <c r="AK10" s="2">
        <v>64980</v>
      </c>
      <c r="AL10" s="2">
        <v>5576973.6963999998</v>
      </c>
      <c r="AN10" s="2">
        <v>18000</v>
      </c>
      <c r="AO10" s="2">
        <v>1994014.1364000002</v>
      </c>
      <c r="AP10" s="1">
        <v>44835</v>
      </c>
      <c r="AQ10" s="2">
        <v>18008</v>
      </c>
      <c r="AR10" s="2">
        <v>1804697.2812000001</v>
      </c>
      <c r="AS10" s="1">
        <v>45017</v>
      </c>
      <c r="AW10" s="2">
        <v>7260</v>
      </c>
      <c r="AX10" s="2">
        <v>742903.14351866674</v>
      </c>
      <c r="AY10" s="1">
        <v>45047</v>
      </c>
      <c r="AZ10" s="2">
        <v>1020</v>
      </c>
      <c r="BA10" s="2">
        <v>78832.551600000006</v>
      </c>
      <c r="BB10" s="1">
        <v>45231</v>
      </c>
      <c r="BC10" s="2">
        <v>180</v>
      </c>
      <c r="BD10" s="2">
        <v>19972.524000000001</v>
      </c>
      <c r="BE10" s="1">
        <v>44927</v>
      </c>
      <c r="BI10" s="2">
        <v>180</v>
      </c>
      <c r="BJ10" s="2">
        <v>17132.666010000001</v>
      </c>
      <c r="BK10" s="1">
        <v>45413</v>
      </c>
      <c r="BL10" s="2">
        <v>7440</v>
      </c>
      <c r="BM10" s="2">
        <v>834979.78079999995</v>
      </c>
      <c r="BN10" s="1">
        <v>45170</v>
      </c>
      <c r="BO10" s="2">
        <v>16380</v>
      </c>
      <c r="BP10" s="2">
        <v>1045674.1116399999</v>
      </c>
      <c r="BQ10" s="1">
        <v>44896</v>
      </c>
      <c r="BR10" s="2">
        <v>459280</v>
      </c>
      <c r="BS10" s="2">
        <v>29067382.296533331</v>
      </c>
      <c r="BT10" s="1">
        <v>44682</v>
      </c>
      <c r="BX10" s="2">
        <v>1740</v>
      </c>
      <c r="BY10" s="2">
        <v>118422.10222666667</v>
      </c>
      <c r="BZ10" s="1">
        <v>45292</v>
      </c>
      <c r="CG10" s="2">
        <v>2460</v>
      </c>
      <c r="CH10" s="2">
        <v>208196.663</v>
      </c>
      <c r="CI10" s="1">
        <v>44958</v>
      </c>
      <c r="CJ10" s="2">
        <v>25440</v>
      </c>
      <c r="CK10" s="2">
        <v>2009479.4796800001</v>
      </c>
      <c r="CL10" s="1">
        <v>44805</v>
      </c>
      <c r="CM10" s="2">
        <v>4545</v>
      </c>
      <c r="CN10" s="2">
        <v>479051.20559999999</v>
      </c>
      <c r="CO10" s="1">
        <v>44835</v>
      </c>
      <c r="CP10" s="2">
        <v>0</v>
      </c>
      <c r="CQ10" s="2">
        <v>0</v>
      </c>
      <c r="CR10" s="1">
        <v>45200</v>
      </c>
      <c r="CS10" s="2">
        <v>780</v>
      </c>
      <c r="CT10" s="2">
        <v>78498.433199999999</v>
      </c>
      <c r="CU10" s="1">
        <v>45139</v>
      </c>
      <c r="CV10" s="2">
        <v>51100</v>
      </c>
      <c r="CW10" s="2">
        <v>6820233.6047999999</v>
      </c>
      <c r="CX10" s="1">
        <v>45292</v>
      </c>
      <c r="CY10" s="2">
        <v>2160</v>
      </c>
      <c r="CZ10" s="2">
        <v>135240.03</v>
      </c>
      <c r="DA10" s="1">
        <v>45413</v>
      </c>
      <c r="DB10" s="2">
        <v>134023394.670627</v>
      </c>
      <c r="DC10" s="2">
        <v>193592211.10201499</v>
      </c>
    </row>
    <row r="11" spans="1:107">
      <c r="A11" t="s">
        <v>136</v>
      </c>
      <c r="B11" t="s">
        <v>671</v>
      </c>
      <c r="C11" t="s">
        <v>137</v>
      </c>
      <c r="D11" t="s">
        <v>671</v>
      </c>
      <c r="E11" t="s">
        <v>683</v>
      </c>
      <c r="F11" t="s">
        <v>137</v>
      </c>
      <c r="G11" t="s">
        <v>671</v>
      </c>
      <c r="H11" s="1">
        <v>44470</v>
      </c>
      <c r="I11" s="1">
        <v>44470</v>
      </c>
      <c r="J11" s="1">
        <v>44470</v>
      </c>
      <c r="K11" s="1">
        <v>44470</v>
      </c>
      <c r="L11" s="1">
        <v>44470</v>
      </c>
      <c r="M11" s="2">
        <v>319530</v>
      </c>
      <c r="N11" s="2">
        <v>6013861</v>
      </c>
      <c r="O11" s="1">
        <v>44958</v>
      </c>
      <c r="P11" s="2">
        <v>8512</v>
      </c>
      <c r="Q11" s="2">
        <v>63358.693200000002</v>
      </c>
      <c r="R11" s="1">
        <v>45444</v>
      </c>
      <c r="S11" s="2">
        <v>0</v>
      </c>
      <c r="T11" s="2">
        <v>0</v>
      </c>
      <c r="U11" s="1">
        <v>45717</v>
      </c>
      <c r="V11" s="2">
        <v>38455</v>
      </c>
      <c r="W11" s="2">
        <v>841751.64480000001</v>
      </c>
      <c r="X11" s="1">
        <v>45323</v>
      </c>
      <c r="Y11" s="2">
        <v>56672</v>
      </c>
      <c r="Z11" s="2">
        <v>837945.39453333337</v>
      </c>
      <c r="AA11" s="1">
        <v>45139</v>
      </c>
      <c r="AB11" s="2">
        <v>20804</v>
      </c>
      <c r="AC11" s="2">
        <v>441396.46743333334</v>
      </c>
      <c r="AD11" s="1">
        <v>45413</v>
      </c>
      <c r="AE11" s="2">
        <v>316680</v>
      </c>
      <c r="AF11" s="2">
        <v>3231294.4216666669</v>
      </c>
      <c r="AG11" s="1">
        <v>45200</v>
      </c>
      <c r="AH11" s="2">
        <v>15753600</v>
      </c>
      <c r="AI11" s="2">
        <v>740119620.84599996</v>
      </c>
      <c r="AJ11" s="1">
        <v>44470</v>
      </c>
      <c r="AQ11" s="2">
        <v>54180</v>
      </c>
      <c r="AR11" s="2">
        <v>1209885.9828000001</v>
      </c>
      <c r="AS11" s="1">
        <v>45323</v>
      </c>
      <c r="AW11" s="2">
        <v>13020</v>
      </c>
      <c r="AX11" s="2">
        <v>206026.51368133334</v>
      </c>
      <c r="AY11" s="1">
        <v>45474</v>
      </c>
      <c r="AZ11" s="2">
        <v>784</v>
      </c>
      <c r="BA11" s="2">
        <v>11386.874400000001</v>
      </c>
      <c r="BB11" s="1">
        <v>45566</v>
      </c>
      <c r="BC11" s="2">
        <v>83076</v>
      </c>
      <c r="BD11" s="2">
        <v>1340909.6184</v>
      </c>
      <c r="BL11" s="2">
        <v>0</v>
      </c>
      <c r="BM11" s="2">
        <v>0</v>
      </c>
      <c r="BN11" s="1">
        <v>45383</v>
      </c>
      <c r="BO11" s="2">
        <v>69664</v>
      </c>
      <c r="BP11" s="2">
        <v>669030.29905066662</v>
      </c>
      <c r="BQ11" s="1">
        <v>45413</v>
      </c>
      <c r="BU11" s="2">
        <v>1988</v>
      </c>
      <c r="BV11" s="2">
        <v>44392.999199999998</v>
      </c>
      <c r="BW11" s="1">
        <v>45352</v>
      </c>
      <c r="CA11" s="2">
        <v>5544</v>
      </c>
      <c r="CB11" s="2">
        <v>119244.47040000001</v>
      </c>
      <c r="CC11" s="1">
        <v>45139</v>
      </c>
      <c r="CG11" s="2">
        <v>225344</v>
      </c>
      <c r="CH11" s="2">
        <v>2986728.1546666664</v>
      </c>
      <c r="CI11" s="1">
        <v>45231</v>
      </c>
      <c r="CM11" s="2">
        <v>1876</v>
      </c>
      <c r="CN11" s="2">
        <v>40820.617200000001</v>
      </c>
      <c r="CO11" s="1">
        <v>45170</v>
      </c>
      <c r="CS11" s="2">
        <v>1232</v>
      </c>
      <c r="CT11" s="2">
        <v>24824.698800000002</v>
      </c>
      <c r="CU11" s="1">
        <v>45597</v>
      </c>
      <c r="CV11" s="2">
        <v>337027</v>
      </c>
      <c r="CW11" s="2">
        <v>8943201.0360000003</v>
      </c>
      <c r="CX11" s="1">
        <v>45413</v>
      </c>
      <c r="DB11" s="2">
        <v>56340466.986802995</v>
      </c>
      <c r="DC11" s="2">
        <v>710805212.74542892</v>
      </c>
    </row>
    <row r="12" spans="1:107">
      <c r="A12" t="s">
        <v>140</v>
      </c>
      <c r="B12" t="s">
        <v>671</v>
      </c>
      <c r="C12" t="s">
        <v>141</v>
      </c>
      <c r="D12" t="s">
        <v>675</v>
      </c>
      <c r="E12" t="s">
        <v>684</v>
      </c>
      <c r="F12" t="s">
        <v>141</v>
      </c>
      <c r="G12" t="s">
        <v>671</v>
      </c>
      <c r="H12" s="1">
        <v>45170</v>
      </c>
      <c r="I12" s="1">
        <v>45108</v>
      </c>
      <c r="J12" s="1">
        <v>45170</v>
      </c>
      <c r="K12" s="1">
        <v>45108</v>
      </c>
      <c r="L12" s="1">
        <v>45170</v>
      </c>
      <c r="AH12" s="2">
        <v>50859</v>
      </c>
      <c r="AI12" s="2">
        <v>143900530.03600001</v>
      </c>
      <c r="AJ12" s="1">
        <v>45170</v>
      </c>
      <c r="DB12" s="2">
        <v>142232091.03</v>
      </c>
      <c r="DC12" s="2">
        <v>1668439.0059999998</v>
      </c>
    </row>
    <row r="13" spans="1:107">
      <c r="A13" t="s">
        <v>145</v>
      </c>
      <c r="B13" t="s">
        <v>671</v>
      </c>
      <c r="C13" t="s">
        <v>146</v>
      </c>
      <c r="D13" t="s">
        <v>671</v>
      </c>
      <c r="E13" t="s">
        <v>685</v>
      </c>
      <c r="F13" t="s">
        <v>146</v>
      </c>
      <c r="G13" t="s">
        <v>671</v>
      </c>
      <c r="H13" s="1">
        <v>44470</v>
      </c>
      <c r="I13" s="1">
        <v>44470</v>
      </c>
      <c r="J13" s="1">
        <v>44470</v>
      </c>
      <c r="K13" s="1">
        <v>44470</v>
      </c>
      <c r="L13" s="1">
        <v>44470</v>
      </c>
      <c r="M13" s="2">
        <v>74880</v>
      </c>
      <c r="N13" s="2">
        <v>2530740</v>
      </c>
      <c r="O13" s="1">
        <v>44866</v>
      </c>
      <c r="P13" s="2">
        <v>124454</v>
      </c>
      <c r="Q13" s="2">
        <v>5744804.9207999995</v>
      </c>
      <c r="R13" s="1">
        <v>44652</v>
      </c>
      <c r="S13" s="2">
        <v>293924</v>
      </c>
      <c r="T13" s="2">
        <v>12386593.9428</v>
      </c>
      <c r="U13" s="1">
        <v>44593</v>
      </c>
      <c r="V13" s="2">
        <v>14180</v>
      </c>
      <c r="W13" s="2">
        <v>676701.63</v>
      </c>
      <c r="X13" s="1">
        <v>45474</v>
      </c>
      <c r="Y13" s="2">
        <v>0</v>
      </c>
      <c r="Z13" s="2">
        <v>0</v>
      </c>
      <c r="AA13" s="1">
        <v>44562</v>
      </c>
      <c r="AB13" s="2">
        <v>38160</v>
      </c>
      <c r="AC13" s="2">
        <v>1906482.9592666668</v>
      </c>
      <c r="AD13" s="1">
        <v>45017</v>
      </c>
      <c r="AE13" s="2">
        <v>406620</v>
      </c>
      <c r="AF13" s="2">
        <v>19653265.268666666</v>
      </c>
      <c r="AG13" s="1">
        <v>44805</v>
      </c>
      <c r="AH13" s="2">
        <v>895350</v>
      </c>
      <c r="AI13" s="2">
        <v>107924002.72399999</v>
      </c>
      <c r="AJ13" s="1">
        <v>44470</v>
      </c>
      <c r="AK13" s="2">
        <v>45900</v>
      </c>
      <c r="AL13" s="2">
        <v>1938911.2025999997</v>
      </c>
      <c r="AN13" s="2">
        <v>28620</v>
      </c>
      <c r="AO13" s="2">
        <v>1242267.1272</v>
      </c>
      <c r="AP13" s="1">
        <v>44621</v>
      </c>
      <c r="AW13" s="2">
        <v>0</v>
      </c>
      <c r="AX13" s="2">
        <v>0</v>
      </c>
      <c r="AY13" s="1">
        <v>45717</v>
      </c>
      <c r="BC13" s="2">
        <v>6840</v>
      </c>
      <c r="BD13" s="2">
        <v>292214.8812</v>
      </c>
      <c r="BE13" s="1">
        <v>45047</v>
      </c>
      <c r="BI13" s="2">
        <v>540</v>
      </c>
      <c r="BJ13" s="2">
        <v>29663.743970000003</v>
      </c>
      <c r="BK13" s="1">
        <v>45383</v>
      </c>
      <c r="BL13" s="2">
        <v>12780</v>
      </c>
      <c r="BM13" s="2">
        <v>565399.92960000003</v>
      </c>
      <c r="BN13" s="1">
        <v>45352</v>
      </c>
      <c r="BR13" s="2">
        <v>1938060</v>
      </c>
      <c r="BS13" s="2">
        <v>19776740.611199997</v>
      </c>
      <c r="BT13" s="1">
        <v>44713</v>
      </c>
      <c r="CA13" s="2">
        <v>15960</v>
      </c>
      <c r="CB13" s="2">
        <v>665435.57520000008</v>
      </c>
      <c r="CC13" s="1">
        <v>44562</v>
      </c>
      <c r="CG13" s="2">
        <v>1980</v>
      </c>
      <c r="CH13" s="2">
        <v>92308.412166666662</v>
      </c>
      <c r="CI13" s="1">
        <v>44927</v>
      </c>
      <c r="CM13" s="2">
        <v>9572</v>
      </c>
      <c r="CN13" s="2">
        <v>370984.7856</v>
      </c>
      <c r="CO13" s="1">
        <v>44774</v>
      </c>
      <c r="CV13" s="2">
        <v>80638</v>
      </c>
      <c r="CW13" s="2">
        <v>4668053.1875999998</v>
      </c>
      <c r="CX13" s="1">
        <v>45231</v>
      </c>
      <c r="DB13" s="2">
        <v>45640455.041233331</v>
      </c>
      <c r="DC13" s="2">
        <v>134824115.86063665</v>
      </c>
    </row>
    <row r="14" spans="1:107">
      <c r="A14" t="s">
        <v>149</v>
      </c>
      <c r="B14" t="s">
        <v>679</v>
      </c>
      <c r="C14" t="s">
        <v>150</v>
      </c>
      <c r="D14" t="s">
        <v>671</v>
      </c>
      <c r="E14" t="s">
        <v>686</v>
      </c>
      <c r="F14" t="s">
        <v>150</v>
      </c>
      <c r="G14" t="s">
        <v>671</v>
      </c>
      <c r="I14" s="1">
        <v>44378</v>
      </c>
      <c r="J14" s="1">
        <v>44440</v>
      </c>
      <c r="K14" s="1">
        <v>44378</v>
      </c>
      <c r="L14" s="1">
        <v>44440</v>
      </c>
      <c r="M14" s="2">
        <v>989</v>
      </c>
      <c r="N14" s="2">
        <v>1627719</v>
      </c>
      <c r="O14" s="1">
        <v>44593</v>
      </c>
      <c r="P14" s="2">
        <v>10328</v>
      </c>
      <c r="Q14" s="2">
        <v>18127380.4932</v>
      </c>
      <c r="R14" s="1">
        <v>44440</v>
      </c>
      <c r="S14" s="2">
        <v>5900</v>
      </c>
      <c r="T14" s="2">
        <v>11877288.614399999</v>
      </c>
      <c r="U14" s="1">
        <v>44774</v>
      </c>
      <c r="V14" s="2">
        <v>8143</v>
      </c>
      <c r="W14" s="2">
        <v>12058075.009200001</v>
      </c>
      <c r="X14" s="1">
        <v>45352</v>
      </c>
      <c r="Y14" s="2">
        <v>237</v>
      </c>
      <c r="Z14" s="2">
        <v>307564.52160000004</v>
      </c>
      <c r="AA14" s="1">
        <v>44713</v>
      </c>
      <c r="AB14" s="2">
        <v>0</v>
      </c>
      <c r="AC14" s="2">
        <v>0</v>
      </c>
      <c r="AD14" s="1">
        <v>44682</v>
      </c>
      <c r="AE14" s="2">
        <v>8619</v>
      </c>
      <c r="AF14" s="2">
        <v>10587113.469000001</v>
      </c>
      <c r="AG14" s="1">
        <v>44927</v>
      </c>
      <c r="AH14" s="2">
        <v>45688</v>
      </c>
      <c r="AI14" s="2">
        <v>104682677.81099999</v>
      </c>
      <c r="AJ14" s="1">
        <v>44440</v>
      </c>
      <c r="AN14" s="2">
        <v>650</v>
      </c>
      <c r="AO14" s="2">
        <v>1066494</v>
      </c>
      <c r="AP14" s="1">
        <v>44774</v>
      </c>
      <c r="AQ14" s="2">
        <v>3917</v>
      </c>
      <c r="AR14" s="2">
        <v>4956624.09</v>
      </c>
      <c r="AS14" s="1">
        <v>45108</v>
      </c>
      <c r="AW14" s="2">
        <v>1550</v>
      </c>
      <c r="AX14" s="2">
        <v>2471510.7807693332</v>
      </c>
      <c r="AY14" s="1">
        <v>45108</v>
      </c>
      <c r="BC14" s="2">
        <v>178</v>
      </c>
      <c r="BD14" s="2">
        <v>281833.34519999998</v>
      </c>
      <c r="BE14" s="1">
        <v>44805</v>
      </c>
      <c r="BI14" s="2">
        <v>2141</v>
      </c>
      <c r="BJ14" s="2">
        <v>2228793.9506133334</v>
      </c>
      <c r="BK14" s="1">
        <v>44866</v>
      </c>
      <c r="BO14" s="2">
        <v>0</v>
      </c>
      <c r="BP14" s="2">
        <v>0</v>
      </c>
      <c r="BQ14" s="1">
        <v>45170</v>
      </c>
      <c r="BR14" s="2">
        <v>5730</v>
      </c>
      <c r="BS14" s="2">
        <v>8202377.0684333341</v>
      </c>
      <c r="BT14" s="1">
        <v>44501</v>
      </c>
      <c r="CJ14" s="2">
        <v>3579</v>
      </c>
      <c r="CK14" s="2">
        <v>5766685.2240000004</v>
      </c>
      <c r="CL14" s="1">
        <v>44866</v>
      </c>
      <c r="CM14" s="2">
        <v>0</v>
      </c>
      <c r="CN14" s="2">
        <v>0</v>
      </c>
      <c r="CO14" s="1">
        <v>44743</v>
      </c>
      <c r="CV14" s="2">
        <v>3581</v>
      </c>
      <c r="CW14" s="2">
        <v>5608490.5800000001</v>
      </c>
      <c r="CX14" s="1">
        <v>45352</v>
      </c>
      <c r="DB14" s="2">
        <v>171000772.09944931</v>
      </c>
      <c r="DC14" s="2">
        <v>18849855.857966665</v>
      </c>
    </row>
    <row r="15" spans="1:107">
      <c r="A15" t="s">
        <v>152</v>
      </c>
      <c r="B15" t="s">
        <v>679</v>
      </c>
      <c r="C15" t="s">
        <v>153</v>
      </c>
      <c r="D15" t="s">
        <v>679</v>
      </c>
      <c r="E15" t="s">
        <v>677</v>
      </c>
      <c r="F15" t="s">
        <v>153</v>
      </c>
      <c r="G15" t="s">
        <v>671</v>
      </c>
      <c r="L15" s="1">
        <v>45689</v>
      </c>
      <c r="AH15" s="2">
        <v>0</v>
      </c>
      <c r="AI15" s="2">
        <v>0</v>
      </c>
      <c r="AJ15" s="1">
        <v>45689</v>
      </c>
      <c r="DB15" s="2">
        <v>0</v>
      </c>
      <c r="DC15" s="2">
        <v>0</v>
      </c>
    </row>
    <row r="16" spans="1:107">
      <c r="A16" t="s">
        <v>155</v>
      </c>
      <c r="B16" t="s">
        <v>671</v>
      </c>
      <c r="C16" t="s">
        <v>156</v>
      </c>
      <c r="D16" t="s">
        <v>671</v>
      </c>
      <c r="E16" t="s">
        <v>677</v>
      </c>
      <c r="F16" t="s">
        <v>156</v>
      </c>
      <c r="G16" t="s">
        <v>671</v>
      </c>
      <c r="H16" s="1">
        <v>44409</v>
      </c>
      <c r="I16" s="1">
        <v>44378</v>
      </c>
      <c r="J16" s="1">
        <v>44409</v>
      </c>
      <c r="K16" s="1">
        <v>44378</v>
      </c>
      <c r="L16" s="1">
        <v>44409</v>
      </c>
      <c r="M16" s="2">
        <v>7260</v>
      </c>
      <c r="N16" s="2">
        <v>2881995</v>
      </c>
      <c r="O16" s="1">
        <v>44986</v>
      </c>
      <c r="AE16" s="2">
        <v>23070</v>
      </c>
      <c r="AF16" s="2">
        <v>8090492.682</v>
      </c>
      <c r="AG16" s="1">
        <v>44986</v>
      </c>
      <c r="AH16" s="2">
        <v>237720</v>
      </c>
      <c r="AI16" s="2">
        <v>174340790.45099998</v>
      </c>
      <c r="AJ16" s="1">
        <v>44409</v>
      </c>
      <c r="BO16" s="2">
        <v>0</v>
      </c>
      <c r="BP16" s="2">
        <v>0</v>
      </c>
      <c r="BQ16" s="1">
        <v>45627</v>
      </c>
      <c r="BR16" s="2">
        <v>33690</v>
      </c>
      <c r="BS16" s="2">
        <v>7475174.2661333336</v>
      </c>
      <c r="BT16" s="1">
        <v>45413</v>
      </c>
      <c r="BX16" s="2">
        <v>0</v>
      </c>
      <c r="BY16" s="2">
        <v>0</v>
      </c>
      <c r="BZ16" s="1">
        <v>45748</v>
      </c>
      <c r="CJ16" s="2">
        <v>1170</v>
      </c>
      <c r="CK16" s="2">
        <v>252643.20826666668</v>
      </c>
      <c r="CL16" s="1">
        <v>44774</v>
      </c>
      <c r="CS16" s="2">
        <v>0</v>
      </c>
      <c r="CT16" s="2">
        <v>0</v>
      </c>
      <c r="CU16" s="1">
        <v>45689</v>
      </c>
      <c r="CY16" s="2">
        <v>0</v>
      </c>
      <c r="CZ16" s="2">
        <v>0</v>
      </c>
      <c r="DA16" s="1">
        <v>45809</v>
      </c>
      <c r="DB16" s="2">
        <v>95773252.0616</v>
      </c>
      <c r="DC16" s="2">
        <v>97267843.545799986</v>
      </c>
    </row>
    <row r="17" spans="1:107">
      <c r="A17" t="s">
        <v>157</v>
      </c>
      <c r="B17" t="s">
        <v>671</v>
      </c>
      <c r="C17" t="s">
        <v>158</v>
      </c>
      <c r="D17" t="s">
        <v>671</v>
      </c>
      <c r="E17" t="s">
        <v>673</v>
      </c>
      <c r="F17" t="s">
        <v>158</v>
      </c>
      <c r="G17" t="s">
        <v>671</v>
      </c>
      <c r="H17" s="1">
        <v>44440</v>
      </c>
      <c r="I17" s="1">
        <v>44378</v>
      </c>
      <c r="J17" s="1">
        <v>44440</v>
      </c>
      <c r="K17" s="1">
        <v>44378</v>
      </c>
      <c r="L17" s="1">
        <v>44440</v>
      </c>
      <c r="M17" s="2">
        <v>11880</v>
      </c>
      <c r="N17" s="2">
        <v>2509939</v>
      </c>
      <c r="O17" s="1">
        <v>44774</v>
      </c>
      <c r="P17" s="2">
        <v>0</v>
      </c>
      <c r="Q17" s="2">
        <v>0</v>
      </c>
      <c r="R17" s="1">
        <v>45778</v>
      </c>
      <c r="S17" s="2">
        <v>0</v>
      </c>
      <c r="T17" s="2">
        <v>0</v>
      </c>
      <c r="U17" s="1">
        <v>45748</v>
      </c>
      <c r="AE17" s="2">
        <v>3870</v>
      </c>
      <c r="AF17" s="2">
        <v>798306.30433333339</v>
      </c>
      <c r="AG17" s="1">
        <v>44774</v>
      </c>
      <c r="AH17" s="2">
        <v>456930</v>
      </c>
      <c r="AI17" s="2">
        <v>194380640.04099998</v>
      </c>
      <c r="AJ17" s="1">
        <v>44440</v>
      </c>
      <c r="AK17" s="2">
        <v>4050</v>
      </c>
      <c r="AL17" s="2">
        <v>907016.87959999987</v>
      </c>
      <c r="AN17" s="2">
        <v>0</v>
      </c>
      <c r="AO17" s="2">
        <v>0</v>
      </c>
      <c r="AP17" s="1">
        <v>45778</v>
      </c>
      <c r="CJ17" s="2">
        <v>5040</v>
      </c>
      <c r="CK17" s="2">
        <v>1428019.8096</v>
      </c>
      <c r="CL17" s="1">
        <v>45261</v>
      </c>
      <c r="CM17" s="2">
        <v>0</v>
      </c>
      <c r="CN17" s="2">
        <v>0</v>
      </c>
      <c r="CO17" s="1">
        <v>45658</v>
      </c>
      <c r="CP17" s="2">
        <v>0</v>
      </c>
      <c r="CQ17" s="2">
        <v>0</v>
      </c>
      <c r="CR17" s="1">
        <v>45748</v>
      </c>
      <c r="DB17" s="2">
        <v>49058740.028933331</v>
      </c>
      <c r="DC17" s="2">
        <v>150965182.00559998</v>
      </c>
    </row>
    <row r="18" spans="1:107">
      <c r="A18" t="s">
        <v>159</v>
      </c>
      <c r="B18" t="s">
        <v>671</v>
      </c>
      <c r="C18" t="s">
        <v>160</v>
      </c>
      <c r="D18" t="s">
        <v>679</v>
      </c>
      <c r="E18" t="s">
        <v>687</v>
      </c>
      <c r="F18" t="s">
        <v>160</v>
      </c>
      <c r="G18" t="s">
        <v>671</v>
      </c>
      <c r="H18" s="1">
        <v>45261</v>
      </c>
      <c r="I18" s="1">
        <v>45200</v>
      </c>
      <c r="K18" s="1">
        <v>45200</v>
      </c>
      <c r="L18" s="1">
        <v>45261</v>
      </c>
      <c r="AH18" s="2">
        <v>0</v>
      </c>
      <c r="AI18" s="2">
        <v>0</v>
      </c>
      <c r="AJ18" s="1">
        <v>45261</v>
      </c>
      <c r="CG18" s="2">
        <v>0</v>
      </c>
      <c r="CH18" s="2">
        <v>0</v>
      </c>
      <c r="CI18" s="1">
        <v>45352</v>
      </c>
      <c r="DB18" s="2">
        <v>0</v>
      </c>
    </row>
    <row r="19" spans="1:107">
      <c r="A19" t="s">
        <v>164</v>
      </c>
      <c r="B19" t="s">
        <v>671</v>
      </c>
      <c r="C19" t="s">
        <v>165</v>
      </c>
      <c r="D19" t="s">
        <v>671</v>
      </c>
      <c r="E19" t="s">
        <v>688</v>
      </c>
      <c r="F19" t="s">
        <v>165</v>
      </c>
      <c r="G19" t="s">
        <v>671</v>
      </c>
      <c r="H19" s="1">
        <v>45261</v>
      </c>
      <c r="I19" s="1">
        <v>45200</v>
      </c>
      <c r="J19" s="1">
        <v>45261</v>
      </c>
      <c r="K19" s="1">
        <v>45200</v>
      </c>
      <c r="L19" s="1">
        <v>45261</v>
      </c>
      <c r="AH19" s="2">
        <v>134550</v>
      </c>
      <c r="AI19" s="2">
        <v>271694.19399999996</v>
      </c>
      <c r="AJ19" s="1">
        <v>45261</v>
      </c>
      <c r="DB19" s="2">
        <v>13833.311999999998</v>
      </c>
      <c r="DC19" s="2">
        <v>257860.88199999998</v>
      </c>
    </row>
    <row r="20" spans="1:107">
      <c r="A20" t="s">
        <v>167</v>
      </c>
      <c r="B20" t="s">
        <v>689</v>
      </c>
      <c r="C20" t="s">
        <v>168</v>
      </c>
      <c r="D20" t="s">
        <v>668</v>
      </c>
      <c r="E20" t="s">
        <v>690</v>
      </c>
      <c r="F20" t="s">
        <v>168</v>
      </c>
      <c r="G20" t="s">
        <v>691</v>
      </c>
      <c r="H20" s="1">
        <v>44409</v>
      </c>
      <c r="I20" s="1">
        <v>44378</v>
      </c>
      <c r="J20" s="1">
        <v>44409</v>
      </c>
      <c r="K20" s="1">
        <v>44378</v>
      </c>
      <c r="L20" s="1">
        <v>44409</v>
      </c>
      <c r="M20" s="2">
        <v>10218</v>
      </c>
      <c r="N20" s="2">
        <v>16998253</v>
      </c>
      <c r="O20" s="1">
        <v>44621</v>
      </c>
      <c r="P20" s="2">
        <v>11930</v>
      </c>
      <c r="Q20" s="2">
        <v>13639703.510400001</v>
      </c>
      <c r="R20" s="1">
        <v>44774</v>
      </c>
      <c r="S20" s="2">
        <v>30241</v>
      </c>
      <c r="T20" s="2">
        <v>52500974.341199994</v>
      </c>
      <c r="U20" s="1">
        <v>44440</v>
      </c>
      <c r="V20" s="2">
        <v>10085</v>
      </c>
      <c r="W20" s="2">
        <v>16291305.9144</v>
      </c>
      <c r="X20" s="1">
        <v>44682</v>
      </c>
      <c r="Y20" s="2">
        <v>3191</v>
      </c>
      <c r="Z20" s="2">
        <v>3806395.3302666666</v>
      </c>
      <c r="AA20" s="1">
        <v>44409</v>
      </c>
      <c r="AB20" s="2">
        <v>1236</v>
      </c>
      <c r="AC20" s="2">
        <v>1908005.1974333334</v>
      </c>
      <c r="AD20" s="1">
        <v>44896</v>
      </c>
      <c r="AE20" s="2">
        <v>10724</v>
      </c>
      <c r="AF20" s="2">
        <v>20544201.499333333</v>
      </c>
      <c r="AG20" s="1">
        <v>44440</v>
      </c>
      <c r="AH20" s="2">
        <v>38126</v>
      </c>
      <c r="AI20" s="2">
        <v>370075753.42699993</v>
      </c>
      <c r="AJ20" s="1">
        <v>45231</v>
      </c>
      <c r="AK20" s="2">
        <v>7206</v>
      </c>
      <c r="AL20" s="2">
        <v>10721512.597399998</v>
      </c>
      <c r="AM20" s="1">
        <v>45200</v>
      </c>
      <c r="AN20" s="2">
        <v>3149</v>
      </c>
      <c r="AO20" s="2">
        <v>4931900.82</v>
      </c>
      <c r="AP20" s="1">
        <v>44470</v>
      </c>
      <c r="AQ20" s="2">
        <v>4926</v>
      </c>
      <c r="AR20" s="2">
        <v>5835931.239599999</v>
      </c>
      <c r="AS20" s="1">
        <v>44774</v>
      </c>
      <c r="AW20" s="2">
        <v>969</v>
      </c>
      <c r="AX20" s="2">
        <v>1110351.429369</v>
      </c>
      <c r="AY20" s="1">
        <v>44682</v>
      </c>
      <c r="BC20" s="2">
        <v>1578</v>
      </c>
      <c r="BD20" s="2">
        <v>2011443.4824000001</v>
      </c>
      <c r="BE20" s="1">
        <v>44835</v>
      </c>
      <c r="BF20" s="2">
        <v>36</v>
      </c>
      <c r="BG20" s="2">
        <v>52035.957600000002</v>
      </c>
      <c r="BH20" s="1">
        <v>44986</v>
      </c>
      <c r="BI20" s="2">
        <v>364</v>
      </c>
      <c r="BJ20" s="2">
        <v>410124.77162133338</v>
      </c>
      <c r="BK20" s="1">
        <v>45261</v>
      </c>
      <c r="BL20" s="2">
        <v>694</v>
      </c>
      <c r="BM20" s="2">
        <v>1051445.2475999999</v>
      </c>
      <c r="BN20" s="1">
        <v>45047</v>
      </c>
      <c r="BR20" s="2">
        <v>13996</v>
      </c>
      <c r="BS20" s="2">
        <v>15952937.176549999</v>
      </c>
      <c r="BT20" s="1">
        <v>44652</v>
      </c>
      <c r="BU20" s="2">
        <v>410</v>
      </c>
      <c r="BV20" s="2">
        <v>485708.21640000003</v>
      </c>
      <c r="BW20" s="1">
        <v>44805</v>
      </c>
      <c r="BX20" s="2">
        <v>160</v>
      </c>
      <c r="BY20" s="2">
        <v>276703.09918666666</v>
      </c>
      <c r="BZ20" s="1">
        <v>45383</v>
      </c>
      <c r="CG20" s="2">
        <v>296</v>
      </c>
      <c r="CH20" s="2">
        <v>338544.16749999998</v>
      </c>
      <c r="CI20" s="1">
        <v>44866</v>
      </c>
      <c r="CJ20" s="2">
        <v>2881</v>
      </c>
      <c r="CK20" s="2">
        <v>1892463.8318400001</v>
      </c>
      <c r="CL20" s="1">
        <v>44713</v>
      </c>
      <c r="CP20" s="2">
        <v>1096</v>
      </c>
      <c r="CQ20" s="2">
        <v>1258476.3444000001</v>
      </c>
      <c r="CR20" s="1">
        <v>45017</v>
      </c>
      <c r="CS20" s="2">
        <v>394</v>
      </c>
      <c r="CT20" s="2">
        <v>355845.04560000001</v>
      </c>
      <c r="CU20" s="1">
        <v>45047</v>
      </c>
      <c r="CV20" s="2">
        <v>13857</v>
      </c>
      <c r="CW20" s="2">
        <v>27634588.304400001</v>
      </c>
      <c r="CX20" s="1">
        <v>44896</v>
      </c>
      <c r="CY20" s="2">
        <v>1468</v>
      </c>
      <c r="CZ20" s="2">
        <v>493921.23300000001</v>
      </c>
      <c r="DA20" s="1">
        <v>45566</v>
      </c>
      <c r="DB20" s="2">
        <v>100554475.04155634</v>
      </c>
      <c r="DC20" s="2">
        <v>470024050.14294392</v>
      </c>
    </row>
    <row r="21" spans="1:107">
      <c r="A21" t="s">
        <v>172</v>
      </c>
      <c r="B21" t="s">
        <v>671</v>
      </c>
      <c r="C21" t="s">
        <v>173</v>
      </c>
      <c r="D21" t="s">
        <v>671</v>
      </c>
      <c r="E21" t="s">
        <v>692</v>
      </c>
      <c r="F21" t="s">
        <v>173</v>
      </c>
      <c r="G21" t="s">
        <v>671</v>
      </c>
      <c r="H21" s="1">
        <v>45261</v>
      </c>
      <c r="I21" s="1">
        <v>45200</v>
      </c>
      <c r="J21" s="1">
        <v>45261</v>
      </c>
      <c r="K21" s="1">
        <v>45200</v>
      </c>
      <c r="L21" s="1">
        <v>45261</v>
      </c>
      <c r="M21" s="2">
        <v>18304</v>
      </c>
      <c r="N21" s="2">
        <v>2684808</v>
      </c>
      <c r="O21" s="1">
        <v>45383</v>
      </c>
      <c r="S21" s="2">
        <v>56429</v>
      </c>
      <c r="T21" s="2">
        <v>7975203.3504000008</v>
      </c>
      <c r="U21" s="1">
        <v>45566</v>
      </c>
      <c r="V21" s="2">
        <v>0</v>
      </c>
      <c r="W21" s="2">
        <v>0</v>
      </c>
      <c r="X21" s="1">
        <v>45689</v>
      </c>
      <c r="Y21" s="2">
        <v>0</v>
      </c>
      <c r="Z21" s="2">
        <v>0</v>
      </c>
      <c r="AA21" s="1">
        <v>45444</v>
      </c>
      <c r="AB21" s="2">
        <v>8192</v>
      </c>
      <c r="AC21" s="2">
        <v>1385348.3093333333</v>
      </c>
      <c r="AD21" s="1">
        <v>45413</v>
      </c>
      <c r="AE21" s="2">
        <v>2944</v>
      </c>
      <c r="AF21" s="2">
        <v>428051.8396666667</v>
      </c>
      <c r="AG21" s="1">
        <v>45505</v>
      </c>
      <c r="AH21" s="2">
        <v>418496</v>
      </c>
      <c r="AI21" s="2">
        <v>189475204.62799996</v>
      </c>
      <c r="AJ21" s="1">
        <v>45261</v>
      </c>
      <c r="AN21" s="2">
        <v>3904</v>
      </c>
      <c r="AO21" s="2">
        <v>591419.4</v>
      </c>
      <c r="AP21" s="1">
        <v>45505</v>
      </c>
      <c r="AW21" s="2">
        <v>192</v>
      </c>
      <c r="AX21" s="2">
        <v>28765.604959</v>
      </c>
      <c r="AY21" s="1">
        <v>45597</v>
      </c>
      <c r="BI21" s="2">
        <v>0</v>
      </c>
      <c r="BJ21" s="2">
        <v>0</v>
      </c>
      <c r="BK21" s="1">
        <v>45748</v>
      </c>
      <c r="BO21" s="2">
        <v>896</v>
      </c>
      <c r="BP21" s="2">
        <v>92106.627509333324</v>
      </c>
      <c r="BQ21" s="1">
        <v>45536</v>
      </c>
      <c r="BR21" s="2">
        <v>54848</v>
      </c>
      <c r="BS21" s="2">
        <v>4236711.7319999998</v>
      </c>
      <c r="BT21" s="1">
        <v>45413</v>
      </c>
      <c r="BX21" s="2">
        <v>0</v>
      </c>
      <c r="BY21" s="2">
        <v>0</v>
      </c>
      <c r="BZ21" s="1">
        <v>45717</v>
      </c>
      <c r="CG21" s="2">
        <v>0</v>
      </c>
      <c r="CH21" s="2">
        <v>0</v>
      </c>
      <c r="CI21" s="1">
        <v>45689</v>
      </c>
      <c r="CJ21" s="2">
        <v>640</v>
      </c>
      <c r="CK21" s="2">
        <v>87235.47888000001</v>
      </c>
      <c r="CL21" s="1">
        <v>45566</v>
      </c>
      <c r="DB21" s="2">
        <v>85028322.72323899</v>
      </c>
      <c r="DC21" s="2">
        <v>121956532.2475093</v>
      </c>
    </row>
    <row r="22" spans="1:107">
      <c r="A22" t="s">
        <v>174</v>
      </c>
      <c r="B22" t="s">
        <v>671</v>
      </c>
      <c r="C22" t="s">
        <v>175</v>
      </c>
      <c r="D22" t="s">
        <v>693</v>
      </c>
      <c r="E22" t="s">
        <v>694</v>
      </c>
      <c r="F22" t="s">
        <v>175</v>
      </c>
      <c r="G22" t="s">
        <v>671</v>
      </c>
      <c r="H22" s="1">
        <v>44256</v>
      </c>
      <c r="I22" s="1">
        <v>44287</v>
      </c>
      <c r="J22" s="1">
        <v>44409</v>
      </c>
      <c r="K22" s="1">
        <v>44287</v>
      </c>
      <c r="L22" s="1">
        <v>44287</v>
      </c>
      <c r="AH22" s="2">
        <v>1974</v>
      </c>
      <c r="AI22" s="2">
        <v>3379907.0549999992</v>
      </c>
      <c r="AJ22" s="1">
        <v>44287</v>
      </c>
      <c r="CJ22" s="2">
        <v>252</v>
      </c>
      <c r="CK22" s="2">
        <v>0</v>
      </c>
      <c r="CL22" s="1">
        <v>45139</v>
      </c>
      <c r="CM22" s="2">
        <v>196</v>
      </c>
      <c r="CN22" s="2">
        <v>0</v>
      </c>
      <c r="CO22" s="1">
        <v>45170</v>
      </c>
      <c r="DB22" s="2">
        <v>3379907.0549999992</v>
      </c>
    </row>
    <row r="23" spans="1:107">
      <c r="A23" t="s">
        <v>176</v>
      </c>
      <c r="B23" t="s">
        <v>679</v>
      </c>
      <c r="C23" t="s">
        <v>177</v>
      </c>
      <c r="D23" t="s">
        <v>679</v>
      </c>
      <c r="E23" t="s">
        <v>695</v>
      </c>
      <c r="F23" t="s">
        <v>177</v>
      </c>
      <c r="G23" t="s">
        <v>671</v>
      </c>
      <c r="I23" s="1">
        <v>44105</v>
      </c>
      <c r="K23" s="1">
        <v>44378</v>
      </c>
      <c r="L23" s="1">
        <v>44136</v>
      </c>
      <c r="P23" s="2">
        <v>1347</v>
      </c>
      <c r="Q23" s="2">
        <v>1.4916</v>
      </c>
      <c r="R23" s="1">
        <v>44256</v>
      </c>
      <c r="AE23" s="2">
        <v>40</v>
      </c>
      <c r="AF23" s="2">
        <v>0</v>
      </c>
      <c r="AG23" s="1">
        <v>44440</v>
      </c>
      <c r="AH23" s="2">
        <v>0</v>
      </c>
      <c r="AI23" s="2">
        <v>0</v>
      </c>
      <c r="AJ23" s="1">
        <v>44136</v>
      </c>
      <c r="AK23" s="2">
        <v>0</v>
      </c>
      <c r="AL23" s="2">
        <v>0</v>
      </c>
      <c r="AN23" s="2">
        <v>4</v>
      </c>
      <c r="AO23" s="2">
        <v>3080.154</v>
      </c>
      <c r="AP23" s="1">
        <v>44562</v>
      </c>
      <c r="CD23" s="2">
        <v>0</v>
      </c>
      <c r="CE23" s="2">
        <v>0</v>
      </c>
      <c r="CG23" s="2">
        <v>0</v>
      </c>
      <c r="CH23" s="2">
        <v>0</v>
      </c>
      <c r="CI23" s="1">
        <v>44440</v>
      </c>
      <c r="DB23" s="2">
        <v>3081.6455999999998</v>
      </c>
      <c r="DC23" s="2">
        <v>0</v>
      </c>
    </row>
    <row r="24" spans="1:107">
      <c r="A24" t="s">
        <v>181</v>
      </c>
      <c r="B24" t="s">
        <v>679</v>
      </c>
      <c r="C24" t="s">
        <v>182</v>
      </c>
      <c r="D24" t="s">
        <v>679</v>
      </c>
      <c r="E24" t="s">
        <v>696</v>
      </c>
      <c r="F24" t="s">
        <v>182</v>
      </c>
      <c r="G24" t="s">
        <v>697</v>
      </c>
      <c r="I24" s="1">
        <v>45017</v>
      </c>
      <c r="K24" s="1">
        <v>45017</v>
      </c>
      <c r="L24" s="1">
        <v>44958</v>
      </c>
      <c r="S24" s="2">
        <v>133</v>
      </c>
      <c r="T24" s="2">
        <v>56539098</v>
      </c>
      <c r="U24" s="1">
        <v>44958</v>
      </c>
      <c r="AE24" s="2">
        <v>0</v>
      </c>
      <c r="AF24" s="2">
        <v>0</v>
      </c>
      <c r="AG24" s="1">
        <v>45658</v>
      </c>
      <c r="AQ24" s="2">
        <v>0</v>
      </c>
      <c r="AR24" s="2">
        <v>0</v>
      </c>
      <c r="AS24" s="1">
        <v>45748</v>
      </c>
      <c r="DB24" s="2">
        <v>56539098</v>
      </c>
    </row>
    <row r="25" spans="1:107">
      <c r="A25" t="s">
        <v>184</v>
      </c>
      <c r="B25" t="s">
        <v>698</v>
      </c>
      <c r="C25" t="s">
        <v>185</v>
      </c>
      <c r="D25" t="s">
        <v>668</v>
      </c>
      <c r="E25" t="s">
        <v>686</v>
      </c>
      <c r="F25" t="s">
        <v>185</v>
      </c>
      <c r="G25" t="s">
        <v>699</v>
      </c>
      <c r="H25" s="1">
        <v>45139</v>
      </c>
      <c r="I25" s="1">
        <v>45108</v>
      </c>
      <c r="J25" s="1">
        <v>44986</v>
      </c>
      <c r="K25" s="1">
        <v>45108</v>
      </c>
      <c r="L25" s="1">
        <v>44986</v>
      </c>
      <c r="S25" s="2">
        <v>0</v>
      </c>
      <c r="T25" s="2">
        <v>0</v>
      </c>
      <c r="U25" s="1">
        <v>45139</v>
      </c>
      <c r="V25" s="2">
        <v>0</v>
      </c>
      <c r="W25" s="2">
        <v>0</v>
      </c>
      <c r="X25" s="1">
        <v>45748</v>
      </c>
      <c r="Y25" s="2">
        <v>14</v>
      </c>
      <c r="Z25" s="2">
        <v>19115.298533333334</v>
      </c>
      <c r="AA25" s="1">
        <v>44986</v>
      </c>
      <c r="AE25" s="2">
        <v>4713</v>
      </c>
      <c r="AF25" s="2">
        <v>7285377.9364999998</v>
      </c>
      <c r="AG25" s="1">
        <v>45139</v>
      </c>
      <c r="AH25" s="2">
        <v>1707</v>
      </c>
      <c r="AI25" s="2">
        <v>3757192.1729999995</v>
      </c>
      <c r="AJ25" s="1">
        <v>45261</v>
      </c>
      <c r="AN25" s="2">
        <v>0</v>
      </c>
      <c r="AO25" s="2">
        <v>0</v>
      </c>
      <c r="AP25" s="1">
        <v>45139</v>
      </c>
      <c r="AW25" s="2">
        <v>0</v>
      </c>
      <c r="AX25" s="2">
        <v>0</v>
      </c>
      <c r="AY25" s="1">
        <v>45748</v>
      </c>
      <c r="CM25" s="2">
        <v>82</v>
      </c>
      <c r="CN25" s="2">
        <v>0</v>
      </c>
      <c r="CO25" s="1">
        <v>44986</v>
      </c>
      <c r="CV25" s="2">
        <v>498</v>
      </c>
      <c r="CW25" s="2">
        <v>818955.522</v>
      </c>
      <c r="CX25" s="1">
        <v>45352</v>
      </c>
      <c r="DB25" s="2">
        <v>11880640.930033332</v>
      </c>
      <c r="DC25" s="2">
        <v>0</v>
      </c>
    </row>
    <row r="26" spans="1:107">
      <c r="A26" t="s">
        <v>187</v>
      </c>
      <c r="B26" t="s">
        <v>667</v>
      </c>
      <c r="C26" t="s">
        <v>188</v>
      </c>
      <c r="D26" t="s">
        <v>667</v>
      </c>
      <c r="E26" t="s">
        <v>700</v>
      </c>
      <c r="F26" t="s">
        <v>188</v>
      </c>
      <c r="G26" t="s">
        <v>678</v>
      </c>
      <c r="H26" s="1">
        <v>45323</v>
      </c>
      <c r="I26" s="1">
        <v>45292</v>
      </c>
      <c r="J26" s="1">
        <v>45323</v>
      </c>
      <c r="K26" s="1">
        <v>45292</v>
      </c>
      <c r="L26" s="1">
        <v>45231</v>
      </c>
      <c r="P26" s="2">
        <v>0</v>
      </c>
      <c r="Q26" s="2">
        <v>0</v>
      </c>
      <c r="R26" s="1">
        <v>45231</v>
      </c>
      <c r="AH26" s="2">
        <v>0</v>
      </c>
      <c r="AI26" s="2">
        <v>0</v>
      </c>
      <c r="AJ26" s="1">
        <v>45689</v>
      </c>
      <c r="AK26" s="2">
        <v>1</v>
      </c>
      <c r="AL26" s="2">
        <v>0</v>
      </c>
      <c r="AN26" s="2">
        <v>0</v>
      </c>
      <c r="AO26" s="2">
        <v>0</v>
      </c>
      <c r="AP26" s="1">
        <v>45778</v>
      </c>
      <c r="BR26" s="2">
        <v>203</v>
      </c>
      <c r="BS26" s="2">
        <v>2793187.9733333336</v>
      </c>
      <c r="BT26" s="1">
        <v>45323</v>
      </c>
      <c r="CS26" s="2">
        <v>0</v>
      </c>
      <c r="CT26" s="2">
        <v>0</v>
      </c>
      <c r="CU26" s="1">
        <v>45689</v>
      </c>
      <c r="DB26" s="2">
        <v>2036409.6032</v>
      </c>
      <c r="DC26" s="2">
        <v>756778.37013333337</v>
      </c>
    </row>
    <row r="27" spans="1:107">
      <c r="A27" t="s">
        <v>190</v>
      </c>
      <c r="B27" t="s">
        <v>667</v>
      </c>
      <c r="C27" t="s">
        <v>191</v>
      </c>
      <c r="D27" t="s">
        <v>701</v>
      </c>
      <c r="E27" t="s">
        <v>702</v>
      </c>
      <c r="F27" t="s">
        <v>191</v>
      </c>
      <c r="G27" t="s">
        <v>703</v>
      </c>
      <c r="H27" s="1">
        <v>45413</v>
      </c>
      <c r="I27" s="1">
        <v>45383</v>
      </c>
      <c r="J27" s="1">
        <v>45536</v>
      </c>
      <c r="K27" s="1">
        <v>45383</v>
      </c>
      <c r="L27" s="1">
        <v>45413</v>
      </c>
      <c r="S27" s="2">
        <v>16</v>
      </c>
      <c r="T27" s="2">
        <v>291434.77439999999</v>
      </c>
      <c r="U27" s="1">
        <v>45536</v>
      </c>
      <c r="AE27" s="2">
        <v>0</v>
      </c>
      <c r="AF27" s="2">
        <v>0</v>
      </c>
      <c r="AG27" s="1">
        <v>45597</v>
      </c>
      <c r="BR27" s="2">
        <v>758</v>
      </c>
      <c r="BS27" s="2">
        <v>10898340.375466667</v>
      </c>
      <c r="BT27" s="1">
        <v>45413</v>
      </c>
      <c r="CM27" s="2">
        <v>0</v>
      </c>
      <c r="CN27" s="2">
        <v>0</v>
      </c>
      <c r="CO27" s="1">
        <v>45717</v>
      </c>
      <c r="DB27" s="2">
        <v>10898340.375466667</v>
      </c>
      <c r="DC27" s="2">
        <v>291434.77439999999</v>
      </c>
    </row>
    <row r="28" spans="1:107">
      <c r="A28" t="s">
        <v>193</v>
      </c>
      <c r="B28" t="s">
        <v>679</v>
      </c>
      <c r="C28" t="s">
        <v>194</v>
      </c>
      <c r="D28" t="s">
        <v>701</v>
      </c>
      <c r="E28" t="s">
        <v>702</v>
      </c>
      <c r="F28" t="s">
        <v>194</v>
      </c>
      <c r="G28" t="s">
        <v>697</v>
      </c>
      <c r="I28" s="1">
        <v>45474</v>
      </c>
      <c r="J28" s="1">
        <v>45444</v>
      </c>
      <c r="K28" s="1">
        <v>45474</v>
      </c>
      <c r="L28" s="1">
        <v>45444</v>
      </c>
      <c r="P28" s="2">
        <v>0</v>
      </c>
      <c r="Q28" s="2">
        <v>0</v>
      </c>
      <c r="R28" s="1">
        <v>45689</v>
      </c>
      <c r="S28" s="2">
        <v>17820</v>
      </c>
      <c r="T28" s="2">
        <v>1026733.9104000001</v>
      </c>
      <c r="U28" s="1">
        <v>45444</v>
      </c>
      <c r="AE28" s="2">
        <v>0</v>
      </c>
      <c r="AF28" s="2">
        <v>0</v>
      </c>
      <c r="AG28" s="1">
        <v>45597</v>
      </c>
      <c r="AN28" s="2">
        <v>0</v>
      </c>
      <c r="AO28" s="2">
        <v>0</v>
      </c>
      <c r="AP28" s="1">
        <v>45474</v>
      </c>
      <c r="AW28" s="2">
        <v>0</v>
      </c>
      <c r="AX28" s="2">
        <v>0</v>
      </c>
      <c r="AY28" s="1">
        <v>45778</v>
      </c>
      <c r="DB28" s="2">
        <v>0</v>
      </c>
      <c r="DC28" s="2">
        <v>1026733.9104000001</v>
      </c>
    </row>
    <row r="29" spans="1:107">
      <c r="A29" t="s">
        <v>195</v>
      </c>
      <c r="B29" t="s">
        <v>679</v>
      </c>
      <c r="C29" t="s">
        <v>196</v>
      </c>
      <c r="D29" t="s">
        <v>679</v>
      </c>
      <c r="E29" t="s">
        <v>704</v>
      </c>
      <c r="F29" t="s">
        <v>196</v>
      </c>
      <c r="G29" t="s">
        <v>703</v>
      </c>
      <c r="I29" s="1">
        <v>44013</v>
      </c>
      <c r="K29" s="1">
        <v>44013</v>
      </c>
      <c r="L29" s="1">
        <v>44044</v>
      </c>
      <c r="AH29" s="2">
        <v>10650</v>
      </c>
      <c r="AI29" s="2">
        <v>327662.58799999999</v>
      </c>
      <c r="AJ29" s="1">
        <v>45200</v>
      </c>
      <c r="BR29" s="2">
        <v>19504900</v>
      </c>
      <c r="BS29" s="2">
        <v>30476699.662966665</v>
      </c>
      <c r="BT29" s="1">
        <v>44044</v>
      </c>
      <c r="DB29" s="2">
        <v>11531573.973100003</v>
      </c>
      <c r="DC29" s="2">
        <v>19272788.277866665</v>
      </c>
    </row>
    <row r="30" spans="1:107">
      <c r="A30" t="s">
        <v>198</v>
      </c>
      <c r="B30" t="s">
        <v>671</v>
      </c>
      <c r="C30" t="s">
        <v>199</v>
      </c>
      <c r="D30" t="s">
        <v>671</v>
      </c>
      <c r="E30" t="s">
        <v>705</v>
      </c>
      <c r="F30" t="s">
        <v>199</v>
      </c>
      <c r="G30" t="s">
        <v>671</v>
      </c>
      <c r="H30" s="1">
        <v>44682</v>
      </c>
      <c r="I30" s="1">
        <v>44652</v>
      </c>
      <c r="J30" s="1">
        <v>44652</v>
      </c>
      <c r="K30" s="1">
        <v>44652</v>
      </c>
      <c r="L30" s="1">
        <v>44652</v>
      </c>
      <c r="M30" s="2">
        <v>440940</v>
      </c>
      <c r="N30" s="2">
        <v>1081245</v>
      </c>
      <c r="O30" s="1">
        <v>45108</v>
      </c>
      <c r="P30" s="2">
        <v>3291362</v>
      </c>
      <c r="Q30" s="2">
        <v>8050291.9859999996</v>
      </c>
      <c r="R30" s="1">
        <v>45323</v>
      </c>
      <c r="S30" s="2">
        <v>2069140</v>
      </c>
      <c r="T30" s="2">
        <v>6722410.0020000022</v>
      </c>
      <c r="U30" s="1">
        <v>44866</v>
      </c>
      <c r="V30" s="2">
        <v>228179</v>
      </c>
      <c r="W30" s="2">
        <v>683919.4824000001</v>
      </c>
      <c r="X30" s="1">
        <v>44866</v>
      </c>
      <c r="Y30" s="2">
        <v>8880</v>
      </c>
      <c r="Z30" s="2">
        <v>30749.524400000002</v>
      </c>
      <c r="AA30" s="1">
        <v>44652</v>
      </c>
      <c r="AB30" s="2">
        <v>220290</v>
      </c>
      <c r="AC30" s="2">
        <v>1351875.0093333335</v>
      </c>
      <c r="AD30" s="1">
        <v>45047</v>
      </c>
      <c r="AE30" s="2">
        <v>479160</v>
      </c>
      <c r="AF30" s="2">
        <v>1052035.8844999999</v>
      </c>
      <c r="AG30" s="1">
        <v>44652</v>
      </c>
      <c r="AH30" s="2">
        <v>984690</v>
      </c>
      <c r="AI30" s="2">
        <v>21268952.231999997</v>
      </c>
      <c r="AJ30" s="1">
        <v>44652</v>
      </c>
      <c r="AN30" s="2">
        <v>15390</v>
      </c>
      <c r="AO30" s="2">
        <v>54865.522799999999</v>
      </c>
      <c r="AP30" s="1">
        <v>45323</v>
      </c>
      <c r="AZ30" s="2">
        <v>390</v>
      </c>
      <c r="BA30" s="2">
        <v>1661.6424</v>
      </c>
      <c r="BB30" s="1">
        <v>45566</v>
      </c>
      <c r="BR30" s="2">
        <v>4237500</v>
      </c>
      <c r="BS30" s="2">
        <v>2559785.7324666665</v>
      </c>
      <c r="BT30" s="1">
        <v>45627</v>
      </c>
      <c r="CJ30" s="2">
        <v>0</v>
      </c>
      <c r="CK30" s="2">
        <v>0</v>
      </c>
      <c r="CL30" s="1">
        <v>45383</v>
      </c>
      <c r="CV30" s="2">
        <v>207477</v>
      </c>
      <c r="CW30" s="2">
        <v>652989.66480000003</v>
      </c>
      <c r="CX30" s="1">
        <v>45170</v>
      </c>
      <c r="DB30" s="2">
        <v>1967088.9527000003</v>
      </c>
      <c r="DC30" s="2">
        <v>41543692.730400003</v>
      </c>
    </row>
    <row r="31" spans="1:107">
      <c r="A31" t="s">
        <v>201</v>
      </c>
      <c r="B31" t="s">
        <v>671</v>
      </c>
      <c r="C31" t="s">
        <v>202</v>
      </c>
      <c r="D31" t="s">
        <v>671</v>
      </c>
      <c r="E31" t="s">
        <v>706</v>
      </c>
      <c r="F31" t="s">
        <v>202</v>
      </c>
      <c r="G31" t="s">
        <v>671</v>
      </c>
      <c r="H31" s="1">
        <v>44348</v>
      </c>
      <c r="I31" s="1">
        <v>44287</v>
      </c>
      <c r="J31" s="1">
        <v>44348</v>
      </c>
      <c r="K31" s="1">
        <v>44287</v>
      </c>
      <c r="L31" s="1">
        <v>44348</v>
      </c>
      <c r="AH31" s="2">
        <v>3297</v>
      </c>
      <c r="AI31" s="2">
        <v>1346134.5879999998</v>
      </c>
      <c r="AJ31" s="1">
        <v>44348</v>
      </c>
      <c r="DB31" s="2">
        <v>95576.881999999983</v>
      </c>
      <c r="DC31" s="2">
        <v>1250557.7059999998</v>
      </c>
    </row>
    <row r="32" spans="1:107">
      <c r="A32" t="s">
        <v>205</v>
      </c>
      <c r="B32" t="s">
        <v>671</v>
      </c>
      <c r="C32" t="s">
        <v>206</v>
      </c>
      <c r="D32" t="s">
        <v>693</v>
      </c>
      <c r="E32" t="s">
        <v>694</v>
      </c>
      <c r="F32" t="s">
        <v>206</v>
      </c>
      <c r="G32" t="s">
        <v>671</v>
      </c>
      <c r="H32" s="1">
        <v>45139</v>
      </c>
      <c r="I32" s="1">
        <v>45108</v>
      </c>
      <c r="J32" s="1">
        <v>45352</v>
      </c>
      <c r="K32" s="1">
        <v>45108</v>
      </c>
      <c r="L32" s="1">
        <v>45170</v>
      </c>
      <c r="AH32" s="2">
        <v>1854</v>
      </c>
      <c r="AI32" s="2">
        <v>150298136.05099997</v>
      </c>
      <c r="AJ32" s="1">
        <v>45170</v>
      </c>
      <c r="DC32" s="2">
        <v>150298136.05099997</v>
      </c>
    </row>
    <row r="33" spans="1:107">
      <c r="A33" t="s">
        <v>207</v>
      </c>
      <c r="B33" t="s">
        <v>679</v>
      </c>
      <c r="C33" t="s">
        <v>208</v>
      </c>
      <c r="D33" t="s">
        <v>679</v>
      </c>
      <c r="E33" t="s">
        <v>669</v>
      </c>
      <c r="F33" t="s">
        <v>208</v>
      </c>
      <c r="G33" t="s">
        <v>703</v>
      </c>
      <c r="I33" s="1">
        <v>43922</v>
      </c>
      <c r="K33" s="1">
        <v>43922</v>
      </c>
      <c r="L33" s="1">
        <v>43983</v>
      </c>
      <c r="S33" s="2">
        <v>101344</v>
      </c>
      <c r="T33" s="2">
        <v>1876987.6752000002</v>
      </c>
      <c r="U33" s="1">
        <v>45566</v>
      </c>
      <c r="AB33" s="2">
        <v>0</v>
      </c>
      <c r="AC33" s="2">
        <v>0</v>
      </c>
      <c r="AE33" s="2">
        <v>0</v>
      </c>
      <c r="AF33" s="2">
        <v>0</v>
      </c>
      <c r="AG33" s="1">
        <v>45717</v>
      </c>
      <c r="BC33" s="2">
        <v>0</v>
      </c>
      <c r="BD33" s="2">
        <v>0</v>
      </c>
      <c r="BE33" s="1">
        <v>45717</v>
      </c>
      <c r="BR33" s="2">
        <v>21210900</v>
      </c>
      <c r="BS33" s="2">
        <v>21958857.765583333</v>
      </c>
      <c r="BT33" s="1">
        <v>43983</v>
      </c>
      <c r="CG33" s="2">
        <v>0</v>
      </c>
      <c r="CH33" s="2">
        <v>0</v>
      </c>
      <c r="CI33" s="1">
        <v>45689</v>
      </c>
      <c r="DB33" s="2">
        <v>1932637.5162500001</v>
      </c>
      <c r="DC33" s="2">
        <v>21903207.924533334</v>
      </c>
    </row>
    <row r="34" spans="1:107">
      <c r="A34" t="s">
        <v>212</v>
      </c>
      <c r="B34" t="s">
        <v>671</v>
      </c>
      <c r="C34" t="s">
        <v>213</v>
      </c>
      <c r="D34" t="s">
        <v>671</v>
      </c>
      <c r="E34" t="s">
        <v>707</v>
      </c>
      <c r="F34" t="s">
        <v>213</v>
      </c>
      <c r="G34" t="s">
        <v>671</v>
      </c>
      <c r="H34" s="1">
        <v>44774</v>
      </c>
      <c r="I34" s="1">
        <v>44743</v>
      </c>
      <c r="J34" s="1">
        <v>44805</v>
      </c>
      <c r="K34" s="1">
        <v>44743</v>
      </c>
      <c r="L34" s="1">
        <v>44805</v>
      </c>
      <c r="M34" s="2">
        <v>25938</v>
      </c>
      <c r="N34" s="2">
        <v>1022402</v>
      </c>
      <c r="O34" s="1">
        <v>45108</v>
      </c>
      <c r="P34" s="2">
        <v>23968</v>
      </c>
      <c r="Q34" s="2">
        <v>695431.65119999996</v>
      </c>
      <c r="R34" s="1">
        <v>45444</v>
      </c>
      <c r="S34" s="2">
        <v>180376</v>
      </c>
      <c r="T34" s="2">
        <v>7546912.7844000002</v>
      </c>
      <c r="U34" s="1">
        <v>45017</v>
      </c>
      <c r="V34" s="2">
        <v>788</v>
      </c>
      <c r="W34" s="2">
        <v>35004.868800000004</v>
      </c>
      <c r="X34" s="1">
        <v>45566</v>
      </c>
      <c r="Y34" s="2">
        <v>4620</v>
      </c>
      <c r="Z34" s="2">
        <v>165821.25466666667</v>
      </c>
      <c r="AA34" s="1">
        <v>44986</v>
      </c>
      <c r="AE34" s="2">
        <v>20524</v>
      </c>
      <c r="AF34" s="2">
        <v>791298.93266666669</v>
      </c>
      <c r="AG34" s="1">
        <v>45139</v>
      </c>
      <c r="AH34" s="2">
        <v>480090</v>
      </c>
      <c r="AI34" s="2">
        <v>134383628.28199998</v>
      </c>
      <c r="AJ34" s="1">
        <v>44805</v>
      </c>
      <c r="AK34" s="2">
        <v>205212</v>
      </c>
      <c r="AL34" s="2">
        <v>7604380.1575999986</v>
      </c>
      <c r="AN34" s="2">
        <v>18501</v>
      </c>
      <c r="AO34" s="2">
        <v>765260.90520000004</v>
      </c>
      <c r="AP34" s="1">
        <v>45047</v>
      </c>
      <c r="AQ34" s="2">
        <v>33152</v>
      </c>
      <c r="AR34" s="2">
        <v>1148005.4652</v>
      </c>
      <c r="AS34" s="1">
        <v>45200</v>
      </c>
      <c r="AT34" s="2">
        <v>4470</v>
      </c>
      <c r="AU34" s="2">
        <v>60062.996986666658</v>
      </c>
      <c r="AV34" s="1">
        <v>45200</v>
      </c>
      <c r="AW34" s="2">
        <v>0</v>
      </c>
      <c r="AX34" s="2">
        <v>0</v>
      </c>
      <c r="AY34" s="1">
        <v>45200</v>
      </c>
      <c r="BC34" s="2">
        <v>6384</v>
      </c>
      <c r="BD34" s="2">
        <v>231696.19440000001</v>
      </c>
      <c r="BE34" s="1">
        <v>45231</v>
      </c>
      <c r="BL34" s="2">
        <v>252</v>
      </c>
      <c r="BM34" s="2">
        <v>11025.9072</v>
      </c>
      <c r="BN34" s="1">
        <v>45352</v>
      </c>
      <c r="BO34" s="2">
        <v>15204</v>
      </c>
      <c r="BP34" s="2">
        <v>317083.15193599998</v>
      </c>
      <c r="BQ34" s="1">
        <v>45383</v>
      </c>
      <c r="BR34" s="2">
        <v>312270</v>
      </c>
      <c r="BS34" s="2">
        <v>5750232.1797333332</v>
      </c>
      <c r="BT34" s="1">
        <v>44866</v>
      </c>
      <c r="BU34" s="2">
        <v>1036</v>
      </c>
      <c r="BV34" s="2">
        <v>35874.471600000004</v>
      </c>
      <c r="BW34" s="1">
        <v>45261</v>
      </c>
      <c r="BX34" s="2">
        <v>0</v>
      </c>
      <c r="BY34" s="2">
        <v>0</v>
      </c>
      <c r="BZ34" s="1">
        <v>45717</v>
      </c>
      <c r="CA34" s="2">
        <v>0</v>
      </c>
      <c r="CB34" s="2">
        <v>0</v>
      </c>
      <c r="CC34" s="1">
        <v>44986</v>
      </c>
      <c r="CG34" s="2">
        <v>1400</v>
      </c>
      <c r="CH34" s="2">
        <v>59951.58</v>
      </c>
      <c r="CI34" s="1">
        <v>45078</v>
      </c>
      <c r="CV34" s="2">
        <v>8296</v>
      </c>
      <c r="CW34" s="2">
        <v>398576.40240000002</v>
      </c>
      <c r="CX34" s="1">
        <v>45383</v>
      </c>
      <c r="DB34" s="2">
        <v>8594130.1153333317</v>
      </c>
      <c r="DC34" s="2">
        <v>152428519.07065594</v>
      </c>
    </row>
    <row r="35" spans="1:107">
      <c r="A35" t="s">
        <v>215</v>
      </c>
      <c r="B35" t="s">
        <v>679</v>
      </c>
      <c r="C35" t="s">
        <v>216</v>
      </c>
      <c r="D35" t="s">
        <v>667</v>
      </c>
      <c r="E35" t="s">
        <v>708</v>
      </c>
      <c r="F35" t="s">
        <v>216</v>
      </c>
      <c r="G35" t="s">
        <v>709</v>
      </c>
      <c r="I35" s="1">
        <v>44652</v>
      </c>
      <c r="J35" s="1">
        <v>45261</v>
      </c>
      <c r="K35" s="1">
        <v>45200</v>
      </c>
      <c r="L35" s="1">
        <v>44652</v>
      </c>
      <c r="M35" s="2">
        <v>3564</v>
      </c>
      <c r="N35" s="2">
        <v>95769</v>
      </c>
      <c r="O35" s="1">
        <v>44958</v>
      </c>
      <c r="P35" s="2">
        <v>22612</v>
      </c>
      <c r="Q35" s="2">
        <v>1205473.83</v>
      </c>
      <c r="R35" s="1">
        <v>44774</v>
      </c>
      <c r="S35" s="2">
        <v>90867</v>
      </c>
      <c r="T35" s="2">
        <v>4035737.0988000003</v>
      </c>
      <c r="U35" s="1">
        <v>44835</v>
      </c>
      <c r="Y35" s="2">
        <v>1920</v>
      </c>
      <c r="Z35" s="2">
        <v>108824.34173333333</v>
      </c>
      <c r="AA35" s="1">
        <v>44652</v>
      </c>
      <c r="AB35" s="2">
        <v>3408</v>
      </c>
      <c r="AC35" s="2">
        <v>142538.87520000001</v>
      </c>
      <c r="AD35" s="1">
        <v>44986</v>
      </c>
      <c r="AE35" s="2">
        <v>10536</v>
      </c>
      <c r="AF35" s="2">
        <v>578626.09866666666</v>
      </c>
      <c r="AG35" s="1">
        <v>45352</v>
      </c>
      <c r="AH35" s="2">
        <v>17976</v>
      </c>
      <c r="AI35" s="2">
        <v>1513429.8059999996</v>
      </c>
      <c r="AJ35" s="1">
        <v>44682</v>
      </c>
      <c r="AK35" s="2">
        <v>8220</v>
      </c>
      <c r="AL35" s="2">
        <v>337422.77999999997</v>
      </c>
      <c r="AM35" s="1">
        <v>45383</v>
      </c>
      <c r="AN35" s="2">
        <v>10092</v>
      </c>
      <c r="AO35" s="2">
        <v>707340.58559999999</v>
      </c>
      <c r="AP35" s="1">
        <v>44805</v>
      </c>
      <c r="BC35" s="2">
        <v>792</v>
      </c>
      <c r="BD35" s="2">
        <v>46739.286</v>
      </c>
      <c r="BE35" s="1">
        <v>44805</v>
      </c>
      <c r="BL35" s="2">
        <v>324</v>
      </c>
      <c r="BM35" s="2">
        <v>19031.324400000001</v>
      </c>
      <c r="BN35" s="1">
        <v>45352</v>
      </c>
      <c r="BR35" s="2">
        <v>532040</v>
      </c>
      <c r="BS35" s="2">
        <v>13894801.872933332</v>
      </c>
      <c r="BT35" s="1">
        <v>45261</v>
      </c>
      <c r="CA35" s="2">
        <v>372</v>
      </c>
      <c r="CB35" s="2">
        <v>18246.7428</v>
      </c>
      <c r="CC35" s="1">
        <v>44652</v>
      </c>
      <c r="CG35" s="2">
        <v>612</v>
      </c>
      <c r="CH35" s="2">
        <v>28050.713666666663</v>
      </c>
      <c r="CI35" s="1">
        <v>44927</v>
      </c>
      <c r="DB35" s="2">
        <v>8671719.1127666663</v>
      </c>
      <c r="DC35" s="2">
        <v>14060313.243033333</v>
      </c>
    </row>
    <row r="36" spans="1:107">
      <c r="A36" t="s">
        <v>220</v>
      </c>
      <c r="B36" t="s">
        <v>671</v>
      </c>
      <c r="C36" t="s">
        <v>221</v>
      </c>
      <c r="D36" t="s">
        <v>671</v>
      </c>
      <c r="E36" t="s">
        <v>674</v>
      </c>
      <c r="F36" t="s">
        <v>221</v>
      </c>
      <c r="G36" t="s">
        <v>671</v>
      </c>
      <c r="H36" s="1">
        <v>45474</v>
      </c>
      <c r="I36" s="1">
        <v>45474</v>
      </c>
      <c r="J36" s="1">
        <v>45474</v>
      </c>
      <c r="K36" s="1">
        <v>45474</v>
      </c>
      <c r="L36" s="1">
        <v>45474</v>
      </c>
      <c r="AE36" s="2">
        <v>0</v>
      </c>
      <c r="AF36" s="2">
        <v>0</v>
      </c>
      <c r="AG36" s="1">
        <v>45566</v>
      </c>
      <c r="AH36" s="2">
        <v>9836</v>
      </c>
      <c r="AI36" s="2">
        <v>9075829.2309999987</v>
      </c>
      <c r="AJ36" s="1">
        <v>45474</v>
      </c>
      <c r="BR36" s="2">
        <v>346</v>
      </c>
      <c r="BS36" s="2">
        <v>168370.05261666665</v>
      </c>
      <c r="BT36" s="1">
        <v>45597</v>
      </c>
      <c r="DB36" s="2">
        <v>9023647.6336666662</v>
      </c>
      <c r="DC36" s="2">
        <v>220551.64994999999</v>
      </c>
    </row>
    <row r="37" spans="1:107">
      <c r="A37" t="s">
        <v>224</v>
      </c>
      <c r="B37" t="s">
        <v>671</v>
      </c>
      <c r="C37" t="s">
        <v>225</v>
      </c>
      <c r="D37" t="s">
        <v>668</v>
      </c>
      <c r="E37" t="s">
        <v>710</v>
      </c>
      <c r="F37" t="s">
        <v>225</v>
      </c>
      <c r="G37" t="s">
        <v>678</v>
      </c>
      <c r="H37" s="1">
        <v>44317</v>
      </c>
      <c r="I37" s="1">
        <v>44197</v>
      </c>
      <c r="J37" s="1">
        <v>44287</v>
      </c>
      <c r="K37" s="1">
        <v>44197</v>
      </c>
      <c r="L37" s="1">
        <v>44136</v>
      </c>
      <c r="M37" s="2">
        <v>41</v>
      </c>
      <c r="N37" s="2">
        <v>417630</v>
      </c>
      <c r="O37" s="1">
        <v>44713</v>
      </c>
      <c r="P37" s="2">
        <v>4269</v>
      </c>
      <c r="Q37" s="2">
        <v>38654211.393600002</v>
      </c>
      <c r="R37" s="1">
        <v>44136</v>
      </c>
      <c r="S37" s="2">
        <v>1975</v>
      </c>
      <c r="T37" s="2">
        <v>6966814.6283999998</v>
      </c>
      <c r="U37" s="1">
        <v>44348</v>
      </c>
      <c r="V37" s="2">
        <v>1370</v>
      </c>
      <c r="W37" s="2">
        <v>12817649.9352</v>
      </c>
      <c r="X37" s="1">
        <v>44805</v>
      </c>
      <c r="Y37" s="2">
        <v>170</v>
      </c>
      <c r="Z37" s="2">
        <v>1521994.8818666667</v>
      </c>
      <c r="AA37" s="1">
        <v>44287</v>
      </c>
      <c r="AB37" s="2">
        <v>312</v>
      </c>
      <c r="AC37" s="2">
        <v>2482689.1575333336</v>
      </c>
      <c r="AD37" s="1">
        <v>44774</v>
      </c>
      <c r="AE37" s="2">
        <v>1060</v>
      </c>
      <c r="AF37" s="2">
        <v>9787877.030166667</v>
      </c>
      <c r="AG37" s="1">
        <v>44562</v>
      </c>
      <c r="AH37" s="2">
        <v>16863</v>
      </c>
      <c r="AI37" s="2">
        <v>231204098.16999999</v>
      </c>
      <c r="AJ37" s="1">
        <v>44317</v>
      </c>
      <c r="AK37" s="2">
        <v>321</v>
      </c>
      <c r="AL37" s="2">
        <v>2240425.2295999997</v>
      </c>
      <c r="AN37" s="2">
        <v>380</v>
      </c>
      <c r="AO37" s="2">
        <v>3939315.6</v>
      </c>
      <c r="AP37" s="1">
        <v>44378</v>
      </c>
      <c r="AQ37" s="2">
        <v>152</v>
      </c>
      <c r="AR37" s="2">
        <v>1278150.5484</v>
      </c>
      <c r="AS37" s="1">
        <v>45505</v>
      </c>
      <c r="AW37" s="2">
        <v>11</v>
      </c>
      <c r="AX37" s="2">
        <v>79691.047359000004</v>
      </c>
      <c r="AY37" s="1">
        <v>44866</v>
      </c>
      <c r="BC37" s="2">
        <v>105</v>
      </c>
      <c r="BD37" s="2">
        <v>778352.67839999998</v>
      </c>
      <c r="BE37" s="1">
        <v>44440</v>
      </c>
      <c r="BL37" s="2">
        <v>0</v>
      </c>
      <c r="BM37" s="2">
        <v>0</v>
      </c>
      <c r="BN37" s="1">
        <v>45627</v>
      </c>
      <c r="BO37" s="2">
        <v>0</v>
      </c>
      <c r="BP37" s="2">
        <v>0</v>
      </c>
      <c r="BQ37" s="1">
        <v>45261</v>
      </c>
      <c r="BX37" s="2">
        <v>0</v>
      </c>
      <c r="BY37" s="2">
        <v>0</v>
      </c>
      <c r="BZ37" s="1">
        <v>45748</v>
      </c>
      <c r="CG37" s="2">
        <v>130</v>
      </c>
      <c r="CH37" s="2">
        <v>1128193.2808333333</v>
      </c>
      <c r="CI37" s="1">
        <v>44409</v>
      </c>
      <c r="CJ37" s="2">
        <v>510</v>
      </c>
      <c r="CK37" s="2">
        <v>4271974.6622933336</v>
      </c>
      <c r="CL37" s="1">
        <v>44287</v>
      </c>
      <c r="CM37" s="2">
        <v>104</v>
      </c>
      <c r="CN37" s="2">
        <v>813973.57799999998</v>
      </c>
      <c r="CO37" s="1">
        <v>44621</v>
      </c>
      <c r="CV37" s="2">
        <v>883</v>
      </c>
      <c r="CW37" s="2">
        <v>7360161.4812000003</v>
      </c>
      <c r="CX37" s="1">
        <v>45017</v>
      </c>
      <c r="DB37" s="2">
        <v>321450091.85747862</v>
      </c>
      <c r="DC37" s="2">
        <v>4293111.4453736665</v>
      </c>
    </row>
    <row r="38" spans="1:107">
      <c r="A38" t="s">
        <v>227</v>
      </c>
      <c r="B38" t="s">
        <v>671</v>
      </c>
      <c r="C38" t="s">
        <v>228</v>
      </c>
      <c r="D38" t="s">
        <v>671</v>
      </c>
      <c r="E38" t="s">
        <v>711</v>
      </c>
      <c r="F38" t="s">
        <v>228</v>
      </c>
      <c r="G38" t="s">
        <v>671</v>
      </c>
      <c r="H38" s="1">
        <v>44986</v>
      </c>
      <c r="I38" s="1">
        <v>45017</v>
      </c>
      <c r="J38" s="1">
        <v>45017</v>
      </c>
      <c r="K38" s="1">
        <v>45017</v>
      </c>
      <c r="L38" s="1">
        <v>45017</v>
      </c>
      <c r="S38" s="2">
        <v>8262</v>
      </c>
      <c r="T38" s="2">
        <v>20932183.641600002</v>
      </c>
      <c r="U38" s="1">
        <v>45474</v>
      </c>
      <c r="AB38" s="2">
        <v>280</v>
      </c>
      <c r="AC38" s="2">
        <v>818251.63056666683</v>
      </c>
      <c r="AE38" s="2">
        <v>0</v>
      </c>
      <c r="AF38" s="2">
        <v>0</v>
      </c>
      <c r="AG38" s="1">
        <v>45717</v>
      </c>
      <c r="AH38" s="2">
        <v>24932</v>
      </c>
      <c r="AI38" s="2">
        <v>283350517.903</v>
      </c>
      <c r="AJ38" s="1">
        <v>45017</v>
      </c>
      <c r="AN38" s="2">
        <v>2</v>
      </c>
      <c r="AO38" s="2">
        <v>917.33400000000006</v>
      </c>
      <c r="AP38" s="1">
        <v>45505</v>
      </c>
      <c r="AQ38" s="2">
        <v>0</v>
      </c>
      <c r="AR38" s="2">
        <v>0</v>
      </c>
      <c r="AS38" s="1">
        <v>45658</v>
      </c>
      <c r="AW38" s="2">
        <v>0</v>
      </c>
      <c r="AX38" s="2">
        <v>0</v>
      </c>
      <c r="AY38" s="1">
        <v>45536</v>
      </c>
      <c r="AZ38" s="2">
        <v>0</v>
      </c>
      <c r="BA38" s="2">
        <v>0</v>
      </c>
      <c r="BB38" s="1">
        <v>45658</v>
      </c>
      <c r="BR38" s="2">
        <v>4191</v>
      </c>
      <c r="BS38" s="2">
        <v>16215951.617566667</v>
      </c>
      <c r="BT38" s="1">
        <v>45231</v>
      </c>
      <c r="CS38" s="2">
        <v>0</v>
      </c>
      <c r="CT38" s="2">
        <v>0</v>
      </c>
      <c r="CU38" s="1">
        <v>45778</v>
      </c>
      <c r="CV38" s="2">
        <v>41</v>
      </c>
      <c r="CW38" s="2">
        <v>220160.16</v>
      </c>
      <c r="CX38" s="1">
        <v>45627</v>
      </c>
      <c r="DB38" s="2">
        <v>179720601.26748329</v>
      </c>
      <c r="DC38" s="2">
        <v>141817381.01925001</v>
      </c>
    </row>
    <row r="39" spans="1:107">
      <c r="A39" t="s">
        <v>230</v>
      </c>
      <c r="B39" t="s">
        <v>679</v>
      </c>
      <c r="C39" t="s">
        <v>231</v>
      </c>
      <c r="D39" t="s">
        <v>701</v>
      </c>
      <c r="E39" t="s">
        <v>712</v>
      </c>
      <c r="F39" t="s">
        <v>231</v>
      </c>
      <c r="G39" t="s">
        <v>697</v>
      </c>
      <c r="I39" s="1">
        <v>45566</v>
      </c>
      <c r="J39" s="1">
        <v>45505</v>
      </c>
      <c r="K39" s="1">
        <v>45566</v>
      </c>
      <c r="L39" s="1">
        <v>45505</v>
      </c>
      <c r="S39" s="2">
        <v>15</v>
      </c>
      <c r="T39" s="2">
        <v>19007.4588</v>
      </c>
      <c r="U39" s="1">
        <v>45505</v>
      </c>
      <c r="DB39" s="2">
        <v>0</v>
      </c>
      <c r="DC39" s="2">
        <v>19007.4588</v>
      </c>
    </row>
    <row r="40" spans="1:107">
      <c r="A40" t="s">
        <v>233</v>
      </c>
      <c r="B40" t="s">
        <v>713</v>
      </c>
      <c r="C40" t="s">
        <v>234</v>
      </c>
      <c r="D40" t="s">
        <v>671</v>
      </c>
      <c r="E40" t="s">
        <v>712</v>
      </c>
      <c r="F40" t="s">
        <v>234</v>
      </c>
      <c r="G40" t="s">
        <v>714</v>
      </c>
      <c r="H40" s="1">
        <v>44470</v>
      </c>
      <c r="I40" s="1">
        <v>44562</v>
      </c>
      <c r="J40" s="1">
        <v>44835</v>
      </c>
      <c r="K40" s="1">
        <v>44835</v>
      </c>
      <c r="L40" s="1">
        <v>44562</v>
      </c>
      <c r="AH40" s="2">
        <v>8806</v>
      </c>
      <c r="AI40" s="2">
        <v>35254728.650999993</v>
      </c>
      <c r="AJ40" s="1">
        <v>44835</v>
      </c>
      <c r="BO40" s="2">
        <v>0</v>
      </c>
      <c r="BP40" s="2">
        <v>0</v>
      </c>
      <c r="BQ40" s="1">
        <v>44562</v>
      </c>
      <c r="DB40" s="2">
        <v>35209403.848999992</v>
      </c>
      <c r="DC40" s="2">
        <v>45324.801999999996</v>
      </c>
    </row>
    <row r="41" spans="1:107">
      <c r="A41" t="s">
        <v>237</v>
      </c>
      <c r="B41" t="s">
        <v>679</v>
      </c>
      <c r="C41" t="s">
        <v>238</v>
      </c>
      <c r="D41" t="s">
        <v>679</v>
      </c>
      <c r="E41" t="s">
        <v>715</v>
      </c>
      <c r="F41" t="s">
        <v>238</v>
      </c>
      <c r="G41" t="s">
        <v>697</v>
      </c>
      <c r="I41" s="1">
        <v>45108</v>
      </c>
      <c r="K41" s="1">
        <v>45108</v>
      </c>
      <c r="L41" s="1">
        <v>44774</v>
      </c>
      <c r="S41" s="2">
        <v>0</v>
      </c>
      <c r="T41" s="2">
        <v>0</v>
      </c>
      <c r="U41" s="1">
        <v>44774</v>
      </c>
      <c r="AE41" s="2">
        <v>1</v>
      </c>
      <c r="AF41" s="2">
        <v>4720826.8641666668</v>
      </c>
      <c r="AG41" s="1">
        <v>44958</v>
      </c>
      <c r="DB41" s="2">
        <v>4720826.8641666668</v>
      </c>
    </row>
    <row r="42" spans="1:107">
      <c r="A42" t="s">
        <v>240</v>
      </c>
      <c r="B42" t="s">
        <v>671</v>
      </c>
      <c r="C42" t="s">
        <v>241</v>
      </c>
      <c r="D42" t="s">
        <v>701</v>
      </c>
      <c r="E42" t="s">
        <v>716</v>
      </c>
      <c r="F42" t="s">
        <v>241</v>
      </c>
      <c r="G42" t="s">
        <v>671</v>
      </c>
      <c r="H42" s="1">
        <v>45444</v>
      </c>
      <c r="I42" s="1">
        <v>45383</v>
      </c>
      <c r="J42" s="1">
        <v>45566</v>
      </c>
      <c r="K42" s="1">
        <v>45383</v>
      </c>
      <c r="L42" s="1">
        <v>45444</v>
      </c>
      <c r="M42" s="2">
        <v>0</v>
      </c>
      <c r="N42" s="2">
        <v>0</v>
      </c>
      <c r="O42" s="1">
        <v>45778</v>
      </c>
      <c r="S42" s="2">
        <v>5125</v>
      </c>
      <c r="T42" s="2">
        <v>1214733.6828000001</v>
      </c>
      <c r="U42" s="1">
        <v>45566</v>
      </c>
      <c r="V42" s="2">
        <v>0</v>
      </c>
      <c r="W42" s="2">
        <v>0</v>
      </c>
      <c r="X42" s="1">
        <v>45809</v>
      </c>
      <c r="AE42" s="2">
        <v>360</v>
      </c>
      <c r="AF42" s="2">
        <v>54354.622833333335</v>
      </c>
      <c r="AG42" s="1">
        <v>45597</v>
      </c>
      <c r="AH42" s="2">
        <v>38190</v>
      </c>
      <c r="AI42" s="2">
        <v>17991198.757999998</v>
      </c>
      <c r="AJ42" s="1">
        <v>45444</v>
      </c>
      <c r="AN42" s="2">
        <v>30</v>
      </c>
      <c r="AO42" s="2">
        <v>7110.4571999999998</v>
      </c>
      <c r="AP42" s="1">
        <v>45597</v>
      </c>
      <c r="AW42" s="2">
        <v>0</v>
      </c>
      <c r="AX42" s="2">
        <v>0</v>
      </c>
      <c r="AY42" s="1">
        <v>45597</v>
      </c>
      <c r="DB42" s="2">
        <v>833999.99663333327</v>
      </c>
      <c r="DC42" s="2">
        <v>18433397.5242</v>
      </c>
    </row>
    <row r="43" spans="1:107">
      <c r="A43" t="s">
        <v>243</v>
      </c>
      <c r="B43" t="s">
        <v>671</v>
      </c>
      <c r="C43" t="s">
        <v>244</v>
      </c>
      <c r="D43" t="s">
        <v>671</v>
      </c>
      <c r="E43" t="s">
        <v>717</v>
      </c>
      <c r="F43" t="s">
        <v>244</v>
      </c>
      <c r="G43" t="s">
        <v>718</v>
      </c>
      <c r="H43" s="1">
        <v>45170</v>
      </c>
      <c r="I43" s="1">
        <v>44927</v>
      </c>
      <c r="J43" s="1">
        <v>45170</v>
      </c>
      <c r="K43" s="1">
        <v>45108</v>
      </c>
      <c r="L43" s="1">
        <v>44986</v>
      </c>
      <c r="M43" s="2">
        <v>18</v>
      </c>
      <c r="N43" s="2">
        <v>99121</v>
      </c>
      <c r="O43" s="1">
        <v>45352</v>
      </c>
      <c r="P43" s="2">
        <v>1030</v>
      </c>
      <c r="Q43" s="2">
        <v>1335868.0104</v>
      </c>
      <c r="R43" s="1">
        <v>45383</v>
      </c>
      <c r="S43" s="2">
        <v>112</v>
      </c>
      <c r="T43" s="2">
        <v>1051067.8728</v>
      </c>
      <c r="U43" s="1">
        <v>45292</v>
      </c>
      <c r="V43" s="2">
        <v>491</v>
      </c>
      <c r="W43" s="2">
        <v>2330762.2272000001</v>
      </c>
      <c r="X43" s="1">
        <v>45536</v>
      </c>
      <c r="Y43" s="2">
        <v>280</v>
      </c>
      <c r="Z43" s="2">
        <v>1894748.3277333335</v>
      </c>
      <c r="AA43" s="1">
        <v>45261</v>
      </c>
      <c r="AB43" s="2">
        <v>206</v>
      </c>
      <c r="AC43" s="2">
        <v>1761125.9510000001</v>
      </c>
      <c r="AD43" s="1">
        <v>45231</v>
      </c>
      <c r="AE43" s="2">
        <v>2045</v>
      </c>
      <c r="AF43" s="2">
        <v>12418797.410666667</v>
      </c>
      <c r="AG43" s="1">
        <v>45323</v>
      </c>
      <c r="AH43" s="2">
        <v>2774</v>
      </c>
      <c r="AI43" s="2">
        <v>42856785.528999992</v>
      </c>
      <c r="AJ43" s="1">
        <v>45170</v>
      </c>
      <c r="AN43" s="2">
        <v>127</v>
      </c>
      <c r="AO43" s="2">
        <v>883692.45360000012</v>
      </c>
      <c r="AP43" s="1">
        <v>45323</v>
      </c>
      <c r="AQ43" s="2">
        <v>0</v>
      </c>
      <c r="AR43" s="2">
        <v>0</v>
      </c>
      <c r="AS43" s="1">
        <v>45505</v>
      </c>
      <c r="AW43" s="2">
        <v>20</v>
      </c>
      <c r="AX43" s="2">
        <v>162262.19564333334</v>
      </c>
      <c r="AY43" s="1">
        <v>45597</v>
      </c>
      <c r="BR43" s="2">
        <v>4168</v>
      </c>
      <c r="BS43" s="2">
        <v>27023034.096549999</v>
      </c>
      <c r="BT43" s="1">
        <v>45413</v>
      </c>
      <c r="CG43" s="2">
        <v>0</v>
      </c>
      <c r="CH43" s="2">
        <v>0</v>
      </c>
      <c r="CI43" s="1">
        <v>45352</v>
      </c>
      <c r="CJ43" s="2">
        <v>0</v>
      </c>
      <c r="CK43" s="2">
        <v>0</v>
      </c>
      <c r="CL43" s="1">
        <v>45352</v>
      </c>
      <c r="CM43" s="2">
        <v>153</v>
      </c>
      <c r="CN43" s="2">
        <v>911549.57519999996</v>
      </c>
      <c r="CO43" s="1">
        <v>45383</v>
      </c>
      <c r="CS43" s="2">
        <v>0</v>
      </c>
      <c r="CT43" s="2">
        <v>0</v>
      </c>
      <c r="CU43" s="1">
        <v>44986</v>
      </c>
      <c r="CV43" s="2">
        <v>708</v>
      </c>
      <c r="CW43" s="2">
        <v>4868398.9331999999</v>
      </c>
      <c r="CX43" s="1">
        <v>45413</v>
      </c>
      <c r="CY43" s="2">
        <v>12</v>
      </c>
      <c r="CZ43" s="2">
        <v>65582.135999999999</v>
      </c>
      <c r="DA43" s="1">
        <v>45627</v>
      </c>
      <c r="DB43" s="2">
        <v>95615031.809310004</v>
      </c>
      <c r="DC43" s="2">
        <v>2047763.909683333</v>
      </c>
    </row>
    <row r="44" spans="1:107">
      <c r="A44" t="s">
        <v>248</v>
      </c>
      <c r="B44" t="s">
        <v>679</v>
      </c>
      <c r="C44" t="s">
        <v>249</v>
      </c>
      <c r="D44" t="s">
        <v>701</v>
      </c>
      <c r="E44" t="s">
        <v>719</v>
      </c>
      <c r="F44" t="s">
        <v>249</v>
      </c>
      <c r="G44" t="s">
        <v>697</v>
      </c>
      <c r="I44" s="1">
        <v>45474</v>
      </c>
      <c r="J44" s="1">
        <v>45444</v>
      </c>
      <c r="K44" s="1">
        <v>45474</v>
      </c>
      <c r="L44" s="1">
        <v>45444</v>
      </c>
      <c r="S44" s="2">
        <v>0</v>
      </c>
      <c r="T44" s="2">
        <v>0</v>
      </c>
      <c r="U44" s="1">
        <v>45444</v>
      </c>
      <c r="AN44" s="2">
        <v>30</v>
      </c>
      <c r="AO44" s="2">
        <v>6639.1116000000002</v>
      </c>
      <c r="AP44" s="1">
        <v>45474</v>
      </c>
      <c r="DB44" s="2">
        <v>6639.1116000000002</v>
      </c>
      <c r="DC44" s="2">
        <v>0</v>
      </c>
    </row>
    <row r="45" spans="1:107">
      <c r="A45" t="s">
        <v>251</v>
      </c>
      <c r="B45" t="s">
        <v>679</v>
      </c>
      <c r="C45" t="s">
        <v>252</v>
      </c>
      <c r="D45" t="s">
        <v>679</v>
      </c>
      <c r="E45" t="s">
        <v>720</v>
      </c>
      <c r="F45" t="s">
        <v>252</v>
      </c>
      <c r="G45" t="s">
        <v>671</v>
      </c>
      <c r="I45" s="1">
        <v>45474</v>
      </c>
      <c r="K45" s="1">
        <v>45474</v>
      </c>
      <c r="L45" s="1">
        <v>45474</v>
      </c>
      <c r="AH45" s="2">
        <v>402062</v>
      </c>
      <c r="AI45" s="2">
        <v>24208377.141999997</v>
      </c>
      <c r="AJ45" s="1">
        <v>45474</v>
      </c>
      <c r="DC45" s="2">
        <v>24208377.141999997</v>
      </c>
    </row>
    <row r="46" spans="1:107">
      <c r="A46" t="s">
        <v>255</v>
      </c>
      <c r="B46" t="s">
        <v>671</v>
      </c>
      <c r="C46" t="s">
        <v>256</v>
      </c>
      <c r="D46" t="s">
        <v>675</v>
      </c>
      <c r="E46" t="s">
        <v>721</v>
      </c>
      <c r="F46" t="s">
        <v>256</v>
      </c>
      <c r="G46" t="s">
        <v>691</v>
      </c>
      <c r="H46" s="1">
        <v>45047</v>
      </c>
      <c r="I46" s="1">
        <v>45108</v>
      </c>
      <c r="J46" s="1">
        <v>45231</v>
      </c>
      <c r="K46" s="1">
        <v>45200</v>
      </c>
      <c r="L46" s="1">
        <v>45170</v>
      </c>
      <c r="M46" s="2">
        <v>417</v>
      </c>
      <c r="N46" s="2">
        <v>1936393</v>
      </c>
      <c r="O46" s="1">
        <v>45261</v>
      </c>
      <c r="P46" s="2">
        <v>2229</v>
      </c>
      <c r="Q46" s="2">
        <v>21342619.755600002</v>
      </c>
      <c r="R46" s="1">
        <v>45231</v>
      </c>
      <c r="S46" s="2">
        <v>438</v>
      </c>
      <c r="T46" s="2">
        <v>3038304.1787999999</v>
      </c>
      <c r="U46" s="1">
        <v>45200</v>
      </c>
      <c r="V46" s="2">
        <v>425</v>
      </c>
      <c r="W46" s="2">
        <v>3350354.3567999997</v>
      </c>
      <c r="X46" s="1">
        <v>45323</v>
      </c>
      <c r="Y46" s="2">
        <v>4</v>
      </c>
      <c r="Z46" s="2">
        <v>36493.338000000003</v>
      </c>
      <c r="AA46" s="1">
        <v>45170</v>
      </c>
      <c r="AE46" s="2">
        <v>496</v>
      </c>
      <c r="AF46" s="2">
        <v>3864479.4501666669</v>
      </c>
      <c r="AG46" s="1">
        <v>45292</v>
      </c>
      <c r="AH46" s="2">
        <v>6</v>
      </c>
      <c r="AI46" s="2">
        <v>69776.52399999999</v>
      </c>
      <c r="AJ46" s="1">
        <v>45231</v>
      </c>
      <c r="AK46" s="2">
        <v>0</v>
      </c>
      <c r="AL46" s="2">
        <v>0</v>
      </c>
      <c r="AN46" s="2">
        <v>92</v>
      </c>
      <c r="AO46" s="2">
        <v>917275.82759999996</v>
      </c>
      <c r="AP46" s="1">
        <v>45323</v>
      </c>
      <c r="AQ46" s="2">
        <v>135</v>
      </c>
      <c r="AR46" s="2">
        <v>951628.86719999998</v>
      </c>
      <c r="AS46" s="1">
        <v>45444</v>
      </c>
      <c r="BI46" s="2">
        <v>0</v>
      </c>
      <c r="BJ46" s="2">
        <v>0</v>
      </c>
      <c r="BK46" s="1">
        <v>45717</v>
      </c>
      <c r="BR46" s="2">
        <v>4534</v>
      </c>
      <c r="BS46" s="2">
        <v>45594465.807616666</v>
      </c>
      <c r="BT46" s="1">
        <v>45231</v>
      </c>
      <c r="BX46" s="2">
        <v>4</v>
      </c>
      <c r="BY46" s="2">
        <v>15944.532106666667</v>
      </c>
      <c r="BZ46" s="1">
        <v>45536</v>
      </c>
      <c r="CG46" s="2">
        <v>0</v>
      </c>
      <c r="CH46" s="2">
        <v>0</v>
      </c>
      <c r="CI46" s="1">
        <v>45292</v>
      </c>
      <c r="CM46" s="2">
        <v>36</v>
      </c>
      <c r="CN46" s="2">
        <v>18548.046000000002</v>
      </c>
      <c r="CO46" s="1">
        <v>45292</v>
      </c>
      <c r="CV46" s="2">
        <v>0</v>
      </c>
      <c r="CW46" s="2">
        <v>0</v>
      </c>
      <c r="CX46" s="1">
        <v>45658</v>
      </c>
      <c r="DB46" s="2">
        <v>80010950.971633345</v>
      </c>
      <c r="DC46" s="2">
        <v>1125332.7122566667</v>
      </c>
    </row>
    <row r="47" spans="1:107">
      <c r="A47" t="s">
        <v>259</v>
      </c>
      <c r="B47" t="s">
        <v>671</v>
      </c>
      <c r="C47" t="s">
        <v>260</v>
      </c>
      <c r="D47" t="s">
        <v>671</v>
      </c>
      <c r="E47" t="s">
        <v>715</v>
      </c>
      <c r="F47" t="s">
        <v>260</v>
      </c>
      <c r="G47" t="s">
        <v>671</v>
      </c>
      <c r="H47" s="1">
        <v>45292</v>
      </c>
      <c r="I47" s="1">
        <v>45292</v>
      </c>
      <c r="J47" s="1">
        <v>45292</v>
      </c>
      <c r="K47" s="1">
        <v>45292</v>
      </c>
      <c r="L47" s="1">
        <v>45292</v>
      </c>
      <c r="M47" s="2">
        <v>19</v>
      </c>
      <c r="N47" s="2">
        <v>902688</v>
      </c>
      <c r="O47" s="1">
        <v>45566</v>
      </c>
      <c r="AE47" s="2">
        <v>0</v>
      </c>
      <c r="AF47" s="2">
        <v>0</v>
      </c>
      <c r="AG47" s="1">
        <v>45627</v>
      </c>
      <c r="AH47" s="2">
        <v>962</v>
      </c>
      <c r="AI47" s="2">
        <v>48137781.092999987</v>
      </c>
      <c r="AJ47" s="1">
        <v>45292</v>
      </c>
      <c r="DB47" s="2">
        <v>13323109.290999997</v>
      </c>
      <c r="DC47" s="2">
        <v>35717359.801999994</v>
      </c>
    </row>
    <row r="48" spans="1:107">
      <c r="A48" t="s">
        <v>262</v>
      </c>
      <c r="B48" t="s">
        <v>679</v>
      </c>
      <c r="C48" t="s">
        <v>263</v>
      </c>
      <c r="D48" t="s">
        <v>671</v>
      </c>
      <c r="E48" t="s">
        <v>722</v>
      </c>
      <c r="F48" t="s">
        <v>263</v>
      </c>
      <c r="G48" t="s">
        <v>709</v>
      </c>
      <c r="I48" s="1">
        <v>44287</v>
      </c>
      <c r="J48" s="1">
        <v>44348</v>
      </c>
      <c r="K48" s="1">
        <v>44287</v>
      </c>
      <c r="L48" s="1">
        <v>44317</v>
      </c>
      <c r="M48" s="2">
        <v>43024</v>
      </c>
      <c r="N48" s="2">
        <v>788101</v>
      </c>
      <c r="O48" s="1">
        <v>44348</v>
      </c>
      <c r="P48" s="2">
        <v>23471</v>
      </c>
      <c r="Q48" s="2">
        <v>275755.07519999996</v>
      </c>
      <c r="R48" s="1">
        <v>44501</v>
      </c>
      <c r="S48" s="2">
        <v>162967</v>
      </c>
      <c r="T48" s="2">
        <v>2179090.3728</v>
      </c>
      <c r="U48" s="1">
        <v>44378</v>
      </c>
      <c r="V48" s="2">
        <v>154350</v>
      </c>
      <c r="W48" s="2">
        <v>2682477.0324000004</v>
      </c>
      <c r="X48" s="1">
        <v>44501</v>
      </c>
      <c r="Y48" s="2">
        <v>6345</v>
      </c>
      <c r="Z48" s="2">
        <v>85834.816666666666</v>
      </c>
      <c r="AA48" s="1">
        <v>44317</v>
      </c>
      <c r="AB48" s="2">
        <v>4293</v>
      </c>
      <c r="AC48" s="2">
        <v>95800.584600000002</v>
      </c>
      <c r="AD48" s="1">
        <v>44743</v>
      </c>
      <c r="AE48" s="2">
        <v>1085</v>
      </c>
      <c r="AF48" s="2">
        <v>14640.209500000001</v>
      </c>
      <c r="AG48" s="1">
        <v>44835</v>
      </c>
      <c r="AH48" s="2">
        <v>80203</v>
      </c>
      <c r="AI48" s="2">
        <v>22567989.484999996</v>
      </c>
      <c r="AJ48" s="1">
        <v>44348</v>
      </c>
      <c r="AK48" s="2">
        <v>14630</v>
      </c>
      <c r="AL48" s="2">
        <v>309547.77239999996</v>
      </c>
      <c r="AN48" s="2">
        <v>10942</v>
      </c>
      <c r="AO48" s="2">
        <v>146003.77439999999</v>
      </c>
      <c r="AP48" s="1">
        <v>44378</v>
      </c>
      <c r="AQ48" s="2">
        <v>52642</v>
      </c>
      <c r="AR48" s="2">
        <v>706687.2648</v>
      </c>
      <c r="AS48" s="1">
        <v>44440</v>
      </c>
      <c r="AT48" s="2">
        <v>13276</v>
      </c>
      <c r="AU48" s="2">
        <v>202847.57582933331</v>
      </c>
      <c r="AV48" s="1">
        <v>45170</v>
      </c>
      <c r="AW48" s="2">
        <v>42534</v>
      </c>
      <c r="AX48" s="2">
        <v>599589.16070666665</v>
      </c>
      <c r="AY48" s="1">
        <v>44531</v>
      </c>
      <c r="AZ48" s="2">
        <v>199</v>
      </c>
      <c r="BA48" s="2">
        <v>2752.002</v>
      </c>
      <c r="BB48" s="1">
        <v>45444</v>
      </c>
      <c r="BC48" s="2">
        <v>9180</v>
      </c>
      <c r="BD48" s="2">
        <v>129973.54920000001</v>
      </c>
      <c r="BE48" s="1">
        <v>44593</v>
      </c>
      <c r="BI48" s="2">
        <v>40004</v>
      </c>
      <c r="BJ48" s="2">
        <v>487498.85956000007</v>
      </c>
      <c r="BK48" s="1">
        <v>44317</v>
      </c>
      <c r="BL48" s="2">
        <v>1084</v>
      </c>
      <c r="BM48" s="2">
        <v>12809.8608</v>
      </c>
      <c r="BN48" s="1">
        <v>44805</v>
      </c>
      <c r="BR48" s="2">
        <v>670572</v>
      </c>
      <c r="BS48" s="2">
        <v>880250.27040000004</v>
      </c>
      <c r="BT48" s="1">
        <v>45627</v>
      </c>
      <c r="BU48" s="2">
        <v>4250</v>
      </c>
      <c r="BV48" s="2">
        <v>57053.7</v>
      </c>
      <c r="BW48" s="1">
        <v>44470</v>
      </c>
      <c r="CA48" s="2">
        <v>1578</v>
      </c>
      <c r="CB48" s="2">
        <v>20076.936000000002</v>
      </c>
      <c r="CC48" s="1">
        <v>44317</v>
      </c>
      <c r="CG48" s="2">
        <v>7923</v>
      </c>
      <c r="CH48" s="2">
        <v>88782.952833333315</v>
      </c>
      <c r="CI48" s="1">
        <v>44713</v>
      </c>
      <c r="CJ48" s="2">
        <v>169723</v>
      </c>
      <c r="CK48" s="2">
        <v>2626636.2665599999</v>
      </c>
      <c r="CL48" s="1">
        <v>44348</v>
      </c>
      <c r="CM48" s="2">
        <v>21855</v>
      </c>
      <c r="CN48" s="2">
        <v>313708.83720000001</v>
      </c>
      <c r="CO48" s="1">
        <v>44621</v>
      </c>
      <c r="CP48" s="2">
        <v>18642</v>
      </c>
      <c r="CQ48" s="2">
        <v>251097.4356</v>
      </c>
      <c r="CR48" s="1">
        <v>44378</v>
      </c>
      <c r="CS48" s="2">
        <v>8267</v>
      </c>
      <c r="CT48" s="2">
        <v>93028.108800000002</v>
      </c>
      <c r="CU48" s="1">
        <v>44774</v>
      </c>
      <c r="CV48" s="2">
        <v>58639</v>
      </c>
      <c r="CW48" s="2">
        <v>787193.39159999997</v>
      </c>
      <c r="CX48" s="1">
        <v>44652</v>
      </c>
      <c r="DB48" s="2">
        <v>536088.74875099992</v>
      </c>
      <c r="DC48" s="2">
        <v>35869137.546104997</v>
      </c>
    </row>
    <row r="49" spans="1:107">
      <c r="A49" t="s">
        <v>265</v>
      </c>
      <c r="B49" t="s">
        <v>679</v>
      </c>
      <c r="C49" t="s">
        <v>266</v>
      </c>
      <c r="D49" t="s">
        <v>723</v>
      </c>
      <c r="E49" t="s">
        <v>724</v>
      </c>
      <c r="F49" t="s">
        <v>266</v>
      </c>
      <c r="G49" t="s">
        <v>697</v>
      </c>
      <c r="I49" s="1">
        <v>45383</v>
      </c>
      <c r="J49" s="1">
        <v>45444</v>
      </c>
      <c r="K49" s="1">
        <v>45383</v>
      </c>
      <c r="L49" s="1">
        <v>45047</v>
      </c>
      <c r="S49" s="2">
        <v>0</v>
      </c>
      <c r="T49" s="2">
        <v>0</v>
      </c>
      <c r="U49" s="1">
        <v>45047</v>
      </c>
      <c r="AE49" s="2">
        <v>0</v>
      </c>
      <c r="AF49" s="2">
        <v>0</v>
      </c>
      <c r="AG49" s="1">
        <v>45474</v>
      </c>
      <c r="AH49" s="2">
        <v>0</v>
      </c>
      <c r="AI49" s="2">
        <v>0</v>
      </c>
      <c r="AJ49" s="1">
        <v>45413</v>
      </c>
      <c r="DB49" s="2">
        <v>0</v>
      </c>
      <c r="DC49" s="2">
        <v>0</v>
      </c>
    </row>
    <row r="50" spans="1:107">
      <c r="A50" t="s">
        <v>267</v>
      </c>
      <c r="B50" t="s">
        <v>671</v>
      </c>
      <c r="C50" t="s">
        <v>268</v>
      </c>
      <c r="D50" t="s">
        <v>671</v>
      </c>
      <c r="E50" t="s">
        <v>725</v>
      </c>
      <c r="F50" t="s">
        <v>268</v>
      </c>
      <c r="G50" t="s">
        <v>671</v>
      </c>
      <c r="H50" s="1">
        <v>45261</v>
      </c>
      <c r="I50" s="1">
        <v>45200</v>
      </c>
      <c r="J50" s="1">
        <v>45261</v>
      </c>
      <c r="K50" s="1">
        <v>45200</v>
      </c>
      <c r="L50" s="1">
        <v>45261</v>
      </c>
      <c r="M50" s="2">
        <v>2040</v>
      </c>
      <c r="N50" s="2">
        <v>87594</v>
      </c>
      <c r="O50" s="1">
        <v>45383</v>
      </c>
      <c r="P50" s="2">
        <v>0</v>
      </c>
      <c r="Q50" s="2">
        <v>0</v>
      </c>
      <c r="R50" s="1">
        <v>45717</v>
      </c>
      <c r="S50" s="2">
        <v>19138</v>
      </c>
      <c r="T50" s="2">
        <v>980521.15919999999</v>
      </c>
      <c r="U50" s="1">
        <v>45383</v>
      </c>
      <c r="V50" s="2">
        <v>0</v>
      </c>
      <c r="W50" s="2">
        <v>0</v>
      </c>
      <c r="X50" s="1">
        <v>45627</v>
      </c>
      <c r="Y50" s="2">
        <v>126</v>
      </c>
      <c r="Z50" s="2">
        <v>3999.0300000000007</v>
      </c>
      <c r="AB50" s="2">
        <v>28</v>
      </c>
      <c r="AC50" s="2">
        <v>1284.7371333333333</v>
      </c>
      <c r="AE50" s="2">
        <v>7056</v>
      </c>
      <c r="AF50" s="2">
        <v>334810.78450000001</v>
      </c>
      <c r="AG50" s="1">
        <v>45383</v>
      </c>
      <c r="AH50" s="2">
        <v>34926</v>
      </c>
      <c r="AI50" s="2">
        <v>8927241.4409999978</v>
      </c>
      <c r="AJ50" s="1">
        <v>45261</v>
      </c>
      <c r="AK50" s="2">
        <v>3080</v>
      </c>
      <c r="AL50" s="2">
        <v>130206.51579999999</v>
      </c>
      <c r="AN50" s="2">
        <v>1568</v>
      </c>
      <c r="AO50" s="2">
        <v>71444.656799999997</v>
      </c>
      <c r="AP50" s="1">
        <v>45383</v>
      </c>
      <c r="AQ50" s="2">
        <v>3136</v>
      </c>
      <c r="AR50" s="2">
        <v>105567.99</v>
      </c>
      <c r="AS50" s="1">
        <v>45536</v>
      </c>
      <c r="AW50" s="2">
        <v>0</v>
      </c>
      <c r="AX50" s="2">
        <v>0</v>
      </c>
      <c r="AY50" s="1">
        <v>45505</v>
      </c>
      <c r="BC50" s="2">
        <v>448</v>
      </c>
      <c r="BD50" s="2">
        <v>15441.0432</v>
      </c>
      <c r="BL50" s="2">
        <v>0</v>
      </c>
      <c r="BM50" s="2">
        <v>0</v>
      </c>
      <c r="BN50" s="1">
        <v>45627</v>
      </c>
      <c r="BU50" s="2">
        <v>98</v>
      </c>
      <c r="BV50" s="2">
        <v>3299.4192000000003</v>
      </c>
      <c r="BW50" s="1">
        <v>45597</v>
      </c>
      <c r="CG50" s="2">
        <v>1092</v>
      </c>
      <c r="CH50" s="2">
        <v>56250.963833333328</v>
      </c>
      <c r="CI50" s="1">
        <v>45383</v>
      </c>
      <c r="CM50" s="2">
        <v>0</v>
      </c>
      <c r="CN50" s="2">
        <v>0</v>
      </c>
      <c r="CO50" s="1">
        <v>45658</v>
      </c>
      <c r="CV50" s="2">
        <v>0</v>
      </c>
      <c r="CW50" s="2">
        <v>0</v>
      </c>
      <c r="CX50" s="1">
        <v>45658</v>
      </c>
      <c r="DB50" s="2">
        <v>966716.68209999986</v>
      </c>
      <c r="DC50" s="2">
        <v>9750945.0585666653</v>
      </c>
    </row>
    <row r="51" spans="1:107">
      <c r="A51" t="s">
        <v>270</v>
      </c>
      <c r="B51" t="s">
        <v>671</v>
      </c>
      <c r="C51" t="s">
        <v>271</v>
      </c>
      <c r="D51" t="s">
        <v>701</v>
      </c>
      <c r="E51" t="s">
        <v>726</v>
      </c>
      <c r="F51" t="s">
        <v>271</v>
      </c>
      <c r="G51" t="s">
        <v>671</v>
      </c>
      <c r="H51" s="1">
        <v>44317</v>
      </c>
      <c r="I51" s="1">
        <v>44287</v>
      </c>
      <c r="J51" s="1">
        <v>45170</v>
      </c>
      <c r="K51" s="1">
        <v>44287</v>
      </c>
      <c r="L51" s="1">
        <v>44317</v>
      </c>
      <c r="P51" s="2">
        <v>226</v>
      </c>
      <c r="Q51" s="2">
        <v>417260.18400000001</v>
      </c>
      <c r="R51" s="1">
        <v>45108</v>
      </c>
      <c r="S51" s="2">
        <v>159</v>
      </c>
      <c r="T51" s="2">
        <v>1651022.2080000001</v>
      </c>
      <c r="U51" s="1">
        <v>45170</v>
      </c>
      <c r="V51" s="2">
        <v>362</v>
      </c>
      <c r="W51" s="2">
        <v>3689506.9068</v>
      </c>
      <c r="X51" s="1">
        <v>45292</v>
      </c>
      <c r="AE51" s="2">
        <v>0</v>
      </c>
      <c r="AF51" s="2">
        <v>0</v>
      </c>
      <c r="AG51" s="1">
        <v>45323</v>
      </c>
      <c r="AH51" s="2">
        <v>301</v>
      </c>
      <c r="AI51" s="2">
        <v>7384697.0459999982</v>
      </c>
      <c r="AJ51" s="1">
        <v>44317</v>
      </c>
      <c r="AN51" s="2">
        <v>51</v>
      </c>
      <c r="AO51" s="2">
        <v>532501.20000000007</v>
      </c>
      <c r="AP51" s="1">
        <v>44927</v>
      </c>
      <c r="BR51" s="2">
        <v>373</v>
      </c>
      <c r="BS51" s="2">
        <v>3822582.8502666666</v>
      </c>
      <c r="BT51" s="1">
        <v>45383</v>
      </c>
      <c r="CJ51" s="2">
        <v>0</v>
      </c>
      <c r="CK51" s="2">
        <v>0</v>
      </c>
      <c r="CL51" s="1">
        <v>45809</v>
      </c>
      <c r="CM51" s="2">
        <v>26</v>
      </c>
      <c r="CN51" s="2">
        <v>271354.85519999999</v>
      </c>
      <c r="CO51" s="1">
        <v>45139</v>
      </c>
      <c r="CV51" s="2">
        <v>42</v>
      </c>
      <c r="CW51" s="2">
        <v>438530.4</v>
      </c>
      <c r="DB51" s="2">
        <v>17459341.424533334</v>
      </c>
      <c r="DC51" s="2">
        <v>748114.22573333338</v>
      </c>
    </row>
    <row r="52" spans="1:107">
      <c r="A52" t="s">
        <v>274</v>
      </c>
      <c r="B52" t="s">
        <v>671</v>
      </c>
      <c r="C52" t="s">
        <v>275</v>
      </c>
      <c r="D52" t="s">
        <v>675</v>
      </c>
      <c r="E52" t="s">
        <v>727</v>
      </c>
      <c r="F52" t="s">
        <v>275</v>
      </c>
      <c r="G52" t="s">
        <v>671</v>
      </c>
      <c r="H52" s="1">
        <v>44593</v>
      </c>
      <c r="I52" s="1">
        <v>44562</v>
      </c>
      <c r="J52" s="1">
        <v>44593</v>
      </c>
      <c r="K52" s="1">
        <v>44562</v>
      </c>
      <c r="L52" s="1">
        <v>44593</v>
      </c>
      <c r="M52" s="2">
        <v>31853</v>
      </c>
      <c r="N52" s="2">
        <v>43627688</v>
      </c>
      <c r="O52" s="1">
        <v>44743</v>
      </c>
      <c r="P52" s="2">
        <v>78746</v>
      </c>
      <c r="Q52" s="2">
        <v>49609545.031199999</v>
      </c>
      <c r="R52" s="1">
        <v>45200</v>
      </c>
      <c r="S52" s="2">
        <v>33434</v>
      </c>
      <c r="T52" s="2">
        <v>37173255.451200001</v>
      </c>
      <c r="U52" s="1">
        <v>44835</v>
      </c>
      <c r="V52" s="2">
        <v>16954</v>
      </c>
      <c r="W52" s="2">
        <v>15980363.995200001</v>
      </c>
      <c r="X52" s="1">
        <v>44958</v>
      </c>
      <c r="Y52" s="2">
        <v>6980</v>
      </c>
      <c r="Z52" s="2">
        <v>7630747.0512000006</v>
      </c>
      <c r="AA52" s="1">
        <v>44805</v>
      </c>
      <c r="AB52" s="2">
        <v>16486</v>
      </c>
      <c r="AC52" s="2">
        <v>21832924.857733335</v>
      </c>
      <c r="AD52" s="1">
        <v>44743</v>
      </c>
      <c r="AE52" s="2">
        <v>122879</v>
      </c>
      <c r="AF52" s="2">
        <v>165138084.5645</v>
      </c>
      <c r="AG52" s="1">
        <v>44713</v>
      </c>
      <c r="AH52" s="2">
        <v>449037</v>
      </c>
      <c r="AI52" s="2">
        <v>1191205129.6009998</v>
      </c>
      <c r="AJ52" s="1">
        <v>44593</v>
      </c>
      <c r="AK52" s="2">
        <v>31925</v>
      </c>
      <c r="AL52" s="2">
        <v>24198918.224799998</v>
      </c>
      <c r="AN52" s="2">
        <v>4144</v>
      </c>
      <c r="AO52" s="2">
        <v>5501259.4560000002</v>
      </c>
      <c r="AP52" s="1">
        <v>44866</v>
      </c>
      <c r="AQ52" s="2">
        <v>88</v>
      </c>
      <c r="AR52" s="2">
        <v>117013.0368</v>
      </c>
      <c r="AS52" s="1">
        <v>45108</v>
      </c>
      <c r="AT52" s="2">
        <v>2</v>
      </c>
      <c r="AU52" s="2">
        <v>1686.4446053333331</v>
      </c>
      <c r="AV52" s="1">
        <v>45261</v>
      </c>
      <c r="AW52" s="2">
        <v>10742</v>
      </c>
      <c r="AX52" s="2">
        <v>11816938.60417</v>
      </c>
      <c r="AY52" s="1">
        <v>44958</v>
      </c>
      <c r="AZ52" s="2">
        <v>59</v>
      </c>
      <c r="BA52" s="2">
        <v>62435.392800000001</v>
      </c>
      <c r="BB52" s="1">
        <v>44958</v>
      </c>
      <c r="BC52" s="2">
        <v>4056</v>
      </c>
      <c r="BD52" s="2">
        <v>4421957.0867999997</v>
      </c>
      <c r="BE52" s="1">
        <v>44866</v>
      </c>
      <c r="BI52" s="2">
        <v>267</v>
      </c>
      <c r="BJ52" s="2">
        <v>272180.54185866669</v>
      </c>
      <c r="BK52" s="1">
        <v>45017</v>
      </c>
      <c r="BL52" s="2">
        <v>2095</v>
      </c>
      <c r="BM52" s="2">
        <v>2665541.406</v>
      </c>
      <c r="BN52" s="1">
        <v>45139</v>
      </c>
      <c r="BO52" s="2">
        <v>0</v>
      </c>
      <c r="BP52" s="2">
        <v>0</v>
      </c>
      <c r="BQ52" s="1">
        <v>45170</v>
      </c>
      <c r="BR52" s="2">
        <v>43507</v>
      </c>
      <c r="BS52" s="2">
        <v>51829071.223466665</v>
      </c>
      <c r="BT52" s="1">
        <v>44682</v>
      </c>
      <c r="BX52" s="2">
        <v>268</v>
      </c>
      <c r="BY52" s="2">
        <v>424483.88566666667</v>
      </c>
      <c r="BZ52" s="1">
        <v>44986</v>
      </c>
      <c r="CA52" s="2">
        <v>3961</v>
      </c>
      <c r="CB52" s="2">
        <v>4313006.148</v>
      </c>
      <c r="CC52" s="1">
        <v>44805</v>
      </c>
      <c r="CG52" s="2">
        <v>6709</v>
      </c>
      <c r="CH52" s="2">
        <v>6431459.8470000001</v>
      </c>
      <c r="CI52" s="1">
        <v>44866</v>
      </c>
      <c r="CJ52" s="2">
        <v>5810</v>
      </c>
      <c r="CK52" s="2">
        <v>6237569.7656533336</v>
      </c>
      <c r="CL52" s="1">
        <v>44835</v>
      </c>
      <c r="CM52" s="2">
        <v>454</v>
      </c>
      <c r="CN52" s="2">
        <v>318447.65039999998</v>
      </c>
      <c r="CO52" s="1">
        <v>44986</v>
      </c>
      <c r="CP52" s="2">
        <v>3359</v>
      </c>
      <c r="CQ52" s="2">
        <v>2507397.4992</v>
      </c>
      <c r="CR52" s="1">
        <v>45108</v>
      </c>
      <c r="CS52" s="2">
        <v>2564</v>
      </c>
      <c r="CT52" s="2">
        <v>1559303.7239999999</v>
      </c>
      <c r="CU52" s="1">
        <v>45078</v>
      </c>
      <c r="CV52" s="2">
        <v>20247</v>
      </c>
      <c r="CW52" s="2">
        <v>25464395.325600002</v>
      </c>
      <c r="CX52" s="1">
        <v>45170</v>
      </c>
      <c r="CY52" s="2">
        <v>132</v>
      </c>
      <c r="CZ52" s="2">
        <v>88190.856</v>
      </c>
      <c r="DA52" s="1">
        <v>45597</v>
      </c>
      <c r="DB52" s="2">
        <v>1485228568.4375958</v>
      </c>
      <c r="DC52" s="2">
        <v>195200426.23325801</v>
      </c>
    </row>
    <row r="53" spans="1:107">
      <c r="A53" t="s">
        <v>278</v>
      </c>
      <c r="B53" t="s">
        <v>679</v>
      </c>
      <c r="C53" t="s">
        <v>279</v>
      </c>
      <c r="D53" t="s">
        <v>679</v>
      </c>
      <c r="E53" t="s">
        <v>728</v>
      </c>
      <c r="F53" t="s">
        <v>279</v>
      </c>
      <c r="G53" t="s">
        <v>671</v>
      </c>
      <c r="I53" s="1">
        <v>44927</v>
      </c>
      <c r="K53" s="1">
        <v>44927</v>
      </c>
      <c r="L53" s="1">
        <v>44927</v>
      </c>
      <c r="AH53" s="2">
        <v>0</v>
      </c>
      <c r="AI53" s="2">
        <v>0</v>
      </c>
      <c r="AJ53" s="1">
        <v>44927</v>
      </c>
      <c r="DB53" s="2">
        <v>0</v>
      </c>
      <c r="DC53" s="2">
        <v>0</v>
      </c>
    </row>
    <row r="54" spans="1:107">
      <c r="A54" t="s">
        <v>282</v>
      </c>
      <c r="B54" t="s">
        <v>679</v>
      </c>
      <c r="C54" t="s">
        <v>283</v>
      </c>
      <c r="D54" t="s">
        <v>671</v>
      </c>
      <c r="E54" t="s">
        <v>728</v>
      </c>
      <c r="F54" t="s">
        <v>283</v>
      </c>
      <c r="G54" t="s">
        <v>671</v>
      </c>
      <c r="I54" s="1">
        <v>45017</v>
      </c>
      <c r="J54" s="1">
        <v>45078</v>
      </c>
      <c r="K54" s="1">
        <v>45017</v>
      </c>
      <c r="L54" s="1">
        <v>45078</v>
      </c>
      <c r="AH54" s="2">
        <v>1836</v>
      </c>
      <c r="AI54" s="2">
        <v>3494458.5739999991</v>
      </c>
      <c r="AJ54" s="1">
        <v>45078</v>
      </c>
      <c r="DB54" s="2">
        <v>2189905.0639999998</v>
      </c>
      <c r="DC54" s="2">
        <v>1304553.5099999998</v>
      </c>
    </row>
    <row r="55" spans="1:107">
      <c r="A55" t="s">
        <v>284</v>
      </c>
      <c r="B55" t="s">
        <v>671</v>
      </c>
      <c r="C55" t="s">
        <v>285</v>
      </c>
      <c r="D55" t="s">
        <v>671</v>
      </c>
      <c r="E55" t="s">
        <v>729</v>
      </c>
      <c r="F55" t="s">
        <v>285</v>
      </c>
      <c r="G55" t="s">
        <v>671</v>
      </c>
      <c r="H55" s="1">
        <v>45047</v>
      </c>
      <c r="I55" s="1">
        <v>45017</v>
      </c>
      <c r="J55" s="1">
        <v>45047</v>
      </c>
      <c r="K55" s="1">
        <v>45017</v>
      </c>
      <c r="L55" s="1">
        <v>45047</v>
      </c>
      <c r="M55" s="2">
        <v>0</v>
      </c>
      <c r="N55" s="2">
        <v>0</v>
      </c>
      <c r="O55" s="1">
        <v>45717</v>
      </c>
      <c r="P55" s="2">
        <v>0</v>
      </c>
      <c r="Q55" s="2">
        <v>0</v>
      </c>
      <c r="R55" s="1">
        <v>45748</v>
      </c>
      <c r="S55" s="2">
        <v>1351687</v>
      </c>
      <c r="T55" s="2">
        <v>4032352.6584000001</v>
      </c>
      <c r="U55" s="1">
        <v>45323</v>
      </c>
      <c r="V55" s="2">
        <v>27720</v>
      </c>
      <c r="W55" s="2">
        <v>75803.112000000008</v>
      </c>
      <c r="X55" s="1">
        <v>45536</v>
      </c>
      <c r="Y55" s="2">
        <v>185970</v>
      </c>
      <c r="Z55" s="2">
        <v>481215.31266666669</v>
      </c>
      <c r="AA55" s="1">
        <v>45261</v>
      </c>
      <c r="AB55" s="2">
        <v>238120</v>
      </c>
      <c r="AC55" s="2">
        <v>656629.78643333341</v>
      </c>
      <c r="AD55" s="1">
        <v>45292</v>
      </c>
      <c r="AE55" s="2">
        <v>40180</v>
      </c>
      <c r="AF55" s="2">
        <v>100750.23349999999</v>
      </c>
      <c r="AG55" s="1">
        <v>45292</v>
      </c>
      <c r="AH55" s="2">
        <v>5363310</v>
      </c>
      <c r="AI55" s="2">
        <v>129228721.78999998</v>
      </c>
      <c r="AJ55" s="1">
        <v>45047</v>
      </c>
      <c r="AK55" s="2">
        <v>424620</v>
      </c>
      <c r="AL55" s="2">
        <v>738678.57939999981</v>
      </c>
      <c r="AN55" s="2">
        <v>2436</v>
      </c>
      <c r="AO55" s="2">
        <v>6176.7156000000004</v>
      </c>
      <c r="AP55" s="1">
        <v>45627</v>
      </c>
      <c r="AQ55" s="2">
        <v>163664</v>
      </c>
      <c r="AR55" s="2">
        <v>446743.1496</v>
      </c>
      <c r="AS55" s="1">
        <v>45413</v>
      </c>
      <c r="BC55" s="2">
        <v>147210</v>
      </c>
      <c r="BD55" s="2">
        <v>374837.58840000001</v>
      </c>
      <c r="BE55" s="1">
        <v>45292</v>
      </c>
      <c r="BF55" s="2">
        <v>0</v>
      </c>
      <c r="BG55" s="2">
        <v>0</v>
      </c>
      <c r="BH55" s="1">
        <v>45717</v>
      </c>
      <c r="BI55" s="2">
        <v>0</v>
      </c>
      <c r="BJ55" s="2">
        <v>0</v>
      </c>
      <c r="BK55" s="1">
        <v>45658</v>
      </c>
      <c r="BL55" s="2">
        <v>22080</v>
      </c>
      <c r="BM55" s="2">
        <v>60384.442800000004</v>
      </c>
      <c r="BN55" s="1">
        <v>45292</v>
      </c>
      <c r="BU55" s="2">
        <v>0</v>
      </c>
      <c r="BV55" s="2">
        <v>0</v>
      </c>
      <c r="BW55" s="1">
        <v>45474</v>
      </c>
      <c r="BX55" s="2">
        <v>0</v>
      </c>
      <c r="BY55" s="2">
        <v>0</v>
      </c>
      <c r="BZ55" s="1">
        <v>45658</v>
      </c>
      <c r="CA55" s="2">
        <v>273056</v>
      </c>
      <c r="CB55" s="2">
        <v>644541.24239999999</v>
      </c>
      <c r="CC55" s="1">
        <v>45200</v>
      </c>
      <c r="CG55" s="2">
        <v>137970</v>
      </c>
      <c r="CH55" s="2">
        <v>347989.57266666665</v>
      </c>
      <c r="CI55" s="1">
        <v>45292</v>
      </c>
      <c r="CJ55" s="2">
        <v>0</v>
      </c>
      <c r="CK55" s="2">
        <v>0</v>
      </c>
      <c r="CL55" s="1">
        <v>45778</v>
      </c>
      <c r="CM55" s="2">
        <v>0</v>
      </c>
      <c r="CN55" s="2">
        <v>0</v>
      </c>
      <c r="CO55" s="1">
        <v>45778</v>
      </c>
      <c r="CS55" s="2">
        <v>0</v>
      </c>
      <c r="CT55" s="2">
        <v>0</v>
      </c>
      <c r="CU55" s="1">
        <v>45778</v>
      </c>
      <c r="CV55" s="2">
        <v>182560</v>
      </c>
      <c r="CW55" s="2">
        <v>462921.04320000001</v>
      </c>
      <c r="CX55" s="1">
        <v>45413</v>
      </c>
      <c r="DB55" s="2">
        <v>5777112.2797999997</v>
      </c>
      <c r="DC55" s="2">
        <v>131880632.94726664</v>
      </c>
    </row>
    <row r="56" spans="1:107">
      <c r="A56" t="s">
        <v>287</v>
      </c>
      <c r="B56" t="s">
        <v>671</v>
      </c>
      <c r="C56" t="s">
        <v>288</v>
      </c>
      <c r="D56" t="s">
        <v>671</v>
      </c>
      <c r="E56" t="s">
        <v>730</v>
      </c>
      <c r="F56" t="s">
        <v>288</v>
      </c>
      <c r="G56" t="s">
        <v>671</v>
      </c>
      <c r="H56" s="1">
        <v>44378</v>
      </c>
      <c r="I56" s="1">
        <v>44378</v>
      </c>
      <c r="J56" s="1">
        <v>44378</v>
      </c>
      <c r="K56" s="1">
        <v>44378</v>
      </c>
      <c r="L56" s="1">
        <v>44378</v>
      </c>
      <c r="M56" s="2">
        <v>1337580</v>
      </c>
      <c r="N56" s="2">
        <v>4513621</v>
      </c>
      <c r="O56" s="1">
        <v>44866</v>
      </c>
      <c r="S56" s="2">
        <v>1348205</v>
      </c>
      <c r="T56" s="2">
        <v>3055468.0199999996</v>
      </c>
      <c r="U56" s="1">
        <v>44835</v>
      </c>
      <c r="V56" s="2">
        <v>30022</v>
      </c>
      <c r="W56" s="2">
        <v>89237.953200000004</v>
      </c>
      <c r="X56" s="1">
        <v>44927</v>
      </c>
      <c r="Y56" s="2">
        <v>66206</v>
      </c>
      <c r="Z56" s="2">
        <v>165664.27733333333</v>
      </c>
      <c r="AA56" s="1">
        <v>44593</v>
      </c>
      <c r="AB56" s="2">
        <v>89782</v>
      </c>
      <c r="AC56" s="2">
        <v>213232.89083333331</v>
      </c>
      <c r="AD56" s="1">
        <v>45078</v>
      </c>
      <c r="AE56" s="2">
        <v>206108</v>
      </c>
      <c r="AF56" s="2">
        <v>423413.71233333339</v>
      </c>
      <c r="AG56" s="1">
        <v>44652</v>
      </c>
      <c r="AH56" s="2">
        <v>7776270</v>
      </c>
      <c r="AI56" s="2">
        <v>225066583.04299998</v>
      </c>
      <c r="AJ56" s="1">
        <v>44378</v>
      </c>
      <c r="AK56" s="2">
        <v>447300</v>
      </c>
      <c r="AL56" s="2">
        <v>963307.82939999993</v>
      </c>
      <c r="AN56" s="2">
        <v>204488</v>
      </c>
      <c r="AO56" s="2">
        <v>457521.45120000001</v>
      </c>
      <c r="AP56" s="1">
        <v>44652</v>
      </c>
      <c r="AQ56" s="2">
        <v>138828</v>
      </c>
      <c r="AR56" s="2">
        <v>414153.18120000005</v>
      </c>
      <c r="AS56" s="1">
        <v>44927</v>
      </c>
      <c r="AT56" s="2">
        <v>88060</v>
      </c>
      <c r="AU56" s="2">
        <v>144220.7006037333</v>
      </c>
      <c r="AV56" s="1">
        <v>44774</v>
      </c>
      <c r="AW56" s="2">
        <v>144956</v>
      </c>
      <c r="AX56" s="2">
        <v>188489.86238133334</v>
      </c>
      <c r="AY56" s="1">
        <v>44652</v>
      </c>
      <c r="AZ56" s="2">
        <v>16800</v>
      </c>
      <c r="BA56" s="2">
        <v>28168.866000000002</v>
      </c>
      <c r="BB56" s="1">
        <v>45200</v>
      </c>
      <c r="BC56" s="2">
        <v>65772</v>
      </c>
      <c r="BD56" s="2">
        <v>189345.19560000004</v>
      </c>
      <c r="BE56" s="1">
        <v>44652</v>
      </c>
      <c r="BF56" s="2">
        <v>260736</v>
      </c>
      <c r="BG56" s="2">
        <v>725851.34160000004</v>
      </c>
      <c r="BH56" s="1">
        <v>45047</v>
      </c>
      <c r="BI56" s="2">
        <v>1568</v>
      </c>
      <c r="BJ56" s="2">
        <v>4683.6893266666666</v>
      </c>
      <c r="BK56" s="1">
        <v>45413</v>
      </c>
      <c r="BL56" s="2">
        <v>0</v>
      </c>
      <c r="BM56" s="2">
        <v>0</v>
      </c>
      <c r="BN56" s="1">
        <v>45658</v>
      </c>
      <c r="BO56" s="2">
        <v>1801576</v>
      </c>
      <c r="BP56" s="2">
        <v>2517982.4005760001</v>
      </c>
      <c r="BQ56" s="1">
        <v>45323</v>
      </c>
      <c r="BR56" s="2">
        <v>7157800</v>
      </c>
      <c r="BS56" s="2">
        <v>8707465.4893333334</v>
      </c>
      <c r="BT56" s="1">
        <v>44713</v>
      </c>
      <c r="BU56" s="2">
        <v>16478</v>
      </c>
      <c r="BV56" s="2">
        <v>49157.169599999994</v>
      </c>
      <c r="BW56" s="1">
        <v>44986</v>
      </c>
      <c r="BX56" s="2">
        <v>2110864</v>
      </c>
      <c r="BY56" s="2">
        <v>6758909.7896000007</v>
      </c>
      <c r="BZ56" s="1">
        <v>44958</v>
      </c>
      <c r="CA56" s="2">
        <v>55678</v>
      </c>
      <c r="CB56" s="2">
        <v>167256.0912</v>
      </c>
      <c r="CC56" s="1">
        <v>44593</v>
      </c>
      <c r="CG56" s="2">
        <v>1820</v>
      </c>
      <c r="CH56" s="2">
        <v>5514.0791666666673</v>
      </c>
      <c r="CI56" s="1">
        <v>44621</v>
      </c>
      <c r="CJ56" s="2">
        <v>184058</v>
      </c>
      <c r="CK56" s="2">
        <v>550407.82165333338</v>
      </c>
      <c r="CL56" s="1">
        <v>44621</v>
      </c>
      <c r="CM56" s="2">
        <v>365890</v>
      </c>
      <c r="CN56" s="2">
        <v>890564.25480000011</v>
      </c>
      <c r="CO56" s="1">
        <v>44927</v>
      </c>
      <c r="CP56" s="2">
        <v>112672</v>
      </c>
      <c r="CQ56" s="2">
        <v>201601.6728</v>
      </c>
      <c r="CR56" s="1">
        <v>44958</v>
      </c>
      <c r="CS56" s="2">
        <v>60844</v>
      </c>
      <c r="CT56" s="2">
        <v>130333.0248</v>
      </c>
      <c r="CU56" s="1">
        <v>44986</v>
      </c>
      <c r="CV56" s="2">
        <v>729904</v>
      </c>
      <c r="CW56" s="2">
        <v>1775009.9664000003</v>
      </c>
      <c r="CX56" s="1">
        <v>45413</v>
      </c>
      <c r="CY56" s="2">
        <v>88032</v>
      </c>
      <c r="CZ56" s="2">
        <v>174343.34700000001</v>
      </c>
      <c r="DA56" s="1">
        <v>45200</v>
      </c>
      <c r="DB56" s="2">
        <v>15219846.111005332</v>
      </c>
      <c r="DC56" s="2">
        <v>243351662.00993565</v>
      </c>
    </row>
    <row r="57" spans="1:107">
      <c r="A57" t="s">
        <v>289</v>
      </c>
      <c r="B57" t="s">
        <v>731</v>
      </c>
      <c r="C57" t="s">
        <v>290</v>
      </c>
      <c r="D57" t="s">
        <v>671</v>
      </c>
      <c r="E57" t="s">
        <v>692</v>
      </c>
      <c r="F57" t="s">
        <v>290</v>
      </c>
      <c r="G57" t="s">
        <v>671</v>
      </c>
      <c r="H57" s="1">
        <v>43344</v>
      </c>
      <c r="I57" s="1">
        <v>45200</v>
      </c>
      <c r="J57" s="1">
        <v>45231</v>
      </c>
      <c r="K57" s="1">
        <v>45200</v>
      </c>
      <c r="L57" s="1">
        <v>45231</v>
      </c>
      <c r="M57" s="2">
        <v>0</v>
      </c>
      <c r="N57" s="2">
        <v>0</v>
      </c>
      <c r="O57" s="1">
        <v>45748</v>
      </c>
      <c r="P57" s="2">
        <v>0</v>
      </c>
      <c r="Q57" s="2">
        <v>0</v>
      </c>
      <c r="R57" s="1">
        <v>45689</v>
      </c>
      <c r="S57" s="2">
        <v>36853</v>
      </c>
      <c r="T57" s="2">
        <v>11336330.042399999</v>
      </c>
      <c r="U57" s="1">
        <v>45474</v>
      </c>
      <c r="V57" s="2">
        <v>0</v>
      </c>
      <c r="W57" s="2">
        <v>0</v>
      </c>
      <c r="X57" s="1">
        <v>45809</v>
      </c>
      <c r="Y57" s="2">
        <v>0</v>
      </c>
      <c r="Z57" s="2">
        <v>0</v>
      </c>
      <c r="AA57" s="1">
        <v>45444</v>
      </c>
      <c r="AB57" s="2">
        <v>2247</v>
      </c>
      <c r="AC57" s="2">
        <v>481449.66183333332</v>
      </c>
      <c r="AD57" s="1">
        <v>45536</v>
      </c>
      <c r="AE57" s="2">
        <v>3045</v>
      </c>
      <c r="AF57" s="2">
        <v>219411.38066666666</v>
      </c>
      <c r="AG57" s="1">
        <v>45597</v>
      </c>
      <c r="AH57" s="2">
        <v>110334</v>
      </c>
      <c r="AI57" s="2">
        <v>98009079.873999983</v>
      </c>
      <c r="AJ57" s="1">
        <v>45231</v>
      </c>
      <c r="AN57" s="2">
        <v>5250</v>
      </c>
      <c r="AO57" s="2">
        <v>1670271.3060000001</v>
      </c>
      <c r="AP57" s="1">
        <v>45505</v>
      </c>
      <c r="BC57" s="2">
        <v>336</v>
      </c>
      <c r="BD57" s="2">
        <v>29749.962000000003</v>
      </c>
      <c r="BE57" s="1">
        <v>45505</v>
      </c>
      <c r="BI57" s="2">
        <v>0</v>
      </c>
      <c r="BJ57" s="2">
        <v>0</v>
      </c>
      <c r="BK57" s="1">
        <v>45689</v>
      </c>
      <c r="BL57" s="2">
        <v>0</v>
      </c>
      <c r="BM57" s="2">
        <v>0</v>
      </c>
      <c r="BN57" s="1">
        <v>45717</v>
      </c>
      <c r="BO57" s="2">
        <v>0</v>
      </c>
      <c r="BP57" s="2">
        <v>0</v>
      </c>
      <c r="BQ57" s="1">
        <v>45809</v>
      </c>
      <c r="BR57" s="2">
        <v>42672</v>
      </c>
      <c r="BS57" s="2">
        <v>4258255.9605666669</v>
      </c>
      <c r="BT57" s="1">
        <v>45597</v>
      </c>
      <c r="CG57" s="2">
        <v>273</v>
      </c>
      <c r="CH57" s="2">
        <v>64769.344166666662</v>
      </c>
      <c r="CI57" s="1">
        <v>45505</v>
      </c>
      <c r="CJ57" s="2">
        <v>0</v>
      </c>
      <c r="CK57" s="2">
        <v>0</v>
      </c>
      <c r="CL57" s="1">
        <v>45658</v>
      </c>
      <c r="CM57" s="2">
        <v>1818</v>
      </c>
      <c r="CN57" s="2">
        <v>292020.97320000001</v>
      </c>
      <c r="CO57" s="1">
        <v>45323</v>
      </c>
      <c r="CP57" s="2">
        <v>0</v>
      </c>
      <c r="CQ57" s="2">
        <v>0</v>
      </c>
      <c r="CR57" s="1">
        <v>45689</v>
      </c>
      <c r="CS57" s="2">
        <v>955</v>
      </c>
      <c r="CT57" s="2">
        <v>53.697600000000001</v>
      </c>
      <c r="CU57" s="1">
        <v>45536</v>
      </c>
      <c r="CV57" s="2">
        <v>0</v>
      </c>
      <c r="CW57" s="2">
        <v>0</v>
      </c>
      <c r="CX57" s="1">
        <v>45658</v>
      </c>
      <c r="DB57" s="2">
        <v>48987460.841866657</v>
      </c>
      <c r="DC57" s="2">
        <v>67373931.360566646</v>
      </c>
    </row>
    <row r="58" spans="1:107">
      <c r="A58" t="s">
        <v>292</v>
      </c>
      <c r="B58" t="s">
        <v>671</v>
      </c>
      <c r="C58" t="s">
        <v>293</v>
      </c>
      <c r="D58" t="s">
        <v>671</v>
      </c>
      <c r="E58" t="s">
        <v>692</v>
      </c>
      <c r="F58" t="s">
        <v>293</v>
      </c>
      <c r="G58" t="s">
        <v>671</v>
      </c>
      <c r="H58" s="1">
        <v>44958</v>
      </c>
      <c r="I58" s="1">
        <v>44927</v>
      </c>
      <c r="J58" s="1">
        <v>44986</v>
      </c>
      <c r="K58" s="1">
        <v>44927</v>
      </c>
      <c r="L58" s="1">
        <v>44986</v>
      </c>
      <c r="P58" s="2">
        <v>8505</v>
      </c>
      <c r="Q58" s="2">
        <v>747143.93160000001</v>
      </c>
      <c r="R58" s="1">
        <v>45505</v>
      </c>
      <c r="S58" s="2">
        <v>16810</v>
      </c>
      <c r="T58" s="2">
        <v>1708902.2544</v>
      </c>
      <c r="U58" s="1">
        <v>45444</v>
      </c>
      <c r="V58" s="2">
        <v>0</v>
      </c>
      <c r="W58" s="2">
        <v>0</v>
      </c>
      <c r="X58" s="1">
        <v>45689</v>
      </c>
      <c r="AE58" s="2">
        <v>0</v>
      </c>
      <c r="AF58" s="2">
        <v>0</v>
      </c>
      <c r="AG58" s="1">
        <v>45717</v>
      </c>
      <c r="AH58" s="2">
        <v>52360</v>
      </c>
      <c r="AI58" s="2">
        <v>12048308.314000001</v>
      </c>
      <c r="AJ58" s="1">
        <v>44986</v>
      </c>
      <c r="AN58" s="2">
        <v>0</v>
      </c>
      <c r="AO58" s="2">
        <v>0</v>
      </c>
      <c r="AP58" s="1">
        <v>45444</v>
      </c>
      <c r="BR58" s="2">
        <v>8890</v>
      </c>
      <c r="BS58" s="2">
        <v>662490.04711666657</v>
      </c>
      <c r="BT58" s="1">
        <v>45170</v>
      </c>
      <c r="DB58" s="2">
        <v>8355437.6639333311</v>
      </c>
      <c r="DC58" s="2">
        <v>6811406.8831833322</v>
      </c>
    </row>
    <row r="59" spans="1:107">
      <c r="A59" t="s">
        <v>294</v>
      </c>
      <c r="B59" t="s">
        <v>679</v>
      </c>
      <c r="C59" t="s">
        <v>295</v>
      </c>
      <c r="D59" t="s">
        <v>679</v>
      </c>
      <c r="E59" t="s">
        <v>732</v>
      </c>
      <c r="F59" t="s">
        <v>295</v>
      </c>
      <c r="G59" t="s">
        <v>733</v>
      </c>
      <c r="I59" s="1">
        <v>45292</v>
      </c>
      <c r="K59" s="1">
        <v>45292</v>
      </c>
      <c r="L59" s="1">
        <v>45078</v>
      </c>
      <c r="AH59" s="2">
        <v>792</v>
      </c>
      <c r="AI59" s="2">
        <v>129158.47799999999</v>
      </c>
      <c r="AJ59" s="1">
        <v>45444</v>
      </c>
      <c r="CJ59" s="2">
        <v>0</v>
      </c>
      <c r="CK59" s="2">
        <v>0</v>
      </c>
      <c r="CL59" s="1">
        <v>45078</v>
      </c>
      <c r="DB59" s="2">
        <v>129158.47799999999</v>
      </c>
    </row>
    <row r="60" spans="1:107">
      <c r="A60" t="s">
        <v>299</v>
      </c>
      <c r="B60" t="s">
        <v>667</v>
      </c>
      <c r="C60" t="s">
        <v>300</v>
      </c>
      <c r="D60" t="s">
        <v>667</v>
      </c>
      <c r="E60" t="s">
        <v>734</v>
      </c>
      <c r="F60" t="s">
        <v>300</v>
      </c>
      <c r="G60" t="s">
        <v>703</v>
      </c>
      <c r="H60" s="1">
        <v>44652</v>
      </c>
      <c r="I60" s="1">
        <v>44652</v>
      </c>
      <c r="J60" s="1">
        <v>44652</v>
      </c>
      <c r="K60" s="1">
        <v>44652</v>
      </c>
      <c r="L60" s="1">
        <v>44652</v>
      </c>
      <c r="P60" s="2">
        <v>2856</v>
      </c>
      <c r="Q60" s="2">
        <v>6510.8339999999998</v>
      </c>
      <c r="R60" s="1">
        <v>45566</v>
      </c>
      <c r="V60" s="2">
        <v>5040</v>
      </c>
      <c r="W60" s="2">
        <v>12981.3948</v>
      </c>
      <c r="X60" s="1">
        <v>45536</v>
      </c>
      <c r="Y60" s="2">
        <v>5096</v>
      </c>
      <c r="Z60" s="2">
        <v>12890.952666666668</v>
      </c>
      <c r="AA60" s="1">
        <v>45170</v>
      </c>
      <c r="AB60" s="2">
        <v>7308</v>
      </c>
      <c r="AC60" s="2">
        <v>21896.320100000004</v>
      </c>
      <c r="AE60" s="2">
        <v>1624</v>
      </c>
      <c r="AF60" s="2">
        <v>3734.8753333333334</v>
      </c>
      <c r="AG60" s="1">
        <v>45474</v>
      </c>
      <c r="AN60" s="2">
        <v>2492</v>
      </c>
      <c r="AO60" s="2">
        <v>6504.8676000000005</v>
      </c>
      <c r="AP60" s="1">
        <v>45413</v>
      </c>
      <c r="AZ60" s="2">
        <v>0</v>
      </c>
      <c r="BA60" s="2">
        <v>0</v>
      </c>
      <c r="BB60" s="1">
        <v>45658</v>
      </c>
      <c r="BC60" s="2">
        <v>5320</v>
      </c>
      <c r="BD60" s="2">
        <v>13224.525600000001</v>
      </c>
      <c r="BE60" s="1">
        <v>45413</v>
      </c>
      <c r="BR60" s="2">
        <v>1644100</v>
      </c>
      <c r="BS60" s="2">
        <v>2239494.5384</v>
      </c>
      <c r="BT60" s="1">
        <v>44652</v>
      </c>
      <c r="CA60" s="2">
        <v>25928</v>
      </c>
      <c r="CB60" s="2">
        <v>59783.328000000001</v>
      </c>
      <c r="CC60" s="1">
        <v>45170</v>
      </c>
      <c r="CG60" s="2">
        <v>1008</v>
      </c>
      <c r="CH60" s="2">
        <v>2398.1646666666666</v>
      </c>
      <c r="CI60" s="1">
        <v>45383</v>
      </c>
      <c r="CV60" s="2">
        <v>7560</v>
      </c>
      <c r="CW60" s="2">
        <v>19529.518800000002</v>
      </c>
      <c r="CX60" s="1">
        <v>45536</v>
      </c>
      <c r="DB60" s="2">
        <v>459050.18430000002</v>
      </c>
      <c r="DC60" s="2">
        <v>1939899.1356666668</v>
      </c>
    </row>
    <row r="61" spans="1:107">
      <c r="A61" t="s">
        <v>301</v>
      </c>
      <c r="B61" t="s">
        <v>679</v>
      </c>
      <c r="C61" t="s">
        <v>302</v>
      </c>
      <c r="D61" t="s">
        <v>679</v>
      </c>
      <c r="E61" t="s">
        <v>694</v>
      </c>
      <c r="F61" t="s">
        <v>302</v>
      </c>
      <c r="G61" t="s">
        <v>670</v>
      </c>
      <c r="L61" s="1">
        <v>45748</v>
      </c>
      <c r="AE61" s="2">
        <v>0</v>
      </c>
      <c r="AF61" s="2">
        <v>0</v>
      </c>
      <c r="AG61" s="1">
        <v>45748</v>
      </c>
      <c r="DB61" s="2">
        <v>0</v>
      </c>
    </row>
    <row r="62" spans="1:107">
      <c r="A62" t="s">
        <v>305</v>
      </c>
      <c r="B62" t="s">
        <v>671</v>
      </c>
      <c r="C62" t="s">
        <v>306</v>
      </c>
      <c r="D62" t="s">
        <v>675</v>
      </c>
      <c r="E62" t="s">
        <v>721</v>
      </c>
      <c r="F62" t="s">
        <v>306</v>
      </c>
      <c r="G62" t="s">
        <v>699</v>
      </c>
      <c r="H62" s="1">
        <v>45078</v>
      </c>
      <c r="I62" s="1">
        <v>45017</v>
      </c>
      <c r="J62" s="1">
        <v>45078</v>
      </c>
      <c r="K62" s="1">
        <v>45017</v>
      </c>
      <c r="L62" s="1">
        <v>44287</v>
      </c>
      <c r="M62" s="2">
        <v>293</v>
      </c>
      <c r="N62" s="2">
        <v>1070752</v>
      </c>
      <c r="O62" s="1">
        <v>45139</v>
      </c>
      <c r="P62" s="2">
        <v>3869</v>
      </c>
      <c r="Q62" s="2">
        <v>22754748.799200002</v>
      </c>
      <c r="R62" s="1">
        <v>45170</v>
      </c>
      <c r="S62" s="2">
        <v>1649</v>
      </c>
      <c r="T62" s="2">
        <v>7911206.2524000015</v>
      </c>
      <c r="U62" s="1">
        <v>45139</v>
      </c>
      <c r="V62" s="2">
        <v>449</v>
      </c>
      <c r="W62" s="2">
        <v>2227910.4408</v>
      </c>
      <c r="X62" s="1">
        <v>45383</v>
      </c>
      <c r="Y62" s="2">
        <v>14</v>
      </c>
      <c r="Z62" s="2">
        <v>58800.984666666664</v>
      </c>
      <c r="AA62" s="1">
        <v>45108</v>
      </c>
      <c r="AB62" s="2">
        <v>217</v>
      </c>
      <c r="AC62" s="2">
        <v>1038150.4900000001</v>
      </c>
      <c r="AD62" s="1">
        <v>45261</v>
      </c>
      <c r="AE62" s="2">
        <v>1292</v>
      </c>
      <c r="AF62" s="2">
        <v>3125617.5219999999</v>
      </c>
      <c r="AG62" s="1">
        <v>45170</v>
      </c>
      <c r="AH62" s="2">
        <v>1255</v>
      </c>
      <c r="AI62" s="2">
        <v>15512825.489999996</v>
      </c>
      <c r="AJ62" s="1">
        <v>45078</v>
      </c>
      <c r="AK62" s="2">
        <v>0</v>
      </c>
      <c r="AL62" s="2">
        <v>0</v>
      </c>
      <c r="AN62" s="2">
        <v>141</v>
      </c>
      <c r="AO62" s="2">
        <v>633616.76399999997</v>
      </c>
      <c r="AP62" s="1">
        <v>45108</v>
      </c>
      <c r="AQ62" s="2">
        <v>261</v>
      </c>
      <c r="AR62" s="2">
        <v>1147358.1108000001</v>
      </c>
      <c r="AS62" s="1">
        <v>45352</v>
      </c>
      <c r="AW62" s="2">
        <v>266</v>
      </c>
      <c r="AX62" s="2">
        <v>1362671.6289876667</v>
      </c>
      <c r="AY62" s="1">
        <v>45444</v>
      </c>
      <c r="BC62" s="2">
        <v>0</v>
      </c>
      <c r="BD62" s="2">
        <v>0</v>
      </c>
      <c r="BE62" s="1">
        <v>45292</v>
      </c>
      <c r="BI62" s="2">
        <v>18</v>
      </c>
      <c r="BJ62" s="2">
        <v>83703.624186666668</v>
      </c>
      <c r="BK62" s="1">
        <v>45474</v>
      </c>
      <c r="CG62" s="2">
        <v>0</v>
      </c>
      <c r="CH62" s="2">
        <v>0</v>
      </c>
      <c r="CI62" s="1">
        <v>45323</v>
      </c>
      <c r="CM62" s="2">
        <v>3</v>
      </c>
      <c r="CN62" s="2">
        <v>17195.164799999999</v>
      </c>
      <c r="CO62" s="1">
        <v>44287</v>
      </c>
      <c r="CP62" s="2">
        <v>60</v>
      </c>
      <c r="CQ62" s="2">
        <v>270066.11279999994</v>
      </c>
      <c r="CR62" s="1">
        <v>45261</v>
      </c>
      <c r="CS62" s="2">
        <v>22</v>
      </c>
      <c r="CT62" s="2">
        <v>92213.695200000002</v>
      </c>
      <c r="CU62" s="1">
        <v>45383</v>
      </c>
      <c r="DB62" s="2">
        <v>56767036.260774337</v>
      </c>
      <c r="DC62" s="2">
        <v>539800.81906666665</v>
      </c>
    </row>
    <row r="63" spans="1:107">
      <c r="A63" t="s">
        <v>307</v>
      </c>
      <c r="B63" t="s">
        <v>679</v>
      </c>
      <c r="C63" t="s">
        <v>308</v>
      </c>
      <c r="D63" t="s">
        <v>671</v>
      </c>
      <c r="E63" t="s">
        <v>735</v>
      </c>
      <c r="F63" t="s">
        <v>308</v>
      </c>
      <c r="G63" t="s">
        <v>671</v>
      </c>
      <c r="I63" s="1">
        <v>44378</v>
      </c>
      <c r="J63" s="1">
        <v>44378</v>
      </c>
      <c r="K63" s="1">
        <v>44378</v>
      </c>
      <c r="L63" s="1">
        <v>44378</v>
      </c>
      <c r="AH63" s="2">
        <v>8</v>
      </c>
      <c r="AI63" s="2">
        <v>1019.8709999999999</v>
      </c>
      <c r="AJ63" s="1">
        <v>44378</v>
      </c>
      <c r="DB63" s="2">
        <v>0</v>
      </c>
      <c r="DC63" s="2">
        <v>1019.8709999999999</v>
      </c>
    </row>
    <row r="64" spans="1:107">
      <c r="A64" t="s">
        <v>310</v>
      </c>
      <c r="B64" t="s">
        <v>671</v>
      </c>
      <c r="C64" t="s">
        <v>311</v>
      </c>
      <c r="D64" t="s">
        <v>679</v>
      </c>
      <c r="E64" t="s">
        <v>696</v>
      </c>
      <c r="F64" t="s">
        <v>311</v>
      </c>
      <c r="G64" t="s">
        <v>678</v>
      </c>
      <c r="H64" s="1">
        <v>44409</v>
      </c>
      <c r="I64" s="1">
        <v>44378</v>
      </c>
      <c r="K64" s="1">
        <v>44378</v>
      </c>
      <c r="L64" s="1">
        <v>44317</v>
      </c>
      <c r="P64" s="2">
        <v>155</v>
      </c>
      <c r="Q64" s="2">
        <v>62354237.827200003</v>
      </c>
      <c r="R64" s="1">
        <v>44317</v>
      </c>
      <c r="S64" s="2">
        <v>49</v>
      </c>
      <c r="T64" s="2">
        <v>17541216</v>
      </c>
      <c r="U64" s="1">
        <v>44562</v>
      </c>
      <c r="V64" s="2">
        <v>9</v>
      </c>
      <c r="W64" s="2">
        <v>4240463.6736000003</v>
      </c>
      <c r="X64" s="1">
        <v>45536</v>
      </c>
      <c r="BR64" s="2">
        <v>59</v>
      </c>
      <c r="BS64" s="2">
        <v>14000923.517866667</v>
      </c>
      <c r="BT64" s="1">
        <v>44652</v>
      </c>
      <c r="CV64" s="2">
        <v>0</v>
      </c>
      <c r="CW64" s="2">
        <v>0</v>
      </c>
      <c r="CX64" s="1">
        <v>45444</v>
      </c>
      <c r="DB64" s="2">
        <v>98136841.01866667</v>
      </c>
    </row>
    <row r="65" spans="1:107">
      <c r="A65" t="s">
        <v>313</v>
      </c>
      <c r="B65" t="s">
        <v>679</v>
      </c>
      <c r="C65" t="s">
        <v>314</v>
      </c>
      <c r="D65" t="s">
        <v>671</v>
      </c>
      <c r="E65" t="s">
        <v>673</v>
      </c>
      <c r="F65" t="s">
        <v>314</v>
      </c>
      <c r="G65" t="s">
        <v>671</v>
      </c>
      <c r="I65" s="1">
        <v>45383</v>
      </c>
      <c r="J65" s="1">
        <v>45444</v>
      </c>
      <c r="K65" s="1">
        <v>45383</v>
      </c>
      <c r="L65" s="1">
        <v>45444</v>
      </c>
      <c r="AH65" s="2">
        <v>5916</v>
      </c>
      <c r="AI65" s="2">
        <v>55522746.747000001</v>
      </c>
      <c r="AJ65" s="1">
        <v>45444</v>
      </c>
      <c r="DB65" s="2">
        <v>55231965.995999999</v>
      </c>
      <c r="DC65" s="2">
        <v>290780.75099999999</v>
      </c>
    </row>
    <row r="66" spans="1:107">
      <c r="A66" t="s">
        <v>316</v>
      </c>
      <c r="B66" t="s">
        <v>671</v>
      </c>
      <c r="C66" t="s">
        <v>317</v>
      </c>
      <c r="D66" t="s">
        <v>671</v>
      </c>
      <c r="E66" t="s">
        <v>692</v>
      </c>
      <c r="F66" t="s">
        <v>317</v>
      </c>
      <c r="G66" t="s">
        <v>671</v>
      </c>
      <c r="H66" s="1">
        <v>45597</v>
      </c>
      <c r="I66" s="1">
        <v>45566</v>
      </c>
      <c r="J66" s="1">
        <v>45597</v>
      </c>
      <c r="K66" s="1">
        <v>45566</v>
      </c>
      <c r="L66" s="1">
        <v>45597</v>
      </c>
      <c r="AB66" s="2">
        <v>0</v>
      </c>
      <c r="AC66" s="2">
        <v>0</v>
      </c>
      <c r="AH66" s="2">
        <v>5096</v>
      </c>
      <c r="AI66" s="2">
        <v>4577781.2189999986</v>
      </c>
      <c r="AJ66" s="1">
        <v>45597</v>
      </c>
      <c r="DB66" s="2">
        <v>2281472.4119999995</v>
      </c>
      <c r="DC66" s="2">
        <v>2296308.807</v>
      </c>
    </row>
    <row r="67" spans="1:107">
      <c r="A67" t="s">
        <v>319</v>
      </c>
      <c r="B67" t="s">
        <v>679</v>
      </c>
      <c r="C67" t="s">
        <v>320</v>
      </c>
      <c r="D67" t="s">
        <v>671</v>
      </c>
      <c r="E67" t="s">
        <v>692</v>
      </c>
      <c r="F67" t="s">
        <v>320</v>
      </c>
      <c r="G67" t="s">
        <v>671</v>
      </c>
      <c r="I67" s="1">
        <v>44378</v>
      </c>
      <c r="J67" s="1">
        <v>44378</v>
      </c>
      <c r="K67" s="1">
        <v>44378</v>
      </c>
      <c r="L67" s="1">
        <v>44378</v>
      </c>
      <c r="AH67" s="2">
        <v>0</v>
      </c>
      <c r="AI67" s="2">
        <v>0</v>
      </c>
      <c r="AJ67" s="1">
        <v>44378</v>
      </c>
      <c r="DB67" s="2">
        <v>0</v>
      </c>
      <c r="DC67" s="2">
        <v>0</v>
      </c>
    </row>
    <row r="68" spans="1:107">
      <c r="A68" t="s">
        <v>322</v>
      </c>
      <c r="B68" t="s">
        <v>679</v>
      </c>
      <c r="C68" t="s">
        <v>323</v>
      </c>
      <c r="D68" t="s">
        <v>736</v>
      </c>
      <c r="E68" t="s">
        <v>737</v>
      </c>
      <c r="F68" t="s">
        <v>323</v>
      </c>
      <c r="G68" t="s">
        <v>738</v>
      </c>
      <c r="I68" s="1">
        <v>45383</v>
      </c>
      <c r="J68" s="1">
        <v>45444</v>
      </c>
      <c r="K68" s="1">
        <v>45383</v>
      </c>
      <c r="L68" s="1">
        <v>45444</v>
      </c>
      <c r="M68" s="2">
        <v>4485</v>
      </c>
      <c r="N68" s="2">
        <v>522009</v>
      </c>
      <c r="O68" s="1">
        <v>45444</v>
      </c>
      <c r="S68" s="2">
        <v>13277</v>
      </c>
      <c r="T68" s="2">
        <v>1236078.4788000002</v>
      </c>
      <c r="U68" s="1">
        <v>45536</v>
      </c>
      <c r="V68" s="2">
        <v>0</v>
      </c>
      <c r="W68" s="2">
        <v>0</v>
      </c>
      <c r="X68" s="1">
        <v>45689</v>
      </c>
      <c r="BR68" s="2">
        <v>0</v>
      </c>
      <c r="BS68" s="2">
        <v>0</v>
      </c>
      <c r="BT68" s="1">
        <v>45658</v>
      </c>
      <c r="DB68" s="2">
        <v>15004.668</v>
      </c>
      <c r="DC68" s="2">
        <v>1743082.8108000001</v>
      </c>
    </row>
    <row r="69" spans="1:107">
      <c r="A69" t="s">
        <v>326</v>
      </c>
      <c r="B69" t="s">
        <v>667</v>
      </c>
      <c r="C69" t="s">
        <v>327</v>
      </c>
      <c r="D69" t="s">
        <v>667</v>
      </c>
      <c r="E69" t="s">
        <v>739</v>
      </c>
      <c r="F69" t="s">
        <v>327</v>
      </c>
      <c r="G69" t="s">
        <v>703</v>
      </c>
      <c r="H69" s="1">
        <v>34455</v>
      </c>
      <c r="I69" s="1">
        <v>43831</v>
      </c>
      <c r="J69" s="1">
        <v>34455</v>
      </c>
      <c r="K69" s="1">
        <v>43831</v>
      </c>
      <c r="L69" s="1">
        <v>34455</v>
      </c>
      <c r="P69" s="2">
        <v>279251</v>
      </c>
      <c r="Q69" s="2">
        <v>15493989.033600001</v>
      </c>
      <c r="R69" s="1">
        <v>35278</v>
      </c>
      <c r="S69" s="2">
        <v>258760</v>
      </c>
      <c r="T69" s="2">
        <v>13029598.837200001</v>
      </c>
      <c r="U69" s="1">
        <v>34820</v>
      </c>
      <c r="V69" s="2">
        <v>127932</v>
      </c>
      <c r="W69" s="2">
        <v>23801977.2936</v>
      </c>
      <c r="X69" s="1">
        <v>34486</v>
      </c>
      <c r="Y69" s="2">
        <v>16790</v>
      </c>
      <c r="Z69" s="2">
        <v>2139994.4048000001</v>
      </c>
      <c r="AA69" s="1">
        <v>35704</v>
      </c>
      <c r="AB69" s="2">
        <v>165</v>
      </c>
      <c r="AC69" s="2">
        <v>12010.538833333334</v>
      </c>
      <c r="AD69" s="1">
        <v>36404</v>
      </c>
      <c r="AE69" s="2">
        <v>74549</v>
      </c>
      <c r="AF69" s="2">
        <v>10687103.823833335</v>
      </c>
      <c r="AG69" s="1">
        <v>35431</v>
      </c>
      <c r="AN69" s="2">
        <v>17637</v>
      </c>
      <c r="AO69" s="2">
        <v>3089394.4620000003</v>
      </c>
      <c r="AP69" s="1">
        <v>35370</v>
      </c>
      <c r="AQ69" s="2">
        <v>85190</v>
      </c>
      <c r="AR69" s="2">
        <v>11475934.8528</v>
      </c>
      <c r="AS69" s="1">
        <v>35612</v>
      </c>
      <c r="AW69" s="2">
        <v>1041</v>
      </c>
      <c r="AX69" s="2">
        <v>175664.81929966668</v>
      </c>
      <c r="AY69" s="1">
        <v>35827</v>
      </c>
      <c r="BC69" s="2">
        <v>16428</v>
      </c>
      <c r="BD69" s="2">
        <v>3202993.2264000005</v>
      </c>
      <c r="BE69" s="1">
        <v>35916</v>
      </c>
      <c r="BF69" s="2">
        <v>15832</v>
      </c>
      <c r="BG69" s="2">
        <v>650148.16680000012</v>
      </c>
      <c r="BH69" s="1">
        <v>36800</v>
      </c>
      <c r="BI69" s="2">
        <v>9162</v>
      </c>
      <c r="BJ69" s="2">
        <v>1029857.1040460001</v>
      </c>
      <c r="BK69" s="1">
        <v>37073</v>
      </c>
      <c r="BO69" s="2">
        <v>0</v>
      </c>
      <c r="BP69" s="2">
        <v>0</v>
      </c>
      <c r="BQ69" s="1">
        <v>36220</v>
      </c>
      <c r="BR69" s="2">
        <v>195095</v>
      </c>
      <c r="BS69" s="2">
        <v>6635098.1771333339</v>
      </c>
      <c r="BT69" s="1">
        <v>34455</v>
      </c>
      <c r="CA69" s="2">
        <v>0</v>
      </c>
      <c r="CB69" s="2">
        <v>0</v>
      </c>
      <c r="CC69" s="1">
        <v>34516</v>
      </c>
      <c r="CG69" s="2">
        <v>12696</v>
      </c>
      <c r="CH69" s="2">
        <v>1471930.7660000001</v>
      </c>
      <c r="CI69" s="1">
        <v>36008</v>
      </c>
      <c r="CJ69" s="2">
        <v>40030</v>
      </c>
      <c r="CK69" s="2">
        <v>4943574.5766400006</v>
      </c>
      <c r="CL69" s="1">
        <v>36434</v>
      </c>
      <c r="CM69" s="2">
        <v>6822</v>
      </c>
      <c r="CN69" s="2">
        <v>745744.81080000009</v>
      </c>
      <c r="CO69" s="1">
        <v>37803</v>
      </c>
      <c r="CP69" s="2">
        <v>5344</v>
      </c>
      <c r="CQ69" s="2">
        <v>646669.75560000003</v>
      </c>
      <c r="CR69" s="1">
        <v>36312</v>
      </c>
      <c r="CV69" s="2">
        <v>169212</v>
      </c>
      <c r="CW69" s="2">
        <v>22141722.081599999</v>
      </c>
      <c r="CX69" s="1">
        <v>35309</v>
      </c>
      <c r="CY69" s="2">
        <v>0</v>
      </c>
      <c r="CZ69" s="2">
        <v>0</v>
      </c>
      <c r="DA69" s="1">
        <v>36465</v>
      </c>
      <c r="DB69" s="2">
        <v>119469368.30609229</v>
      </c>
      <c r="DC69" s="2">
        <v>1904038.4248933331</v>
      </c>
    </row>
    <row r="70" spans="1:107">
      <c r="A70" t="s">
        <v>330</v>
      </c>
      <c r="B70" t="s">
        <v>671</v>
      </c>
      <c r="C70" t="s">
        <v>331</v>
      </c>
      <c r="D70" t="s">
        <v>731</v>
      </c>
      <c r="E70" t="s">
        <v>677</v>
      </c>
      <c r="F70" t="s">
        <v>331</v>
      </c>
      <c r="G70" t="s">
        <v>671</v>
      </c>
      <c r="H70" s="1">
        <v>45261</v>
      </c>
      <c r="I70" s="1">
        <v>45200</v>
      </c>
      <c r="J70" s="1">
        <v>45352</v>
      </c>
      <c r="K70" s="1">
        <v>45200</v>
      </c>
      <c r="L70" s="1">
        <v>45261</v>
      </c>
      <c r="P70" s="2">
        <v>576</v>
      </c>
      <c r="Q70" s="2">
        <v>1.4916</v>
      </c>
      <c r="R70" s="1">
        <v>45505</v>
      </c>
      <c r="S70" s="2">
        <v>15736</v>
      </c>
      <c r="T70" s="2">
        <v>12802447.548</v>
      </c>
      <c r="U70" s="1">
        <v>45474</v>
      </c>
      <c r="AE70" s="2">
        <v>3472</v>
      </c>
      <c r="AF70" s="2">
        <v>2566074.4139999999</v>
      </c>
      <c r="AG70" s="1">
        <v>45536</v>
      </c>
      <c r="AH70" s="2">
        <v>38760</v>
      </c>
      <c r="AI70" s="2">
        <v>39949183.671999991</v>
      </c>
      <c r="AJ70" s="1">
        <v>45261</v>
      </c>
      <c r="AN70" s="2">
        <v>336</v>
      </c>
      <c r="AO70" s="2">
        <v>254392.38</v>
      </c>
      <c r="AP70" s="1">
        <v>45505</v>
      </c>
      <c r="AQ70" s="2">
        <v>128</v>
      </c>
      <c r="AR70" s="2">
        <v>85948.975200000001</v>
      </c>
      <c r="AS70" s="1">
        <v>45566</v>
      </c>
      <c r="AZ70" s="2">
        <v>0</v>
      </c>
      <c r="BA70" s="2">
        <v>0</v>
      </c>
      <c r="BB70" s="1">
        <v>45748</v>
      </c>
      <c r="BR70" s="2">
        <v>5978</v>
      </c>
      <c r="BS70" s="2">
        <v>3181455.2292666668</v>
      </c>
      <c r="BT70" s="1">
        <v>45505</v>
      </c>
      <c r="DB70" s="2">
        <v>5441435.0805333331</v>
      </c>
      <c r="DC70" s="2">
        <v>53398068.629533321</v>
      </c>
    </row>
    <row r="71" spans="1:107">
      <c r="A71" t="s">
        <v>332</v>
      </c>
      <c r="B71" t="s">
        <v>713</v>
      </c>
      <c r="C71" t="s">
        <v>333</v>
      </c>
      <c r="D71" t="s">
        <v>671</v>
      </c>
      <c r="E71" t="s">
        <v>740</v>
      </c>
      <c r="F71" t="s">
        <v>333</v>
      </c>
      <c r="G71" t="s">
        <v>714</v>
      </c>
      <c r="H71" s="1">
        <v>44378</v>
      </c>
      <c r="I71" s="1">
        <v>44378</v>
      </c>
      <c r="J71" s="1">
        <v>45536</v>
      </c>
      <c r="K71" s="1">
        <v>45474</v>
      </c>
      <c r="L71" s="1">
        <v>44378</v>
      </c>
      <c r="M71" s="2">
        <v>0</v>
      </c>
      <c r="N71" s="2">
        <v>0</v>
      </c>
      <c r="O71" s="1">
        <v>45748</v>
      </c>
      <c r="S71" s="2">
        <v>0</v>
      </c>
      <c r="T71" s="2">
        <v>0</v>
      </c>
      <c r="U71" s="1">
        <v>45689</v>
      </c>
      <c r="AE71" s="2">
        <v>0</v>
      </c>
      <c r="AF71" s="2">
        <v>0</v>
      </c>
      <c r="AG71" s="1">
        <v>45778</v>
      </c>
      <c r="AH71" s="2">
        <v>27270</v>
      </c>
      <c r="AI71" s="2">
        <v>18456994.408999998</v>
      </c>
      <c r="AJ71" s="1">
        <v>45536</v>
      </c>
      <c r="AN71" s="2">
        <v>0</v>
      </c>
      <c r="AO71" s="2">
        <v>0</v>
      </c>
      <c r="AP71" s="1">
        <v>45717</v>
      </c>
      <c r="BO71" s="2">
        <v>314664</v>
      </c>
      <c r="BP71" s="2">
        <v>16688425.596927999</v>
      </c>
      <c r="BQ71" s="1">
        <v>44378</v>
      </c>
      <c r="BR71" s="2">
        <v>0</v>
      </c>
      <c r="BS71" s="2">
        <v>0</v>
      </c>
      <c r="BT71" s="1">
        <v>45778</v>
      </c>
      <c r="CG71" s="2">
        <v>0</v>
      </c>
      <c r="CH71" s="2">
        <v>0</v>
      </c>
      <c r="CI71" s="1">
        <v>45748</v>
      </c>
      <c r="CM71" s="2">
        <v>0</v>
      </c>
      <c r="CN71" s="2">
        <v>0</v>
      </c>
      <c r="CO71" s="1">
        <v>45717</v>
      </c>
      <c r="DB71" s="2">
        <v>7955235.8269999996</v>
      </c>
      <c r="DC71" s="2">
        <v>27190184.178927995</v>
      </c>
    </row>
    <row r="72" spans="1:107">
      <c r="A72" t="s">
        <v>335</v>
      </c>
      <c r="B72" t="s">
        <v>701</v>
      </c>
      <c r="C72" t="s">
        <v>336</v>
      </c>
      <c r="D72" t="s">
        <v>701</v>
      </c>
      <c r="E72" t="s">
        <v>669</v>
      </c>
      <c r="F72" t="s">
        <v>336</v>
      </c>
      <c r="G72" t="s">
        <v>709</v>
      </c>
      <c r="H72" s="1">
        <v>44927</v>
      </c>
      <c r="I72" s="1">
        <v>45200</v>
      </c>
      <c r="J72" s="1">
        <v>45261</v>
      </c>
      <c r="K72" s="1">
        <v>45200</v>
      </c>
      <c r="L72" s="1">
        <v>45231</v>
      </c>
      <c r="M72" s="2">
        <v>52</v>
      </c>
      <c r="N72" s="2">
        <v>97241</v>
      </c>
      <c r="O72" s="1">
        <v>45536</v>
      </c>
      <c r="P72" s="2">
        <v>0</v>
      </c>
      <c r="Q72" s="2">
        <v>0</v>
      </c>
      <c r="R72" s="1">
        <v>45748</v>
      </c>
      <c r="S72" s="2">
        <v>12368</v>
      </c>
      <c r="T72" s="2">
        <v>16318655.891999999</v>
      </c>
      <c r="U72" s="1">
        <v>45261</v>
      </c>
      <c r="V72" s="2">
        <v>1145</v>
      </c>
      <c r="W72" s="2">
        <v>1639979.8931999998</v>
      </c>
      <c r="X72" s="1">
        <v>45383</v>
      </c>
      <c r="Y72" s="2">
        <v>0</v>
      </c>
      <c r="Z72" s="2">
        <v>0</v>
      </c>
      <c r="AA72" s="1">
        <v>45231</v>
      </c>
      <c r="AB72" s="2">
        <v>52</v>
      </c>
      <c r="AC72" s="2">
        <v>79441.704700000002</v>
      </c>
      <c r="AE72" s="2">
        <v>1224</v>
      </c>
      <c r="AF72" s="2">
        <v>2177070.3016666668</v>
      </c>
      <c r="AG72" s="1">
        <v>45292</v>
      </c>
      <c r="AH72" s="2">
        <v>6938</v>
      </c>
      <c r="AI72" s="2">
        <v>32084134.379999995</v>
      </c>
      <c r="AJ72" s="1">
        <v>45566</v>
      </c>
      <c r="AN72" s="2">
        <v>333</v>
      </c>
      <c r="AO72" s="2">
        <v>538922.53799999994</v>
      </c>
      <c r="AP72" s="1">
        <v>45292</v>
      </c>
      <c r="AQ72" s="2">
        <v>0</v>
      </c>
      <c r="AR72" s="2">
        <v>0</v>
      </c>
      <c r="AS72" s="1">
        <v>45658</v>
      </c>
      <c r="AW72" s="2">
        <v>223</v>
      </c>
      <c r="AX72" s="2">
        <v>155941.08101600001</v>
      </c>
      <c r="AY72" s="1">
        <v>45474</v>
      </c>
      <c r="BR72" s="2">
        <v>15125</v>
      </c>
      <c r="BS72" s="2">
        <v>5893888.8813666664</v>
      </c>
      <c r="BT72" s="1">
        <v>45413</v>
      </c>
      <c r="CA72" s="2">
        <v>0</v>
      </c>
      <c r="CB72" s="2">
        <v>0</v>
      </c>
      <c r="CC72" s="1">
        <v>45231</v>
      </c>
      <c r="CG72" s="2">
        <v>1014</v>
      </c>
      <c r="CH72" s="2">
        <v>1395383.0443333331</v>
      </c>
      <c r="CI72" s="1">
        <v>45352</v>
      </c>
      <c r="CM72" s="2">
        <v>45</v>
      </c>
      <c r="CN72" s="2">
        <v>0</v>
      </c>
      <c r="CO72" s="1">
        <v>45505</v>
      </c>
      <c r="CV72" s="2">
        <v>715</v>
      </c>
      <c r="CW72" s="2">
        <v>1292099.9916000001</v>
      </c>
      <c r="CX72" s="1">
        <v>45474</v>
      </c>
      <c r="DB72" s="2">
        <v>10080039.512600003</v>
      </c>
      <c r="DC72" s="2">
        <v>51592719.195282668</v>
      </c>
    </row>
    <row r="73" spans="1:107">
      <c r="A73" t="s">
        <v>338</v>
      </c>
      <c r="B73" t="s">
        <v>671</v>
      </c>
      <c r="C73" t="s">
        <v>339</v>
      </c>
      <c r="D73" t="s">
        <v>671</v>
      </c>
      <c r="E73" t="s">
        <v>674</v>
      </c>
      <c r="F73" t="s">
        <v>339</v>
      </c>
      <c r="G73" t="s">
        <v>671</v>
      </c>
      <c r="H73" s="1">
        <v>44927</v>
      </c>
      <c r="I73" s="1">
        <v>44927</v>
      </c>
      <c r="J73" s="1">
        <v>44927</v>
      </c>
      <c r="K73" s="1">
        <v>44927</v>
      </c>
      <c r="L73" s="1">
        <v>44927</v>
      </c>
      <c r="AE73" s="2">
        <v>0</v>
      </c>
      <c r="AF73" s="2">
        <v>0</v>
      </c>
      <c r="AG73" s="1">
        <v>45566</v>
      </c>
      <c r="AH73" s="2">
        <v>149559</v>
      </c>
      <c r="AI73" s="2">
        <v>66391769.409999974</v>
      </c>
      <c r="AJ73" s="1">
        <v>44927</v>
      </c>
      <c r="AZ73" s="2">
        <v>0</v>
      </c>
      <c r="BA73" s="2">
        <v>0</v>
      </c>
      <c r="BB73" s="1">
        <v>45689</v>
      </c>
      <c r="BR73" s="2">
        <v>70350</v>
      </c>
      <c r="BS73" s="2">
        <v>33012708.772</v>
      </c>
      <c r="BT73" s="1">
        <v>45261</v>
      </c>
      <c r="DB73" s="2">
        <v>94751734.656733304</v>
      </c>
      <c r="DC73" s="2">
        <v>4652743.525266666</v>
      </c>
    </row>
    <row r="74" spans="1:107">
      <c r="A74" t="s">
        <v>340</v>
      </c>
      <c r="B74" t="s">
        <v>667</v>
      </c>
      <c r="C74" t="s">
        <v>341</v>
      </c>
      <c r="D74" t="s">
        <v>668</v>
      </c>
      <c r="E74" t="s">
        <v>741</v>
      </c>
      <c r="F74" t="s">
        <v>341</v>
      </c>
      <c r="G74" t="s">
        <v>709</v>
      </c>
      <c r="H74" s="1">
        <v>45170</v>
      </c>
      <c r="I74" s="1">
        <v>44927</v>
      </c>
      <c r="J74" s="1">
        <v>44774</v>
      </c>
      <c r="K74" s="1">
        <v>44927</v>
      </c>
      <c r="L74" s="1">
        <v>44774</v>
      </c>
      <c r="M74" s="2">
        <v>5</v>
      </c>
      <c r="N74" s="2">
        <v>4923</v>
      </c>
      <c r="O74" s="1">
        <v>44986</v>
      </c>
      <c r="P74" s="2">
        <v>450</v>
      </c>
      <c r="Q74" s="2">
        <v>3119117.5751999998</v>
      </c>
      <c r="R74" s="1">
        <v>44866</v>
      </c>
      <c r="V74" s="2">
        <v>104</v>
      </c>
      <c r="W74" s="2">
        <v>894706.42799999996</v>
      </c>
      <c r="X74" s="1">
        <v>45200</v>
      </c>
      <c r="Y74" s="2">
        <v>8</v>
      </c>
      <c r="Z74" s="2">
        <v>83898.935866666667</v>
      </c>
      <c r="AA74" s="1">
        <v>44774</v>
      </c>
      <c r="AB74" s="2">
        <v>13</v>
      </c>
      <c r="AC74" s="2">
        <v>131744.53293333334</v>
      </c>
      <c r="AE74" s="2">
        <v>57</v>
      </c>
      <c r="AF74" s="2">
        <v>454721.07183333335</v>
      </c>
      <c r="AG74" s="1">
        <v>45413</v>
      </c>
      <c r="AH74" s="2">
        <v>2409</v>
      </c>
      <c r="AI74" s="2">
        <v>17317542.484999999</v>
      </c>
      <c r="AJ74" s="1">
        <v>44927</v>
      </c>
      <c r="AK74" s="2">
        <v>2</v>
      </c>
      <c r="AL74" s="2">
        <v>26597.015399999997</v>
      </c>
      <c r="AN74" s="2">
        <v>0</v>
      </c>
      <c r="AO74" s="2">
        <v>0</v>
      </c>
      <c r="AP74" s="1">
        <v>44896</v>
      </c>
      <c r="AW74" s="2">
        <v>11</v>
      </c>
      <c r="AX74" s="2">
        <v>0</v>
      </c>
      <c r="AY74" s="1">
        <v>45200</v>
      </c>
      <c r="BR74" s="2">
        <v>4</v>
      </c>
      <c r="BS74" s="2">
        <v>46649.93746666667</v>
      </c>
      <c r="BT74" s="1">
        <v>45170</v>
      </c>
      <c r="CA74" s="2">
        <v>0</v>
      </c>
      <c r="CB74" s="2">
        <v>0</v>
      </c>
      <c r="CC74" s="1">
        <v>44774</v>
      </c>
      <c r="CM74" s="2">
        <v>27</v>
      </c>
      <c r="CN74" s="2">
        <v>119517.4332</v>
      </c>
      <c r="CO74" s="1">
        <v>44896</v>
      </c>
      <c r="CV74" s="2">
        <v>23</v>
      </c>
      <c r="CW74" s="2">
        <v>346867.10519999999</v>
      </c>
      <c r="CX74" s="1">
        <v>45383</v>
      </c>
      <c r="DB74" s="2">
        <v>11698848.675700001</v>
      </c>
      <c r="DC74" s="2">
        <v>10847436.844399998</v>
      </c>
    </row>
    <row r="75" spans="1:107">
      <c r="A75" t="s">
        <v>343</v>
      </c>
      <c r="B75" t="s">
        <v>671</v>
      </c>
      <c r="C75" t="s">
        <v>344</v>
      </c>
      <c r="D75" t="s">
        <v>679</v>
      </c>
      <c r="E75" t="s">
        <v>742</v>
      </c>
      <c r="F75" t="s">
        <v>344</v>
      </c>
      <c r="G75" t="s">
        <v>670</v>
      </c>
      <c r="H75" s="1">
        <v>44986</v>
      </c>
      <c r="L75" s="1">
        <v>45658</v>
      </c>
      <c r="AE75" s="2">
        <v>0</v>
      </c>
      <c r="AF75" s="2">
        <v>0</v>
      </c>
      <c r="AG75" s="1">
        <v>45658</v>
      </c>
      <c r="DB75" s="2">
        <v>0</v>
      </c>
    </row>
    <row r="76" spans="1:107">
      <c r="A76" t="s">
        <v>346</v>
      </c>
      <c r="B76" t="s">
        <v>679</v>
      </c>
      <c r="C76" t="s">
        <v>347</v>
      </c>
      <c r="D76" t="s">
        <v>679</v>
      </c>
      <c r="E76" t="s">
        <v>715</v>
      </c>
      <c r="F76" t="s">
        <v>347</v>
      </c>
      <c r="G76" t="s">
        <v>671</v>
      </c>
      <c r="L76" s="1">
        <v>45717</v>
      </c>
      <c r="AH76" s="2">
        <v>0</v>
      </c>
      <c r="AI76" s="2">
        <v>0</v>
      </c>
      <c r="AJ76" s="1">
        <v>45717</v>
      </c>
      <c r="DB76" s="2">
        <v>0</v>
      </c>
    </row>
    <row r="77" spans="1:107">
      <c r="A77" t="s">
        <v>350</v>
      </c>
      <c r="B77" t="s">
        <v>667</v>
      </c>
      <c r="C77" t="s">
        <v>351</v>
      </c>
      <c r="D77" t="s">
        <v>679</v>
      </c>
      <c r="E77" t="s">
        <v>696</v>
      </c>
      <c r="F77" t="s">
        <v>351</v>
      </c>
      <c r="G77" t="s">
        <v>703</v>
      </c>
      <c r="H77" s="1">
        <v>44228</v>
      </c>
      <c r="I77" s="1">
        <v>44378</v>
      </c>
      <c r="K77" s="1">
        <v>44378</v>
      </c>
      <c r="L77" s="1">
        <v>44317</v>
      </c>
      <c r="S77" s="2">
        <v>92</v>
      </c>
      <c r="T77" s="2">
        <v>32076858</v>
      </c>
      <c r="U77" s="1">
        <v>44805</v>
      </c>
      <c r="V77" s="2">
        <v>1</v>
      </c>
      <c r="W77" s="2">
        <v>464429.05080000003</v>
      </c>
      <c r="X77" s="1">
        <v>45597</v>
      </c>
      <c r="AE77" s="2">
        <v>0</v>
      </c>
      <c r="AF77" s="2">
        <v>0</v>
      </c>
      <c r="AG77" s="1">
        <v>45717</v>
      </c>
      <c r="BR77" s="2">
        <v>106</v>
      </c>
      <c r="BS77" s="2">
        <v>25154203.805866666</v>
      </c>
      <c r="BT77" s="1">
        <v>44317</v>
      </c>
      <c r="DB77" s="2">
        <v>57695490.856666669</v>
      </c>
    </row>
    <row r="78" spans="1:107">
      <c r="A78" t="s">
        <v>352</v>
      </c>
      <c r="B78" t="s">
        <v>671</v>
      </c>
      <c r="C78" t="s">
        <v>353</v>
      </c>
      <c r="D78" t="s">
        <v>701</v>
      </c>
      <c r="E78" t="s">
        <v>743</v>
      </c>
      <c r="F78" t="s">
        <v>353</v>
      </c>
      <c r="G78" t="s">
        <v>671</v>
      </c>
      <c r="H78" s="1">
        <v>44470</v>
      </c>
      <c r="I78" s="1">
        <v>44470</v>
      </c>
      <c r="J78" s="1">
        <v>45170</v>
      </c>
      <c r="K78" s="1">
        <v>44470</v>
      </c>
      <c r="L78" s="1">
        <v>44501</v>
      </c>
      <c r="S78" s="2">
        <v>789</v>
      </c>
      <c r="T78" s="2">
        <v>506513.05320000002</v>
      </c>
      <c r="U78" s="1">
        <v>45170</v>
      </c>
      <c r="AH78" s="2">
        <v>57433</v>
      </c>
      <c r="AI78" s="2">
        <v>148776838.26899999</v>
      </c>
      <c r="AJ78" s="1">
        <v>44501</v>
      </c>
      <c r="DB78" s="2">
        <v>25451128.427999996</v>
      </c>
      <c r="DC78" s="2">
        <v>123832222.89419998</v>
      </c>
    </row>
    <row r="79" spans="1:107">
      <c r="A79" t="s">
        <v>355</v>
      </c>
      <c r="B79" t="s">
        <v>679</v>
      </c>
      <c r="C79" t="s">
        <v>356</v>
      </c>
      <c r="D79" t="s">
        <v>701</v>
      </c>
      <c r="E79" t="s">
        <v>717</v>
      </c>
      <c r="F79" t="s">
        <v>356</v>
      </c>
      <c r="G79" t="s">
        <v>671</v>
      </c>
      <c r="I79" s="1">
        <v>44287</v>
      </c>
      <c r="J79" s="1">
        <v>45047</v>
      </c>
      <c r="K79" s="1">
        <v>44287</v>
      </c>
      <c r="L79" s="1">
        <v>44317</v>
      </c>
      <c r="S79" s="2">
        <v>132</v>
      </c>
      <c r="T79" s="2">
        <v>1225714.8420000002</v>
      </c>
      <c r="U79" s="1">
        <v>45047</v>
      </c>
      <c r="V79" s="2">
        <v>89</v>
      </c>
      <c r="W79" s="2">
        <v>2867424.9912</v>
      </c>
      <c r="X79" s="1">
        <v>45413</v>
      </c>
      <c r="AE79" s="2">
        <v>91</v>
      </c>
      <c r="AF79" s="2">
        <v>2161431.8553333334</v>
      </c>
      <c r="AG79" s="1">
        <v>45261</v>
      </c>
      <c r="AH79" s="2">
        <v>540</v>
      </c>
      <c r="AI79" s="2">
        <v>17626573.190999996</v>
      </c>
      <c r="AJ79" s="1">
        <v>44317</v>
      </c>
      <c r="AN79" s="2">
        <v>0</v>
      </c>
      <c r="AO79" s="2">
        <v>0</v>
      </c>
      <c r="AP79" s="1">
        <v>45078</v>
      </c>
      <c r="AW79" s="2">
        <v>4</v>
      </c>
      <c r="AX79" s="2">
        <v>39213.772761333334</v>
      </c>
      <c r="AY79" s="1">
        <v>45352</v>
      </c>
      <c r="CJ79" s="2">
        <v>0</v>
      </c>
      <c r="CK79" s="2">
        <v>0</v>
      </c>
      <c r="CL79" s="1">
        <v>45658</v>
      </c>
      <c r="CP79" s="2">
        <v>10</v>
      </c>
      <c r="CQ79" s="2">
        <v>183375.8124</v>
      </c>
      <c r="CR79" s="1">
        <v>45383</v>
      </c>
      <c r="CS79" s="2">
        <v>10</v>
      </c>
      <c r="CT79" s="2">
        <v>62659.132799999999</v>
      </c>
      <c r="CU79" s="1">
        <v>45597</v>
      </c>
      <c r="DB79" s="2">
        <v>23676592.430694662</v>
      </c>
      <c r="DC79" s="2">
        <v>489801.16680000001</v>
      </c>
    </row>
    <row r="80" spans="1:107">
      <c r="A80" t="s">
        <v>357</v>
      </c>
      <c r="B80" t="s">
        <v>671</v>
      </c>
      <c r="C80" t="s">
        <v>358</v>
      </c>
      <c r="D80" t="s">
        <v>671</v>
      </c>
      <c r="E80" t="s">
        <v>744</v>
      </c>
      <c r="F80" t="s">
        <v>358</v>
      </c>
      <c r="G80" t="s">
        <v>671</v>
      </c>
      <c r="H80" s="1">
        <v>45139</v>
      </c>
      <c r="I80" s="1">
        <v>45108</v>
      </c>
      <c r="J80" s="1">
        <v>45170</v>
      </c>
      <c r="K80" s="1">
        <v>45108</v>
      </c>
      <c r="L80" s="1">
        <v>45170</v>
      </c>
      <c r="AH80" s="2">
        <v>5010400</v>
      </c>
      <c r="AI80" s="2">
        <v>63875295.775999993</v>
      </c>
      <c r="AJ80" s="1">
        <v>45170</v>
      </c>
      <c r="DB80" s="2">
        <v>430326.804</v>
      </c>
      <c r="DC80" s="2">
        <v>63444968.971999995</v>
      </c>
    </row>
    <row r="81" spans="1:107">
      <c r="A81" t="s">
        <v>361</v>
      </c>
      <c r="B81" t="s">
        <v>679</v>
      </c>
      <c r="C81" t="s">
        <v>362</v>
      </c>
      <c r="D81" t="s">
        <v>745</v>
      </c>
      <c r="E81" t="s">
        <v>746</v>
      </c>
      <c r="F81" t="s">
        <v>362</v>
      </c>
      <c r="G81" t="s">
        <v>733</v>
      </c>
      <c r="I81" s="1">
        <v>45017</v>
      </c>
      <c r="J81" s="1">
        <v>45566</v>
      </c>
      <c r="K81" s="1">
        <v>45017</v>
      </c>
      <c r="L81" s="1">
        <v>44927</v>
      </c>
      <c r="M81" s="2">
        <v>10</v>
      </c>
      <c r="N81" s="2">
        <v>269035</v>
      </c>
      <c r="O81" s="1">
        <v>45352</v>
      </c>
      <c r="P81" s="2">
        <v>154</v>
      </c>
      <c r="Q81" s="2">
        <v>0</v>
      </c>
      <c r="R81" s="1">
        <v>45108</v>
      </c>
      <c r="S81" s="2">
        <v>931</v>
      </c>
      <c r="T81" s="2">
        <v>21413439.432</v>
      </c>
      <c r="U81" s="1">
        <v>45444</v>
      </c>
      <c r="V81" s="2">
        <v>0</v>
      </c>
      <c r="W81" s="2">
        <v>0</v>
      </c>
      <c r="X81" s="1">
        <v>45689</v>
      </c>
      <c r="AH81" s="2">
        <v>0</v>
      </c>
      <c r="AI81" s="2">
        <v>0</v>
      </c>
      <c r="AJ81" s="1">
        <v>45689</v>
      </c>
      <c r="AW81" s="2">
        <v>3</v>
      </c>
      <c r="AX81" s="2">
        <v>87829.070179666669</v>
      </c>
      <c r="AY81" s="1">
        <v>45261</v>
      </c>
      <c r="CJ81" s="2">
        <v>8</v>
      </c>
      <c r="CK81" s="2">
        <v>254462.71477333334</v>
      </c>
      <c r="CL81" s="1">
        <v>44927</v>
      </c>
      <c r="CM81" s="2">
        <v>21</v>
      </c>
      <c r="CN81" s="2">
        <v>665639.92440000002</v>
      </c>
      <c r="CO81" s="1">
        <v>45078</v>
      </c>
      <c r="CS81" s="2">
        <v>20</v>
      </c>
      <c r="CT81" s="2">
        <v>615070.20960000006</v>
      </c>
      <c r="CU81" s="1">
        <v>45566</v>
      </c>
      <c r="DB81" s="2">
        <v>22690406.141353004</v>
      </c>
      <c r="DC81" s="2">
        <v>615070.20960000006</v>
      </c>
    </row>
    <row r="82" spans="1:107">
      <c r="A82" t="s">
        <v>365</v>
      </c>
      <c r="B82" t="s">
        <v>671</v>
      </c>
      <c r="C82" t="s">
        <v>366</v>
      </c>
      <c r="D82" t="s">
        <v>701</v>
      </c>
      <c r="E82" t="s">
        <v>716</v>
      </c>
      <c r="F82" t="s">
        <v>366</v>
      </c>
      <c r="G82" t="s">
        <v>733</v>
      </c>
      <c r="H82" s="1">
        <v>44440</v>
      </c>
      <c r="I82" s="1">
        <v>44927</v>
      </c>
      <c r="J82" s="1">
        <v>44927</v>
      </c>
      <c r="K82" s="1">
        <v>44927</v>
      </c>
      <c r="L82" s="1">
        <v>44927</v>
      </c>
      <c r="P82" s="2">
        <v>1062</v>
      </c>
      <c r="Q82" s="2">
        <v>6327124.0691999998</v>
      </c>
      <c r="R82" s="1">
        <v>44986</v>
      </c>
      <c r="S82" s="2">
        <v>824</v>
      </c>
      <c r="T82" s="2">
        <v>4904259.9803999998</v>
      </c>
      <c r="U82" s="1">
        <v>44927</v>
      </c>
      <c r="V82" s="2">
        <v>762</v>
      </c>
      <c r="W82" s="2">
        <v>6017913.8975999998</v>
      </c>
      <c r="X82" s="1">
        <v>45323</v>
      </c>
      <c r="AE82" s="2">
        <v>234</v>
      </c>
      <c r="AF82" s="2">
        <v>2729785.2546666665</v>
      </c>
      <c r="AG82" s="1">
        <v>45261</v>
      </c>
      <c r="AN82" s="2">
        <v>12</v>
      </c>
      <c r="AO82" s="2">
        <v>109916.004</v>
      </c>
      <c r="AP82" s="1">
        <v>44986</v>
      </c>
      <c r="AQ82" s="2">
        <v>23</v>
      </c>
      <c r="AR82" s="2">
        <v>145677.114</v>
      </c>
      <c r="AS82" s="1">
        <v>45597</v>
      </c>
      <c r="BI82" s="2">
        <v>0</v>
      </c>
      <c r="BJ82" s="2">
        <v>0</v>
      </c>
      <c r="BK82" s="1">
        <v>45170</v>
      </c>
      <c r="BR82" s="2">
        <v>0</v>
      </c>
      <c r="BS82" s="2">
        <v>0</v>
      </c>
      <c r="BT82" s="1">
        <v>45809</v>
      </c>
      <c r="CJ82" s="2">
        <v>420</v>
      </c>
      <c r="CK82" s="2">
        <v>3943327.6422400004</v>
      </c>
      <c r="CL82" s="1">
        <v>44927</v>
      </c>
      <c r="CM82" s="2">
        <v>138</v>
      </c>
      <c r="CN82" s="2">
        <v>940855.04040000006</v>
      </c>
      <c r="CO82" s="1">
        <v>44986</v>
      </c>
      <c r="CS82" s="2">
        <v>18</v>
      </c>
      <c r="CT82" s="2">
        <v>103470.80040000001</v>
      </c>
      <c r="CU82" s="1">
        <v>45047</v>
      </c>
      <c r="CV82" s="2">
        <v>378</v>
      </c>
      <c r="CW82" s="2">
        <v>3462354.1260000002</v>
      </c>
      <c r="CX82" s="1">
        <v>45474</v>
      </c>
      <c r="DB82" s="2">
        <v>17287527.930106666</v>
      </c>
      <c r="DC82" s="2">
        <v>11397155.998799998</v>
      </c>
    </row>
    <row r="83" spans="1:107">
      <c r="A83" t="s">
        <v>369</v>
      </c>
      <c r="B83" t="s">
        <v>679</v>
      </c>
      <c r="C83" t="s">
        <v>370</v>
      </c>
      <c r="D83" t="s">
        <v>671</v>
      </c>
      <c r="E83" t="s">
        <v>747</v>
      </c>
      <c r="F83" t="s">
        <v>370</v>
      </c>
      <c r="G83" t="s">
        <v>671</v>
      </c>
      <c r="I83" s="1">
        <v>44470</v>
      </c>
      <c r="J83" s="1">
        <v>44531</v>
      </c>
      <c r="K83" s="1">
        <v>44470</v>
      </c>
      <c r="L83" s="1">
        <v>44531</v>
      </c>
      <c r="M83" s="2">
        <v>8456</v>
      </c>
      <c r="N83" s="2">
        <v>2388230</v>
      </c>
      <c r="O83" s="1">
        <v>44927</v>
      </c>
      <c r="P83" s="2">
        <v>16607</v>
      </c>
      <c r="Q83" s="2">
        <v>4451674.2335999999</v>
      </c>
      <c r="S83" s="2">
        <v>24014</v>
      </c>
      <c r="T83" s="2">
        <v>7163856.4800000004</v>
      </c>
      <c r="U83" s="1">
        <v>44896</v>
      </c>
      <c r="V83" s="2">
        <v>3770</v>
      </c>
      <c r="W83" s="2">
        <v>1004168.9856</v>
      </c>
      <c r="X83" s="1">
        <v>45108</v>
      </c>
      <c r="Y83" s="2">
        <v>1232</v>
      </c>
      <c r="Z83" s="2">
        <v>345550.57133333333</v>
      </c>
      <c r="AA83" s="1">
        <v>44866</v>
      </c>
      <c r="AB83" s="2">
        <v>840</v>
      </c>
      <c r="AC83" s="2">
        <v>283259.03443333332</v>
      </c>
      <c r="AD83" s="1">
        <v>45231</v>
      </c>
      <c r="AE83" s="2">
        <v>9688</v>
      </c>
      <c r="AF83" s="2">
        <v>3132847.1223333334</v>
      </c>
      <c r="AG83" s="1">
        <v>44927</v>
      </c>
      <c r="AH83" s="2">
        <v>102032</v>
      </c>
      <c r="AI83" s="2">
        <v>30602215.649999995</v>
      </c>
      <c r="AJ83" s="1">
        <v>44531</v>
      </c>
      <c r="AK83" s="2">
        <v>1624</v>
      </c>
      <c r="AL83" s="2">
        <v>311886.65319999994</v>
      </c>
      <c r="AN83" s="2">
        <v>2968</v>
      </c>
      <c r="AO83" s="2">
        <v>843475.93439999991</v>
      </c>
      <c r="AP83" s="1">
        <v>44927</v>
      </c>
      <c r="AQ83" s="2">
        <v>4556</v>
      </c>
      <c r="AR83" s="2">
        <v>1274015.8332</v>
      </c>
      <c r="AS83" s="1">
        <v>45323</v>
      </c>
      <c r="AW83" s="2">
        <v>840</v>
      </c>
      <c r="AX83" s="2">
        <v>5.9105666666666667E-2</v>
      </c>
      <c r="AY83" s="1">
        <v>45078</v>
      </c>
      <c r="BC83" s="2">
        <v>896</v>
      </c>
      <c r="BD83" s="2">
        <v>253564.54200000002</v>
      </c>
      <c r="BE83" s="1">
        <v>44896</v>
      </c>
      <c r="BI83" s="2">
        <v>224</v>
      </c>
      <c r="BJ83" s="2">
        <v>74900.376106666678</v>
      </c>
      <c r="BK83" s="1">
        <v>45323</v>
      </c>
      <c r="BL83" s="2">
        <v>0</v>
      </c>
      <c r="BM83" s="2">
        <v>0</v>
      </c>
      <c r="BN83" s="1">
        <v>45323</v>
      </c>
      <c r="BO83" s="2">
        <v>0</v>
      </c>
      <c r="BP83" s="2">
        <v>0</v>
      </c>
      <c r="BQ83" s="1">
        <v>45139</v>
      </c>
      <c r="BR83" s="2">
        <v>13804</v>
      </c>
      <c r="BS83" s="2">
        <v>3766221.9418666665</v>
      </c>
      <c r="BT83" s="1">
        <v>45505</v>
      </c>
      <c r="CG83" s="2">
        <v>1008</v>
      </c>
      <c r="CH83" s="2">
        <v>255924.3</v>
      </c>
      <c r="CI83" s="1">
        <v>44896</v>
      </c>
      <c r="CM83" s="2">
        <v>1028</v>
      </c>
      <c r="CN83" s="2">
        <v>3724.5252</v>
      </c>
      <c r="CO83" s="1">
        <v>44896</v>
      </c>
      <c r="CP83" s="2">
        <v>2632</v>
      </c>
      <c r="CQ83" s="2">
        <v>748123.91280000005</v>
      </c>
      <c r="CR83" s="1">
        <v>45108</v>
      </c>
      <c r="CS83" s="2">
        <v>168</v>
      </c>
      <c r="CT83" s="2">
        <v>53166.590400000001</v>
      </c>
      <c r="CU83" s="1">
        <v>45536</v>
      </c>
      <c r="CV83" s="2">
        <v>54711</v>
      </c>
      <c r="CW83" s="2">
        <v>16394015.9988</v>
      </c>
      <c r="CX83" s="1">
        <v>45200</v>
      </c>
      <c r="DB83" s="2">
        <v>45214704.941240005</v>
      </c>
      <c r="DC83" s="2">
        <v>28136117.803138997</v>
      </c>
    </row>
    <row r="84" spans="1:107">
      <c r="A84" t="s">
        <v>371</v>
      </c>
      <c r="B84" t="s">
        <v>671</v>
      </c>
      <c r="C84" t="s">
        <v>372</v>
      </c>
      <c r="D84" t="s">
        <v>671</v>
      </c>
      <c r="E84" t="s">
        <v>700</v>
      </c>
      <c r="F84" t="s">
        <v>372</v>
      </c>
      <c r="G84" t="s">
        <v>671</v>
      </c>
      <c r="H84" s="1">
        <v>45627</v>
      </c>
      <c r="I84" s="1">
        <v>45566</v>
      </c>
      <c r="J84" s="1">
        <v>45627</v>
      </c>
      <c r="K84" s="1">
        <v>45566</v>
      </c>
      <c r="L84" s="1">
        <v>45627</v>
      </c>
      <c r="AH84" s="2">
        <v>9</v>
      </c>
      <c r="AI84" s="2">
        <v>180290.52899999998</v>
      </c>
      <c r="AJ84" s="1">
        <v>45627</v>
      </c>
      <c r="BR84" s="2">
        <v>0</v>
      </c>
      <c r="BS84" s="2">
        <v>0</v>
      </c>
      <c r="BT84" s="1">
        <v>45717</v>
      </c>
      <c r="DB84" s="2">
        <v>0</v>
      </c>
      <c r="DC84" s="2">
        <v>180290.52899999998</v>
      </c>
    </row>
    <row r="85" spans="1:107">
      <c r="A85" t="s">
        <v>373</v>
      </c>
      <c r="B85" t="s">
        <v>671</v>
      </c>
      <c r="C85" t="s">
        <v>374</v>
      </c>
      <c r="D85" t="s">
        <v>675</v>
      </c>
      <c r="E85" t="s">
        <v>672</v>
      </c>
      <c r="F85" t="s">
        <v>374</v>
      </c>
      <c r="G85" t="s">
        <v>671</v>
      </c>
      <c r="H85" s="1">
        <v>44713</v>
      </c>
      <c r="I85" s="1">
        <v>44652</v>
      </c>
      <c r="J85" s="1">
        <v>44713</v>
      </c>
      <c r="K85" s="1">
        <v>44652</v>
      </c>
      <c r="L85" s="1">
        <v>44713</v>
      </c>
      <c r="M85" s="2">
        <v>36210</v>
      </c>
      <c r="N85" s="2">
        <v>2288445</v>
      </c>
      <c r="O85" s="1">
        <v>45139</v>
      </c>
      <c r="P85" s="2">
        <v>91322</v>
      </c>
      <c r="Q85" s="2">
        <v>6126751.4748</v>
      </c>
      <c r="R85" s="1">
        <v>45231</v>
      </c>
      <c r="S85" s="2">
        <v>133708</v>
      </c>
      <c r="T85" s="2">
        <v>11418758.841599997</v>
      </c>
      <c r="U85" s="1">
        <v>45139</v>
      </c>
      <c r="Y85" s="2">
        <v>0</v>
      </c>
      <c r="Z85" s="2">
        <v>0</v>
      </c>
      <c r="AB85" s="2">
        <v>18228</v>
      </c>
      <c r="AC85" s="2">
        <v>1424421.2142333335</v>
      </c>
      <c r="AD85" s="1">
        <v>45078</v>
      </c>
      <c r="AE85" s="2">
        <v>23632</v>
      </c>
      <c r="AF85" s="2">
        <v>1421998.226</v>
      </c>
      <c r="AG85" s="1">
        <v>45139</v>
      </c>
      <c r="AH85" s="2">
        <v>518790</v>
      </c>
      <c r="AI85" s="2">
        <v>180299972.24999994</v>
      </c>
      <c r="AJ85" s="1">
        <v>44713</v>
      </c>
      <c r="AK85" s="2">
        <v>47152</v>
      </c>
      <c r="AL85" s="2">
        <v>3156719.1831999999</v>
      </c>
      <c r="AN85" s="2">
        <v>25522</v>
      </c>
      <c r="AO85" s="2">
        <v>2004661.1771999998</v>
      </c>
      <c r="AP85" s="1">
        <v>45139</v>
      </c>
      <c r="AQ85" s="2">
        <v>19934</v>
      </c>
      <c r="AR85" s="2">
        <v>1425610.1244000001</v>
      </c>
      <c r="AS85" s="1">
        <v>45505</v>
      </c>
      <c r="BC85" s="2">
        <v>504</v>
      </c>
      <c r="BD85" s="2">
        <v>34087.534800000001</v>
      </c>
      <c r="BE85" s="1">
        <v>45231</v>
      </c>
      <c r="BI85" s="2">
        <v>2884</v>
      </c>
      <c r="BJ85" s="2">
        <v>217546.01853</v>
      </c>
      <c r="BK85" s="1">
        <v>45292</v>
      </c>
      <c r="BO85" s="2">
        <v>19208</v>
      </c>
      <c r="BP85" s="2">
        <v>1032335.036848</v>
      </c>
      <c r="BQ85" s="1">
        <v>45170</v>
      </c>
      <c r="BR85" s="2">
        <v>0</v>
      </c>
      <c r="BS85" s="2">
        <v>0</v>
      </c>
      <c r="BT85" s="1">
        <v>45778</v>
      </c>
      <c r="CG85" s="2">
        <v>112</v>
      </c>
      <c r="CH85" s="2">
        <v>7187.5181666666658</v>
      </c>
      <c r="CI85" s="1">
        <v>45200</v>
      </c>
      <c r="CJ85" s="2">
        <v>1932</v>
      </c>
      <c r="CK85" s="2">
        <v>177045.15578666667</v>
      </c>
      <c r="CL85" s="1">
        <v>45200</v>
      </c>
      <c r="CM85" s="2">
        <v>5398</v>
      </c>
      <c r="CN85" s="2">
        <v>433133.79119999998</v>
      </c>
      <c r="CO85" s="1">
        <v>45261</v>
      </c>
      <c r="CS85" s="2">
        <v>28</v>
      </c>
      <c r="CT85" s="2">
        <v>1777.9872</v>
      </c>
      <c r="CU85" s="1">
        <v>45627</v>
      </c>
      <c r="CV85" s="2">
        <v>4743</v>
      </c>
      <c r="CW85" s="2">
        <v>429009.5172</v>
      </c>
      <c r="CX85" s="1">
        <v>45597</v>
      </c>
      <c r="DB85" s="2">
        <v>11927141.798833333</v>
      </c>
      <c r="DC85" s="2">
        <v>199972318.25233132</v>
      </c>
    </row>
    <row r="86" spans="1:107">
      <c r="A86" t="s">
        <v>375</v>
      </c>
      <c r="B86" t="s">
        <v>671</v>
      </c>
      <c r="C86" t="s">
        <v>376</v>
      </c>
      <c r="D86" t="s">
        <v>701</v>
      </c>
      <c r="E86" t="s">
        <v>748</v>
      </c>
      <c r="F86" t="s">
        <v>749</v>
      </c>
      <c r="G86" t="s">
        <v>671</v>
      </c>
      <c r="H86" s="1">
        <v>44256</v>
      </c>
      <c r="I86" s="1">
        <v>44197</v>
      </c>
      <c r="J86" s="1">
        <v>44835</v>
      </c>
      <c r="K86" s="1">
        <v>44197</v>
      </c>
      <c r="L86" s="1">
        <v>44256</v>
      </c>
      <c r="V86" s="2">
        <v>0</v>
      </c>
      <c r="W86" s="2">
        <v>0</v>
      </c>
      <c r="X86" s="1">
        <v>45689</v>
      </c>
      <c r="AH86" s="2">
        <v>0</v>
      </c>
      <c r="AI86" s="2">
        <v>0</v>
      </c>
      <c r="AJ86" s="1">
        <v>44256</v>
      </c>
      <c r="AW86" s="2">
        <v>0</v>
      </c>
      <c r="AX86" s="2">
        <v>0</v>
      </c>
      <c r="AY86" s="1">
        <v>44927</v>
      </c>
      <c r="CV86" s="2">
        <v>63</v>
      </c>
      <c r="CW86" s="2">
        <v>331624.4448</v>
      </c>
      <c r="CX86" s="1">
        <v>45413</v>
      </c>
      <c r="DB86" s="2">
        <v>331624.4448</v>
      </c>
      <c r="DC86" s="2">
        <v>0</v>
      </c>
    </row>
    <row r="87" spans="1:107">
      <c r="A87" t="s">
        <v>377</v>
      </c>
      <c r="B87" t="s">
        <v>667</v>
      </c>
      <c r="C87" t="s">
        <v>378</v>
      </c>
      <c r="D87" t="s">
        <v>668</v>
      </c>
      <c r="E87" t="s">
        <v>725</v>
      </c>
      <c r="F87" t="s">
        <v>378</v>
      </c>
      <c r="G87" t="s">
        <v>691</v>
      </c>
      <c r="H87" s="1">
        <v>45047</v>
      </c>
      <c r="I87" s="1">
        <v>45017</v>
      </c>
      <c r="J87" s="1">
        <v>45047</v>
      </c>
      <c r="K87" s="1">
        <v>45017</v>
      </c>
      <c r="L87" s="1">
        <v>45047</v>
      </c>
      <c r="M87" s="2">
        <v>419</v>
      </c>
      <c r="N87" s="2">
        <v>583698</v>
      </c>
      <c r="O87" s="1">
        <v>45200</v>
      </c>
      <c r="S87" s="2">
        <v>11649</v>
      </c>
      <c r="T87" s="2">
        <v>13047226.566</v>
      </c>
      <c r="U87" s="1">
        <v>45108</v>
      </c>
      <c r="V87" s="2">
        <v>794</v>
      </c>
      <c r="W87" s="2">
        <v>1529637.2916000001</v>
      </c>
      <c r="X87" s="1">
        <v>45536</v>
      </c>
      <c r="Y87" s="2">
        <v>77</v>
      </c>
      <c r="Z87" s="2">
        <v>90500.676000000007</v>
      </c>
      <c r="AA87" s="1">
        <v>45047</v>
      </c>
      <c r="AB87" s="2">
        <v>534</v>
      </c>
      <c r="AC87" s="2">
        <v>761855.49593333341</v>
      </c>
      <c r="AD87" s="1">
        <v>45352</v>
      </c>
      <c r="AE87" s="2">
        <v>2891</v>
      </c>
      <c r="AF87" s="2">
        <v>6208033.0743333334</v>
      </c>
      <c r="AG87" s="1">
        <v>45108</v>
      </c>
      <c r="AH87" s="2">
        <v>5360</v>
      </c>
      <c r="AI87" s="2">
        <v>39540439.240999989</v>
      </c>
      <c r="AJ87" s="1">
        <v>45231</v>
      </c>
      <c r="AN87" s="2">
        <v>593</v>
      </c>
      <c r="AO87" s="2">
        <v>591443.26560000004</v>
      </c>
      <c r="AP87" s="1">
        <v>45108</v>
      </c>
      <c r="AQ87" s="2">
        <v>935</v>
      </c>
      <c r="AR87" s="2">
        <v>821264.51879999996</v>
      </c>
      <c r="AS87" s="1">
        <v>45413</v>
      </c>
      <c r="AW87" s="2">
        <v>404</v>
      </c>
      <c r="AX87" s="2">
        <v>209741.60035966669</v>
      </c>
      <c r="AY87" s="1">
        <v>45170</v>
      </c>
      <c r="BC87" s="2">
        <v>5</v>
      </c>
      <c r="BD87" s="2">
        <v>7798.0848000000005</v>
      </c>
      <c r="BE87" s="1">
        <v>45261</v>
      </c>
      <c r="BR87" s="2">
        <v>11833</v>
      </c>
      <c r="BS87" s="2">
        <v>11698410.319700001</v>
      </c>
      <c r="BT87" s="1">
        <v>45078</v>
      </c>
      <c r="CG87" s="2">
        <v>103</v>
      </c>
      <c r="CH87" s="2">
        <v>298216.875</v>
      </c>
      <c r="CI87" s="1">
        <v>45200</v>
      </c>
      <c r="CJ87" s="2">
        <v>6</v>
      </c>
      <c r="CK87" s="2">
        <v>10395.200000000001</v>
      </c>
      <c r="CL87" s="1">
        <v>45200</v>
      </c>
      <c r="CS87" s="2">
        <v>99</v>
      </c>
      <c r="CT87" s="2">
        <v>74799.265199999994</v>
      </c>
      <c r="CU87" s="1">
        <v>45444</v>
      </c>
      <c r="CV87" s="2">
        <v>1170</v>
      </c>
      <c r="CW87" s="2">
        <v>2389485.0276000001</v>
      </c>
      <c r="CX87" s="1">
        <v>45413</v>
      </c>
      <c r="DB87" s="2">
        <v>31787274.94206433</v>
      </c>
      <c r="DC87" s="2">
        <v>46075669.559861995</v>
      </c>
    </row>
    <row r="88" spans="1:107">
      <c r="A88" t="s">
        <v>379</v>
      </c>
      <c r="B88" t="s">
        <v>679</v>
      </c>
      <c r="C88" t="s">
        <v>380</v>
      </c>
      <c r="D88" t="s">
        <v>671</v>
      </c>
      <c r="E88" t="s">
        <v>717</v>
      </c>
      <c r="F88" t="s">
        <v>380</v>
      </c>
      <c r="G88" t="s">
        <v>671</v>
      </c>
      <c r="I88" s="1">
        <v>44927</v>
      </c>
      <c r="J88" s="1">
        <v>44986</v>
      </c>
      <c r="K88" s="1">
        <v>44927</v>
      </c>
      <c r="L88" s="1">
        <v>44986</v>
      </c>
      <c r="S88" s="2">
        <v>142</v>
      </c>
      <c r="T88" s="2">
        <v>635421.6</v>
      </c>
      <c r="U88" s="1">
        <v>45627</v>
      </c>
      <c r="V88" s="2">
        <v>0</v>
      </c>
      <c r="W88" s="2">
        <v>0</v>
      </c>
      <c r="X88" s="1">
        <v>45748</v>
      </c>
      <c r="AH88" s="2">
        <v>10194</v>
      </c>
      <c r="AI88" s="2">
        <v>80349010.425999984</v>
      </c>
      <c r="AJ88" s="1">
        <v>44986</v>
      </c>
      <c r="AN88" s="2">
        <v>0</v>
      </c>
      <c r="AO88" s="2">
        <v>0</v>
      </c>
      <c r="AP88" s="1">
        <v>45658</v>
      </c>
      <c r="BL88" s="2">
        <v>0</v>
      </c>
      <c r="BM88" s="2">
        <v>0</v>
      </c>
      <c r="BN88" s="1">
        <v>45717</v>
      </c>
      <c r="CJ88" s="2">
        <v>0</v>
      </c>
      <c r="CK88" s="2">
        <v>0</v>
      </c>
      <c r="CL88" s="1">
        <v>45261</v>
      </c>
      <c r="DB88" s="2">
        <v>79874447.919999987</v>
      </c>
      <c r="DC88" s="2">
        <v>1109984.1059999999</v>
      </c>
    </row>
    <row r="89" spans="1:107">
      <c r="A89" t="s">
        <v>382</v>
      </c>
      <c r="B89" t="s">
        <v>671</v>
      </c>
      <c r="C89" t="s">
        <v>383</v>
      </c>
      <c r="D89" t="s">
        <v>679</v>
      </c>
      <c r="E89" t="s">
        <v>702</v>
      </c>
      <c r="F89" t="s">
        <v>750</v>
      </c>
      <c r="G89" t="s">
        <v>670</v>
      </c>
      <c r="H89" s="1">
        <v>44593</v>
      </c>
      <c r="L89" s="1">
        <v>45383</v>
      </c>
      <c r="AE89" s="2">
        <v>112</v>
      </c>
      <c r="AF89" s="2">
        <v>0</v>
      </c>
      <c r="AG89" s="1">
        <v>45383</v>
      </c>
      <c r="DB89" s="2">
        <v>0</v>
      </c>
    </row>
    <row r="90" spans="1:107">
      <c r="A90" t="s">
        <v>384</v>
      </c>
      <c r="B90" t="s">
        <v>671</v>
      </c>
      <c r="C90" t="s">
        <v>385</v>
      </c>
      <c r="D90" t="s">
        <v>671</v>
      </c>
      <c r="E90" t="s">
        <v>740</v>
      </c>
      <c r="F90" t="s">
        <v>385</v>
      </c>
      <c r="G90" t="s">
        <v>671</v>
      </c>
      <c r="H90" s="1">
        <v>44440</v>
      </c>
      <c r="I90" s="1">
        <v>44378</v>
      </c>
      <c r="J90" s="1">
        <v>44440</v>
      </c>
      <c r="K90" s="1">
        <v>44378</v>
      </c>
      <c r="L90" s="1">
        <v>44440</v>
      </c>
      <c r="AB90" s="2">
        <v>0</v>
      </c>
      <c r="AC90" s="2">
        <v>0</v>
      </c>
      <c r="AD90" s="1">
        <v>44835</v>
      </c>
      <c r="AE90" s="2">
        <v>3696</v>
      </c>
      <c r="AF90" s="2">
        <v>397504.35883333336</v>
      </c>
      <c r="AG90" s="1">
        <v>44652</v>
      </c>
      <c r="AH90" s="2">
        <v>0</v>
      </c>
      <c r="AI90" s="2">
        <v>0</v>
      </c>
      <c r="AJ90" s="1">
        <v>44440</v>
      </c>
      <c r="BO90" s="2">
        <v>0</v>
      </c>
      <c r="BP90" s="2">
        <v>0</v>
      </c>
      <c r="BQ90" s="1">
        <v>44958</v>
      </c>
      <c r="CM90" s="2">
        <v>384</v>
      </c>
      <c r="CN90" s="2">
        <v>0</v>
      </c>
      <c r="CO90" s="1">
        <v>44621</v>
      </c>
      <c r="DB90" s="2">
        <v>397504.35883333336</v>
      </c>
      <c r="DC90" s="2">
        <v>0</v>
      </c>
    </row>
    <row r="91" spans="1:107">
      <c r="A91" t="s">
        <v>386</v>
      </c>
      <c r="B91" t="s">
        <v>671</v>
      </c>
      <c r="C91" t="s">
        <v>387</v>
      </c>
      <c r="D91" t="s">
        <v>671</v>
      </c>
      <c r="E91" t="s">
        <v>751</v>
      </c>
      <c r="F91" t="s">
        <v>387</v>
      </c>
      <c r="G91" t="s">
        <v>678</v>
      </c>
      <c r="H91" s="1">
        <v>45170</v>
      </c>
      <c r="I91" s="1">
        <v>45108</v>
      </c>
      <c r="J91" s="1">
        <v>45170</v>
      </c>
      <c r="K91" s="1">
        <v>45108</v>
      </c>
      <c r="L91" s="1">
        <v>45017</v>
      </c>
      <c r="M91" s="2">
        <v>0</v>
      </c>
      <c r="N91" s="2">
        <v>0</v>
      </c>
      <c r="O91" s="1">
        <v>45658</v>
      </c>
      <c r="P91" s="2">
        <v>4905</v>
      </c>
      <c r="Q91" s="2">
        <v>663281.70479999995</v>
      </c>
      <c r="R91" s="1">
        <v>45017</v>
      </c>
      <c r="S91" s="2">
        <v>67318</v>
      </c>
      <c r="T91" s="2">
        <v>16053294.285600001</v>
      </c>
      <c r="U91" s="1">
        <v>45323</v>
      </c>
      <c r="V91" s="2">
        <v>0</v>
      </c>
      <c r="W91" s="2">
        <v>0</v>
      </c>
      <c r="X91" s="1">
        <v>45689</v>
      </c>
      <c r="Y91" s="2">
        <v>0</v>
      </c>
      <c r="Z91" s="2">
        <v>0</v>
      </c>
      <c r="AA91" s="1">
        <v>45292</v>
      </c>
      <c r="AB91" s="2">
        <v>0</v>
      </c>
      <c r="AC91" s="2">
        <v>0</v>
      </c>
      <c r="AE91" s="2">
        <v>40620</v>
      </c>
      <c r="AF91" s="2">
        <v>12002468.133166667</v>
      </c>
      <c r="AG91" s="1">
        <v>45383</v>
      </c>
      <c r="AH91" s="2">
        <v>93990</v>
      </c>
      <c r="AI91" s="2">
        <v>107865461.56899998</v>
      </c>
      <c r="AJ91" s="1">
        <v>45170</v>
      </c>
      <c r="AK91" s="2">
        <v>0</v>
      </c>
      <c r="AL91" s="2">
        <v>0</v>
      </c>
      <c r="AN91" s="2">
        <v>7140</v>
      </c>
      <c r="AO91" s="2">
        <v>1623773.6592000001</v>
      </c>
      <c r="AP91" s="1">
        <v>45352</v>
      </c>
      <c r="AW91" s="2">
        <v>0</v>
      </c>
      <c r="AX91" s="2">
        <v>0</v>
      </c>
      <c r="AY91" s="1">
        <v>45689</v>
      </c>
      <c r="BC91" s="2">
        <v>0</v>
      </c>
      <c r="BD91" s="2">
        <v>0</v>
      </c>
      <c r="BE91" s="1">
        <v>45689</v>
      </c>
      <c r="BL91" s="2">
        <v>1410</v>
      </c>
      <c r="BM91" s="2">
        <v>314658.98639999999</v>
      </c>
      <c r="BN91" s="1">
        <v>45505</v>
      </c>
      <c r="BR91" s="2">
        <v>23058</v>
      </c>
      <c r="BS91" s="2">
        <v>5628926.2420999995</v>
      </c>
      <c r="BT91" s="1">
        <v>45505</v>
      </c>
      <c r="CG91" s="2">
        <v>1320</v>
      </c>
      <c r="CH91" s="2">
        <v>293610.92249999999</v>
      </c>
      <c r="CI91" s="1">
        <v>45536</v>
      </c>
      <c r="CM91" s="2">
        <v>303</v>
      </c>
      <c r="CN91" s="2">
        <v>0</v>
      </c>
      <c r="CO91" s="1">
        <v>45474</v>
      </c>
      <c r="CV91" s="2">
        <v>0</v>
      </c>
      <c r="CW91" s="2">
        <v>0</v>
      </c>
      <c r="CX91" s="1">
        <v>45717</v>
      </c>
      <c r="DB91" s="2">
        <v>89125846.164566651</v>
      </c>
      <c r="DC91" s="2">
        <v>55319629.338199995</v>
      </c>
    </row>
    <row r="92" spans="1:107">
      <c r="A92" t="s">
        <v>388</v>
      </c>
      <c r="B92" t="s">
        <v>671</v>
      </c>
      <c r="C92" t="s">
        <v>389</v>
      </c>
      <c r="D92" t="s">
        <v>668</v>
      </c>
      <c r="E92" t="s">
        <v>721</v>
      </c>
      <c r="F92" t="s">
        <v>389</v>
      </c>
      <c r="G92" t="s">
        <v>691</v>
      </c>
      <c r="H92" s="1">
        <v>45047</v>
      </c>
      <c r="I92" s="1">
        <v>44743</v>
      </c>
      <c r="J92" s="1">
        <v>44713</v>
      </c>
      <c r="K92" s="1">
        <v>44743</v>
      </c>
      <c r="L92" s="1">
        <v>44713</v>
      </c>
      <c r="S92" s="2">
        <v>206</v>
      </c>
      <c r="T92" s="2">
        <v>1333891.6404000001</v>
      </c>
      <c r="U92" s="1">
        <v>44743</v>
      </c>
      <c r="V92" s="2">
        <v>379</v>
      </c>
      <c r="W92" s="2">
        <v>2724978.6828000001</v>
      </c>
      <c r="X92" s="1">
        <v>45200</v>
      </c>
      <c r="Y92" s="2">
        <v>8</v>
      </c>
      <c r="Z92" s="2">
        <v>41947.71653333334</v>
      </c>
      <c r="AA92" s="1">
        <v>44713</v>
      </c>
      <c r="AB92" s="2">
        <v>62</v>
      </c>
      <c r="AC92" s="2">
        <v>560849.92340000009</v>
      </c>
      <c r="AD92" s="1">
        <v>44986</v>
      </c>
      <c r="AE92" s="2">
        <v>3</v>
      </c>
      <c r="AF92" s="2">
        <v>36017.173499999997</v>
      </c>
      <c r="AG92" s="1">
        <v>44896</v>
      </c>
      <c r="AH92" s="2">
        <v>471</v>
      </c>
      <c r="AI92" s="2">
        <v>8558651.1079999991</v>
      </c>
      <c r="AJ92" s="1">
        <v>44927</v>
      </c>
      <c r="AN92" s="2">
        <v>49</v>
      </c>
      <c r="AO92" s="2">
        <v>398173.6704</v>
      </c>
      <c r="AP92" s="1">
        <v>44774</v>
      </c>
      <c r="BC92" s="2">
        <v>0</v>
      </c>
      <c r="BD92" s="2">
        <v>0</v>
      </c>
      <c r="BE92" s="1">
        <v>44896</v>
      </c>
      <c r="BI92" s="2">
        <v>34</v>
      </c>
      <c r="BJ92" s="2">
        <v>266055.47915133333</v>
      </c>
      <c r="BK92" s="1">
        <v>44774</v>
      </c>
      <c r="BR92" s="2">
        <v>0</v>
      </c>
      <c r="BS92" s="2">
        <v>0</v>
      </c>
      <c r="BT92" s="1">
        <v>45717</v>
      </c>
      <c r="CJ92" s="2">
        <v>180</v>
      </c>
      <c r="CK92" s="2">
        <v>1202916.9512</v>
      </c>
      <c r="CL92" s="1">
        <v>44774</v>
      </c>
      <c r="CM92" s="2">
        <v>30</v>
      </c>
      <c r="CN92" s="2">
        <v>284991.0624</v>
      </c>
      <c r="CO92" s="1">
        <v>44958</v>
      </c>
      <c r="CS92" s="2">
        <v>11</v>
      </c>
      <c r="CT92" s="2">
        <v>71037.45</v>
      </c>
      <c r="CU92" s="1">
        <v>44958</v>
      </c>
      <c r="CV92" s="2">
        <v>304</v>
      </c>
      <c r="CW92" s="2">
        <v>2308161.5040000002</v>
      </c>
      <c r="CX92" s="1">
        <v>45444</v>
      </c>
      <c r="DB92" s="2">
        <v>17615546.073384669</v>
      </c>
      <c r="DC92" s="2">
        <v>172126.28840000002</v>
      </c>
    </row>
    <row r="93" spans="1:107">
      <c r="A93" t="s">
        <v>390</v>
      </c>
      <c r="B93" t="s">
        <v>671</v>
      </c>
      <c r="C93" t="s">
        <v>391</v>
      </c>
      <c r="D93" t="s">
        <v>679</v>
      </c>
      <c r="E93" t="s">
        <v>742</v>
      </c>
      <c r="F93" t="s">
        <v>391</v>
      </c>
      <c r="G93" t="s">
        <v>671</v>
      </c>
      <c r="H93" s="1">
        <v>45231</v>
      </c>
      <c r="I93" s="1">
        <v>45200</v>
      </c>
      <c r="K93" s="1">
        <v>45200</v>
      </c>
      <c r="L93" s="1">
        <v>45231</v>
      </c>
      <c r="AH93" s="2">
        <v>322</v>
      </c>
      <c r="AI93" s="2">
        <v>2290253.9349999996</v>
      </c>
      <c r="AJ93" s="1">
        <v>45231</v>
      </c>
      <c r="DB93" s="2">
        <v>2290253.9349999996</v>
      </c>
    </row>
    <row r="94" spans="1:107">
      <c r="A94" t="s">
        <v>394</v>
      </c>
      <c r="B94" t="s">
        <v>679</v>
      </c>
      <c r="C94" t="s">
        <v>395</v>
      </c>
      <c r="D94" t="s">
        <v>671</v>
      </c>
      <c r="E94" t="s">
        <v>673</v>
      </c>
      <c r="F94" t="s">
        <v>395</v>
      </c>
      <c r="G94" t="s">
        <v>671</v>
      </c>
      <c r="I94" s="1">
        <v>45108</v>
      </c>
      <c r="J94" s="1">
        <v>45170</v>
      </c>
      <c r="K94" s="1">
        <v>45108</v>
      </c>
      <c r="L94" s="1">
        <v>45170</v>
      </c>
      <c r="AH94" s="2">
        <v>1508</v>
      </c>
      <c r="AI94" s="2">
        <v>32529392.710999995</v>
      </c>
      <c r="AJ94" s="1">
        <v>45170</v>
      </c>
      <c r="DB94" s="2">
        <v>32529392.710999995</v>
      </c>
      <c r="DC94" s="2">
        <v>0</v>
      </c>
    </row>
    <row r="95" spans="1:107">
      <c r="A95" t="s">
        <v>397</v>
      </c>
      <c r="B95" t="s">
        <v>679</v>
      </c>
      <c r="C95" t="s">
        <v>398</v>
      </c>
      <c r="D95" t="s">
        <v>679</v>
      </c>
      <c r="E95" t="s">
        <v>752</v>
      </c>
      <c r="F95" t="s">
        <v>398</v>
      </c>
      <c r="G95" t="s">
        <v>671</v>
      </c>
      <c r="I95" s="1">
        <v>45383</v>
      </c>
      <c r="K95" s="1">
        <v>45383</v>
      </c>
      <c r="L95" s="1">
        <v>45383</v>
      </c>
      <c r="AH95" s="2">
        <v>16</v>
      </c>
      <c r="AI95" s="2">
        <v>1074979.0089999998</v>
      </c>
      <c r="AJ95" s="1">
        <v>45383</v>
      </c>
      <c r="DC95" s="2">
        <v>1074979.0089999998</v>
      </c>
    </row>
    <row r="96" spans="1:107">
      <c r="A96" t="s">
        <v>399</v>
      </c>
      <c r="B96" t="s">
        <v>667</v>
      </c>
      <c r="C96" t="s">
        <v>400</v>
      </c>
      <c r="D96" t="s">
        <v>679</v>
      </c>
      <c r="E96" t="s">
        <v>669</v>
      </c>
      <c r="F96" t="s">
        <v>400</v>
      </c>
      <c r="G96" t="s">
        <v>703</v>
      </c>
      <c r="H96" s="1">
        <v>44774</v>
      </c>
      <c r="I96" s="1">
        <v>44743</v>
      </c>
      <c r="K96" s="1">
        <v>45474</v>
      </c>
      <c r="L96" s="1">
        <v>44774</v>
      </c>
      <c r="S96" s="2">
        <v>0</v>
      </c>
      <c r="T96" s="2">
        <v>0</v>
      </c>
      <c r="U96" s="1">
        <v>45717</v>
      </c>
      <c r="AH96" s="2">
        <v>5453</v>
      </c>
      <c r="AI96" s="2">
        <v>31166225.297999993</v>
      </c>
      <c r="AJ96" s="1">
        <v>45536</v>
      </c>
      <c r="AN96" s="2">
        <v>0</v>
      </c>
      <c r="AO96" s="2">
        <v>0</v>
      </c>
      <c r="AP96" s="1">
        <v>45748</v>
      </c>
      <c r="BR96" s="2">
        <v>21552</v>
      </c>
      <c r="BS96" s="2">
        <v>15627936.741600001</v>
      </c>
      <c r="BT96" s="1">
        <v>44774</v>
      </c>
      <c r="DB96" s="2">
        <v>6371915.6887999997</v>
      </c>
      <c r="DC96" s="2">
        <v>40422246.350799993</v>
      </c>
    </row>
    <row r="97" spans="1:107">
      <c r="A97" t="s">
        <v>401</v>
      </c>
      <c r="B97" t="s">
        <v>679</v>
      </c>
      <c r="C97" t="s">
        <v>402</v>
      </c>
      <c r="D97" t="s">
        <v>671</v>
      </c>
      <c r="E97" t="s">
        <v>753</v>
      </c>
      <c r="F97" t="s">
        <v>402</v>
      </c>
      <c r="G97" t="s">
        <v>671</v>
      </c>
      <c r="I97" s="1">
        <v>44470</v>
      </c>
      <c r="J97" s="1">
        <v>44531</v>
      </c>
      <c r="K97" s="1">
        <v>44470</v>
      </c>
      <c r="L97" s="1">
        <v>44531</v>
      </c>
      <c r="M97" s="2">
        <v>21494</v>
      </c>
      <c r="N97" s="2">
        <v>27196674</v>
      </c>
      <c r="O97" s="1">
        <v>44562</v>
      </c>
      <c r="P97" s="2">
        <v>469128</v>
      </c>
      <c r="Q97" s="2">
        <v>15725817.9804</v>
      </c>
      <c r="R97" s="1">
        <v>44562</v>
      </c>
      <c r="S97" s="2">
        <v>421924</v>
      </c>
      <c r="T97" s="2">
        <v>11697312.158400001</v>
      </c>
      <c r="U97" s="1">
        <v>44593</v>
      </c>
      <c r="V97" s="2">
        <v>198947</v>
      </c>
      <c r="W97" s="2">
        <v>11929305.1812</v>
      </c>
      <c r="X97" s="1">
        <v>44593</v>
      </c>
      <c r="Y97" s="2">
        <v>31770</v>
      </c>
      <c r="Z97" s="2">
        <v>1290145.8472</v>
      </c>
      <c r="AA97" s="1">
        <v>44562</v>
      </c>
      <c r="AB97" s="2">
        <v>39060</v>
      </c>
      <c r="AC97" s="2">
        <v>1989468.0518666669</v>
      </c>
      <c r="AD97" s="1">
        <v>45231</v>
      </c>
      <c r="AE97" s="2">
        <v>257790</v>
      </c>
      <c r="AF97" s="2">
        <v>136.20466666666667</v>
      </c>
      <c r="AG97" s="1">
        <v>44562</v>
      </c>
      <c r="AH97" s="2">
        <v>19141963</v>
      </c>
      <c r="AI97" s="2">
        <v>1263698910.316</v>
      </c>
      <c r="AJ97" s="1">
        <v>44531</v>
      </c>
      <c r="AK97" s="2">
        <v>1809270</v>
      </c>
      <c r="AL97" s="2">
        <v>55080025.280599996</v>
      </c>
      <c r="AN97" s="2">
        <v>381720</v>
      </c>
      <c r="AO97" s="2">
        <v>16762738.0272</v>
      </c>
      <c r="AP97" s="1">
        <v>44652</v>
      </c>
      <c r="AQ97" s="2">
        <v>16545</v>
      </c>
      <c r="AR97" s="2">
        <v>724750.54080000008</v>
      </c>
      <c r="AS97" s="1">
        <v>44652</v>
      </c>
      <c r="AT97" s="2">
        <v>180</v>
      </c>
      <c r="AU97" s="2">
        <v>5340.294218666666</v>
      </c>
      <c r="AV97" s="1">
        <v>45536</v>
      </c>
      <c r="AW97" s="2">
        <v>257580</v>
      </c>
      <c r="AX97" s="2">
        <v>11744130.352588667</v>
      </c>
      <c r="AY97" s="1">
        <v>44774</v>
      </c>
      <c r="AZ97" s="2">
        <v>13230</v>
      </c>
      <c r="BA97" s="2">
        <v>389359.80599999998</v>
      </c>
      <c r="BB97" s="1">
        <v>44927</v>
      </c>
      <c r="BC97" s="2">
        <v>48960</v>
      </c>
      <c r="BD97" s="2">
        <v>2137673.1156000001</v>
      </c>
      <c r="BE97" s="1">
        <v>44713</v>
      </c>
      <c r="BF97" s="2">
        <v>120</v>
      </c>
      <c r="BG97" s="2">
        <v>5797.8492000000006</v>
      </c>
      <c r="BH97" s="1">
        <v>44621</v>
      </c>
      <c r="BI97" s="2">
        <v>160</v>
      </c>
      <c r="BJ97" s="2">
        <v>12249.122483333334</v>
      </c>
      <c r="BK97" s="1">
        <v>44986</v>
      </c>
      <c r="BL97" s="2">
        <v>0</v>
      </c>
      <c r="BM97" s="2">
        <v>0</v>
      </c>
      <c r="BN97" s="1">
        <v>44652</v>
      </c>
      <c r="BO97" s="2">
        <v>28710</v>
      </c>
      <c r="BP97" s="2">
        <v>754431.25909333327</v>
      </c>
      <c r="BQ97" s="1">
        <v>44562</v>
      </c>
      <c r="BR97" s="2">
        <v>164605</v>
      </c>
      <c r="BS97" s="2">
        <v>20069826.180266667</v>
      </c>
      <c r="BT97" s="1">
        <v>44986</v>
      </c>
      <c r="BU97" s="2">
        <v>3120</v>
      </c>
      <c r="BV97" s="2">
        <v>136666.3584</v>
      </c>
      <c r="BW97" s="1">
        <v>44774</v>
      </c>
      <c r="BX97" s="2">
        <v>2520</v>
      </c>
      <c r="BY97" s="2">
        <v>58401.027520000003</v>
      </c>
      <c r="BZ97" s="1">
        <v>45597</v>
      </c>
      <c r="CA97" s="2">
        <v>3210</v>
      </c>
      <c r="CB97" s="2">
        <v>152817.4032</v>
      </c>
      <c r="CC97" s="1">
        <v>44562</v>
      </c>
      <c r="CD97" s="2">
        <v>295320</v>
      </c>
      <c r="CE97" s="2">
        <v>8465945.0026666671</v>
      </c>
      <c r="CG97" s="2">
        <v>23310</v>
      </c>
      <c r="CH97" s="2">
        <v>963846.70616666658</v>
      </c>
      <c r="CI97" s="1">
        <v>44713</v>
      </c>
      <c r="CJ97" s="2">
        <v>10710</v>
      </c>
      <c r="CK97" s="2">
        <v>570885.32613333338</v>
      </c>
      <c r="CL97" s="1">
        <v>44593</v>
      </c>
      <c r="CM97" s="2">
        <v>4305</v>
      </c>
      <c r="CN97" s="2">
        <v>197723.5128</v>
      </c>
      <c r="CO97" s="1">
        <v>44713</v>
      </c>
      <c r="CP97" s="2">
        <v>84840</v>
      </c>
      <c r="CQ97" s="2">
        <v>2200825.9680000003</v>
      </c>
      <c r="CR97" s="1">
        <v>44743</v>
      </c>
      <c r="CS97" s="2">
        <v>8730</v>
      </c>
      <c r="CT97" s="2">
        <v>228395.2836</v>
      </c>
      <c r="CU97" s="1">
        <v>44805</v>
      </c>
      <c r="CV97" s="2">
        <v>34133</v>
      </c>
      <c r="CW97" s="2">
        <v>1527383.4839999999</v>
      </c>
      <c r="CX97" s="1">
        <v>44652</v>
      </c>
      <c r="DB97" s="2">
        <v>113827555.14373398</v>
      </c>
      <c r="DC97" s="2">
        <v>1341889426.4965367</v>
      </c>
    </row>
    <row r="98" spans="1:107">
      <c r="A98" t="s">
        <v>404</v>
      </c>
      <c r="B98" t="s">
        <v>671</v>
      </c>
      <c r="C98" t="s">
        <v>405</v>
      </c>
      <c r="D98" t="s">
        <v>679</v>
      </c>
      <c r="E98" t="s">
        <v>673</v>
      </c>
      <c r="F98" t="s">
        <v>405</v>
      </c>
      <c r="G98" t="s">
        <v>671</v>
      </c>
      <c r="H98" s="1">
        <v>45261</v>
      </c>
      <c r="I98" s="1">
        <v>45200</v>
      </c>
      <c r="K98" s="1">
        <v>45200</v>
      </c>
      <c r="L98" s="1">
        <v>45261</v>
      </c>
      <c r="AH98" s="2">
        <v>3466</v>
      </c>
      <c r="AI98" s="2">
        <v>819082.32299999986</v>
      </c>
      <c r="AJ98" s="1">
        <v>45261</v>
      </c>
      <c r="CM98" s="2">
        <v>180</v>
      </c>
      <c r="CN98" s="2">
        <v>58493.094000000005</v>
      </c>
      <c r="CO98" s="1">
        <v>45597</v>
      </c>
      <c r="DB98" s="2">
        <v>58493.094000000005</v>
      </c>
      <c r="DC98" s="2">
        <v>819082.32299999986</v>
      </c>
    </row>
    <row r="99" spans="1:107">
      <c r="A99" t="s">
        <v>406</v>
      </c>
      <c r="B99" t="s">
        <v>671</v>
      </c>
      <c r="C99" t="s">
        <v>407</v>
      </c>
      <c r="D99" t="s">
        <v>701</v>
      </c>
      <c r="E99" t="s">
        <v>754</v>
      </c>
      <c r="F99" t="s">
        <v>407</v>
      </c>
      <c r="G99" t="s">
        <v>755</v>
      </c>
      <c r="H99" s="1">
        <v>45170</v>
      </c>
      <c r="I99" s="1">
        <v>45108</v>
      </c>
      <c r="J99" s="1">
        <v>45170</v>
      </c>
      <c r="K99" s="1">
        <v>45108</v>
      </c>
      <c r="L99" s="1">
        <v>45170</v>
      </c>
      <c r="P99" s="2">
        <v>235695</v>
      </c>
      <c r="Q99" s="2">
        <v>65765776.124400005</v>
      </c>
      <c r="R99" s="1">
        <v>45170</v>
      </c>
      <c r="S99" s="2">
        <v>342258</v>
      </c>
      <c r="T99" s="2">
        <v>178679208.49680001</v>
      </c>
      <c r="U99" s="1">
        <v>45170</v>
      </c>
      <c r="V99" s="2">
        <v>132092</v>
      </c>
      <c r="W99" s="2">
        <v>102992077.34639999</v>
      </c>
      <c r="X99" s="1">
        <v>45566</v>
      </c>
      <c r="AB99" s="2">
        <v>48955</v>
      </c>
      <c r="AC99" s="2">
        <v>27311423.358333334</v>
      </c>
      <c r="AD99" s="1">
        <v>45566</v>
      </c>
      <c r="AH99" s="2">
        <v>543723</v>
      </c>
      <c r="AI99" s="2">
        <v>374376998.51299989</v>
      </c>
      <c r="AJ99" s="1">
        <v>45170</v>
      </c>
      <c r="AQ99" s="2">
        <v>60936</v>
      </c>
      <c r="AR99" s="2">
        <v>63622604.971200004</v>
      </c>
      <c r="AS99" s="1">
        <v>45383</v>
      </c>
      <c r="BC99" s="2">
        <v>17635</v>
      </c>
      <c r="BD99" s="2">
        <v>13199530.858800001</v>
      </c>
      <c r="BO99" s="2">
        <v>0</v>
      </c>
      <c r="BP99" s="2">
        <v>0</v>
      </c>
      <c r="BQ99" s="1">
        <v>45689</v>
      </c>
      <c r="BR99" s="2">
        <v>3699</v>
      </c>
      <c r="BS99" s="2">
        <v>13300447.190966668</v>
      </c>
      <c r="BT99" s="1">
        <v>45413</v>
      </c>
      <c r="CM99" s="2">
        <v>27900</v>
      </c>
      <c r="CN99" s="2">
        <v>8924329.3128000014</v>
      </c>
      <c r="CO99" s="1">
        <v>45566</v>
      </c>
      <c r="CV99" s="2">
        <v>54403</v>
      </c>
      <c r="CW99" s="2">
        <v>61409188.407600001</v>
      </c>
      <c r="CX99" s="1">
        <v>45170</v>
      </c>
      <c r="DB99" s="2">
        <v>674667434.97386658</v>
      </c>
      <c r="DC99" s="2">
        <v>234914149.60643327</v>
      </c>
    </row>
    <row r="100" spans="1:107">
      <c r="A100" t="s">
        <v>409</v>
      </c>
      <c r="B100" t="s">
        <v>679</v>
      </c>
      <c r="C100" t="s">
        <v>410</v>
      </c>
      <c r="D100" t="s">
        <v>679</v>
      </c>
      <c r="E100" t="s">
        <v>673</v>
      </c>
      <c r="F100" t="s">
        <v>410</v>
      </c>
      <c r="G100" t="s">
        <v>671</v>
      </c>
      <c r="I100" s="1">
        <v>45383</v>
      </c>
      <c r="K100" s="1">
        <v>45383</v>
      </c>
      <c r="L100" s="1">
        <v>45444</v>
      </c>
      <c r="AH100" s="2">
        <v>250</v>
      </c>
      <c r="AI100" s="2">
        <v>11091140.493999999</v>
      </c>
      <c r="AJ100" s="1">
        <v>45444</v>
      </c>
      <c r="DB100" s="2">
        <v>4420322.3699999992</v>
      </c>
      <c r="DC100" s="2">
        <v>6670818.1239999989</v>
      </c>
    </row>
    <row r="101" spans="1:107">
      <c r="A101" t="s">
        <v>413</v>
      </c>
      <c r="B101" t="s">
        <v>671</v>
      </c>
      <c r="C101" t="s">
        <v>414</v>
      </c>
      <c r="D101" t="s">
        <v>668</v>
      </c>
      <c r="E101" t="s">
        <v>716</v>
      </c>
      <c r="F101" t="s">
        <v>414</v>
      </c>
      <c r="G101" t="s">
        <v>691</v>
      </c>
      <c r="H101" s="1">
        <v>44378</v>
      </c>
      <c r="I101" s="1">
        <v>44470</v>
      </c>
      <c r="J101" s="1">
        <v>44378</v>
      </c>
      <c r="K101" s="1">
        <v>44470</v>
      </c>
      <c r="L101" s="1">
        <v>44378</v>
      </c>
      <c r="M101" s="2">
        <v>0</v>
      </c>
      <c r="N101" s="2">
        <v>0</v>
      </c>
      <c r="O101" s="1">
        <v>45748</v>
      </c>
      <c r="P101" s="2">
        <v>7423</v>
      </c>
      <c r="Q101" s="2">
        <v>5666069.3231999995</v>
      </c>
      <c r="R101" s="1">
        <v>44896</v>
      </c>
      <c r="S101" s="2">
        <v>9229</v>
      </c>
      <c r="T101" s="2">
        <v>3287583.3540000003</v>
      </c>
      <c r="U101" s="1">
        <v>44440</v>
      </c>
      <c r="V101" s="2">
        <v>8776</v>
      </c>
      <c r="W101" s="2">
        <v>4331173.8360000001</v>
      </c>
      <c r="X101" s="1">
        <v>44896</v>
      </c>
      <c r="Y101" s="2">
        <v>510</v>
      </c>
      <c r="Z101" s="2">
        <v>126203.28933333335</v>
      </c>
      <c r="AA101" s="1">
        <v>44378</v>
      </c>
      <c r="AE101" s="2">
        <v>4830</v>
      </c>
      <c r="AF101" s="2">
        <v>3428450.6766666668</v>
      </c>
      <c r="AG101" s="1">
        <v>44682</v>
      </c>
      <c r="AN101" s="2">
        <v>150</v>
      </c>
      <c r="AO101" s="2">
        <v>55241.406000000003</v>
      </c>
      <c r="AP101" s="1">
        <v>44440</v>
      </c>
      <c r="AQ101" s="2">
        <v>587</v>
      </c>
      <c r="AR101" s="2">
        <v>205002.5208</v>
      </c>
      <c r="AS101" s="1">
        <v>44805</v>
      </c>
      <c r="AW101" s="2">
        <v>0</v>
      </c>
      <c r="AX101" s="2">
        <v>0</v>
      </c>
      <c r="AY101" s="1">
        <v>44958</v>
      </c>
      <c r="BI101" s="2">
        <v>600</v>
      </c>
      <c r="BJ101" s="2">
        <v>207108.39501333336</v>
      </c>
      <c r="BK101" s="1">
        <v>45047</v>
      </c>
      <c r="BL101" s="2">
        <v>0</v>
      </c>
      <c r="BM101" s="2">
        <v>0</v>
      </c>
      <c r="BN101" s="1">
        <v>45627</v>
      </c>
      <c r="CJ101" s="2">
        <v>990</v>
      </c>
      <c r="CK101" s="2">
        <v>739806.28661333327</v>
      </c>
      <c r="CL101" s="1">
        <v>44958</v>
      </c>
      <c r="CM101" s="2">
        <v>770</v>
      </c>
      <c r="CN101" s="2">
        <v>124274.14559999999</v>
      </c>
      <c r="CO101" s="1">
        <v>44774</v>
      </c>
      <c r="CS101" s="2">
        <v>120</v>
      </c>
      <c r="CT101" s="2">
        <v>73116.740399999995</v>
      </c>
      <c r="CU101" s="1">
        <v>45108</v>
      </c>
      <c r="CV101" s="2">
        <v>2695</v>
      </c>
      <c r="CW101" s="2">
        <v>954309.27240000002</v>
      </c>
      <c r="CX101" s="1">
        <v>45200</v>
      </c>
      <c r="DB101" s="2">
        <v>10250858.56968</v>
      </c>
      <c r="DC101" s="2">
        <v>8947480.676346669</v>
      </c>
    </row>
    <row r="102" spans="1:107">
      <c r="A102" t="s">
        <v>416</v>
      </c>
      <c r="B102" t="s">
        <v>667</v>
      </c>
      <c r="C102" t="s">
        <v>417</v>
      </c>
      <c r="D102" t="s">
        <v>667</v>
      </c>
      <c r="E102" t="s">
        <v>686</v>
      </c>
      <c r="F102" t="s">
        <v>417</v>
      </c>
      <c r="G102" t="s">
        <v>699</v>
      </c>
      <c r="H102" s="1">
        <v>44713</v>
      </c>
      <c r="I102" s="1">
        <v>44652</v>
      </c>
      <c r="J102" s="1">
        <v>44713</v>
      </c>
      <c r="K102" s="1">
        <v>44652</v>
      </c>
      <c r="L102" s="1">
        <v>44501</v>
      </c>
      <c r="P102" s="2">
        <v>5496</v>
      </c>
      <c r="Q102" s="2">
        <v>22598981.0112</v>
      </c>
      <c r="R102" s="1">
        <v>44682</v>
      </c>
      <c r="S102" s="2">
        <v>1055</v>
      </c>
      <c r="T102" s="2">
        <v>3835009.5035999999</v>
      </c>
      <c r="U102" s="1">
        <v>44835</v>
      </c>
      <c r="V102" s="2">
        <v>957</v>
      </c>
      <c r="W102" s="2">
        <v>4475359.3499999996</v>
      </c>
      <c r="X102" s="1">
        <v>45292</v>
      </c>
      <c r="AE102" s="2">
        <v>517</v>
      </c>
      <c r="AF102" s="2">
        <v>2928814.3238333333</v>
      </c>
      <c r="AG102" s="1">
        <v>44896</v>
      </c>
      <c r="AH102" s="2">
        <v>3752</v>
      </c>
      <c r="AI102" s="2">
        <v>32085061.916999996</v>
      </c>
      <c r="AJ102" s="1">
        <v>44805</v>
      </c>
      <c r="AN102" s="2">
        <v>50</v>
      </c>
      <c r="AO102" s="2">
        <v>251707.5</v>
      </c>
      <c r="AP102" s="1">
        <v>44835</v>
      </c>
      <c r="AQ102" s="2">
        <v>69</v>
      </c>
      <c r="AR102" s="2">
        <v>305921.1936</v>
      </c>
      <c r="AS102" s="1">
        <v>45413</v>
      </c>
      <c r="AW102" s="2">
        <v>68</v>
      </c>
      <c r="AX102" s="2">
        <v>0.41373966666666667</v>
      </c>
      <c r="AY102" s="1">
        <v>45323</v>
      </c>
      <c r="BI102" s="2">
        <v>57</v>
      </c>
      <c r="BJ102" s="2">
        <v>216806.11874999999</v>
      </c>
      <c r="BK102" s="1">
        <v>45047</v>
      </c>
      <c r="BR102" s="2">
        <v>131</v>
      </c>
      <c r="BS102" s="2">
        <v>543154.0355</v>
      </c>
      <c r="BT102" s="1">
        <v>44713</v>
      </c>
      <c r="CJ102" s="2">
        <v>0</v>
      </c>
      <c r="CK102" s="2">
        <v>0</v>
      </c>
      <c r="CL102" s="1">
        <v>45108</v>
      </c>
      <c r="CM102" s="2">
        <v>308</v>
      </c>
      <c r="CN102" s="2">
        <v>1457175.3636</v>
      </c>
      <c r="CO102" s="1">
        <v>44501</v>
      </c>
      <c r="CV102" s="2">
        <v>222</v>
      </c>
      <c r="CW102" s="2">
        <v>1117581.3</v>
      </c>
      <c r="CX102" s="1">
        <v>45444</v>
      </c>
      <c r="DB102" s="2">
        <v>55580830.904222332</v>
      </c>
      <c r="DC102" s="2">
        <v>14234741.126600664</v>
      </c>
    </row>
    <row r="103" spans="1:107">
      <c r="A103" t="s">
        <v>418</v>
      </c>
      <c r="B103" t="s">
        <v>671</v>
      </c>
      <c r="C103" t="s">
        <v>419</v>
      </c>
      <c r="D103" t="s">
        <v>671</v>
      </c>
      <c r="E103" t="s">
        <v>673</v>
      </c>
      <c r="F103" t="s">
        <v>419</v>
      </c>
      <c r="G103" t="s">
        <v>671</v>
      </c>
      <c r="H103" s="1">
        <v>44896</v>
      </c>
      <c r="I103" s="1">
        <v>44835</v>
      </c>
      <c r="J103" s="1">
        <v>44896</v>
      </c>
      <c r="K103" s="1">
        <v>44835</v>
      </c>
      <c r="L103" s="1">
        <v>44896</v>
      </c>
      <c r="AH103" s="2">
        <v>10440</v>
      </c>
      <c r="AI103" s="2">
        <v>7077741.0569999982</v>
      </c>
      <c r="AJ103" s="1">
        <v>44896</v>
      </c>
      <c r="DB103" s="2">
        <v>4392534.0329999989</v>
      </c>
      <c r="DC103" s="2">
        <v>2685207.0239999997</v>
      </c>
    </row>
    <row r="104" spans="1:107">
      <c r="A104" t="s">
        <v>420</v>
      </c>
      <c r="B104" t="s">
        <v>756</v>
      </c>
      <c r="C104" t="s">
        <v>421</v>
      </c>
      <c r="D104" t="s">
        <v>701</v>
      </c>
      <c r="E104" t="s">
        <v>715</v>
      </c>
      <c r="F104" t="s">
        <v>421</v>
      </c>
      <c r="G104" t="s">
        <v>678</v>
      </c>
      <c r="H104" s="1">
        <v>45078</v>
      </c>
      <c r="I104" s="1">
        <v>45292</v>
      </c>
      <c r="J104" s="1">
        <v>45352</v>
      </c>
      <c r="K104" s="1">
        <v>45292</v>
      </c>
      <c r="L104" s="1">
        <v>45292</v>
      </c>
      <c r="P104" s="2">
        <v>68425</v>
      </c>
      <c r="Q104" s="2">
        <v>26861952.928800002</v>
      </c>
      <c r="R104" s="1">
        <v>45292</v>
      </c>
      <c r="S104" s="2">
        <v>48600</v>
      </c>
      <c r="T104" s="2">
        <v>18686764.800000001</v>
      </c>
      <c r="U104" s="1">
        <v>45352</v>
      </c>
      <c r="AB104" s="2">
        <v>0</v>
      </c>
      <c r="AC104" s="2">
        <v>0</v>
      </c>
      <c r="AH104" s="2">
        <v>270</v>
      </c>
      <c r="AI104" s="2">
        <v>121956.42599999998</v>
      </c>
      <c r="AJ104" s="1">
        <v>45383</v>
      </c>
      <c r="AN104" s="2">
        <v>540</v>
      </c>
      <c r="AO104" s="2">
        <v>207630.72</v>
      </c>
      <c r="AP104" s="1">
        <v>45383</v>
      </c>
      <c r="CJ104" s="2">
        <v>5760</v>
      </c>
      <c r="CK104" s="2">
        <v>2201019.0093333335</v>
      </c>
      <c r="CL104" s="1">
        <v>45413</v>
      </c>
      <c r="CM104" s="2">
        <v>4115</v>
      </c>
      <c r="CN104" s="2">
        <v>0</v>
      </c>
      <c r="CO104" s="1">
        <v>45323</v>
      </c>
      <c r="CP104" s="2">
        <v>0</v>
      </c>
      <c r="CQ104" s="2">
        <v>0</v>
      </c>
      <c r="CR104" s="1">
        <v>45778</v>
      </c>
      <c r="CS104" s="2">
        <v>2250</v>
      </c>
      <c r="CT104" s="2">
        <v>810720.39840000006</v>
      </c>
      <c r="CU104" s="1">
        <v>45597</v>
      </c>
      <c r="DB104" s="2">
        <v>29184928.364133336</v>
      </c>
      <c r="DC104" s="2">
        <v>19705115.918400005</v>
      </c>
    </row>
    <row r="105" spans="1:107">
      <c r="A105" t="s">
        <v>422</v>
      </c>
      <c r="B105" t="s">
        <v>667</v>
      </c>
      <c r="C105" t="s">
        <v>423</v>
      </c>
      <c r="D105" t="s">
        <v>667</v>
      </c>
      <c r="E105" t="s">
        <v>757</v>
      </c>
      <c r="F105" t="s">
        <v>423</v>
      </c>
      <c r="G105" t="s">
        <v>703</v>
      </c>
      <c r="H105" s="1">
        <v>43405</v>
      </c>
      <c r="I105" s="1">
        <v>43831</v>
      </c>
      <c r="J105" s="1">
        <v>43405</v>
      </c>
      <c r="K105" s="1">
        <v>43831</v>
      </c>
      <c r="L105" s="1">
        <v>43405</v>
      </c>
      <c r="BO105" s="2">
        <v>3715940</v>
      </c>
      <c r="BP105" s="2">
        <v>927443.13950399996</v>
      </c>
      <c r="BQ105" s="1">
        <v>44197</v>
      </c>
      <c r="BR105" s="2">
        <v>36025200</v>
      </c>
      <c r="BS105" s="2">
        <v>10932161.196266666</v>
      </c>
      <c r="BT105" s="1">
        <v>43405</v>
      </c>
      <c r="DB105" s="2">
        <v>907260.38223333342</v>
      </c>
      <c r="DC105" s="2">
        <v>10952343.953537334</v>
      </c>
    </row>
    <row r="106" spans="1:107">
      <c r="A106" t="s">
        <v>425</v>
      </c>
      <c r="B106" t="s">
        <v>671</v>
      </c>
      <c r="C106" t="s">
        <v>426</v>
      </c>
      <c r="D106" t="s">
        <v>671</v>
      </c>
      <c r="E106" t="s">
        <v>735</v>
      </c>
      <c r="F106" t="s">
        <v>426</v>
      </c>
      <c r="G106" t="s">
        <v>671</v>
      </c>
      <c r="H106" s="1">
        <v>44743</v>
      </c>
      <c r="I106" s="1">
        <v>44743</v>
      </c>
      <c r="J106" s="1">
        <v>44774</v>
      </c>
      <c r="K106" s="1">
        <v>44743</v>
      </c>
      <c r="L106" s="1">
        <v>44774</v>
      </c>
      <c r="AH106" s="2">
        <v>4662</v>
      </c>
      <c r="AI106" s="2">
        <v>1030341.1159999999</v>
      </c>
      <c r="AJ106" s="1">
        <v>44774</v>
      </c>
      <c r="DB106" s="2">
        <v>23361.900999999994</v>
      </c>
      <c r="DC106" s="2">
        <v>1006979.2149999999</v>
      </c>
    </row>
    <row r="107" spans="1:107">
      <c r="A107" t="s">
        <v>427</v>
      </c>
      <c r="B107" t="s">
        <v>679</v>
      </c>
      <c r="C107" t="s">
        <v>428</v>
      </c>
      <c r="D107" t="s">
        <v>671</v>
      </c>
      <c r="E107" t="s">
        <v>751</v>
      </c>
      <c r="F107" t="s">
        <v>428</v>
      </c>
      <c r="G107" t="s">
        <v>671</v>
      </c>
      <c r="I107" s="1">
        <v>44562</v>
      </c>
      <c r="J107" s="1">
        <v>44621</v>
      </c>
      <c r="K107" s="1">
        <v>44562</v>
      </c>
      <c r="L107" s="1">
        <v>44621</v>
      </c>
      <c r="AH107" s="2">
        <v>71400</v>
      </c>
      <c r="AI107" s="2">
        <v>18148398.791999996</v>
      </c>
      <c r="AJ107" s="1">
        <v>44621</v>
      </c>
      <c r="DB107" s="2">
        <v>13268793.115999999</v>
      </c>
      <c r="DC107" s="2">
        <v>4879605.675999999</v>
      </c>
    </row>
    <row r="108" spans="1:107">
      <c r="A108" t="s">
        <v>429</v>
      </c>
      <c r="B108" t="s">
        <v>679</v>
      </c>
      <c r="C108" t="s">
        <v>430</v>
      </c>
      <c r="D108" t="s">
        <v>701</v>
      </c>
      <c r="E108" t="s">
        <v>758</v>
      </c>
      <c r="F108" t="s">
        <v>430</v>
      </c>
      <c r="G108" t="s">
        <v>759</v>
      </c>
      <c r="I108" s="1">
        <v>45292</v>
      </c>
      <c r="J108" s="1">
        <v>45292</v>
      </c>
      <c r="K108" s="1">
        <v>45292</v>
      </c>
      <c r="L108" s="1">
        <v>45292</v>
      </c>
      <c r="P108" s="2">
        <v>31</v>
      </c>
      <c r="Q108" s="2">
        <v>205675.23240000001</v>
      </c>
      <c r="R108" s="1">
        <v>45566</v>
      </c>
      <c r="S108" s="2">
        <v>2051</v>
      </c>
      <c r="T108" s="2">
        <v>13384313.25</v>
      </c>
      <c r="U108" s="1">
        <v>45292</v>
      </c>
      <c r="AE108" s="2">
        <v>0</v>
      </c>
      <c r="AF108" s="2">
        <v>0</v>
      </c>
      <c r="AG108" s="1">
        <v>45474</v>
      </c>
      <c r="AN108" s="2">
        <v>0</v>
      </c>
      <c r="AO108" s="2">
        <v>0</v>
      </c>
      <c r="AP108" s="1">
        <v>45292</v>
      </c>
      <c r="AW108" s="2">
        <v>0</v>
      </c>
      <c r="AX108" s="2">
        <v>0</v>
      </c>
      <c r="AY108" s="1">
        <v>45689</v>
      </c>
      <c r="CS108" s="2">
        <v>0</v>
      </c>
      <c r="CT108" s="2">
        <v>0</v>
      </c>
      <c r="CU108" s="1">
        <v>45809</v>
      </c>
      <c r="DB108" s="2">
        <v>251355.48240000001</v>
      </c>
      <c r="DC108" s="2">
        <v>13338633</v>
      </c>
    </row>
    <row r="109" spans="1:107">
      <c r="A109" t="s">
        <v>433</v>
      </c>
      <c r="B109" t="s">
        <v>671</v>
      </c>
      <c r="C109" t="s">
        <v>434</v>
      </c>
      <c r="D109" t="s">
        <v>679</v>
      </c>
      <c r="E109" t="s">
        <v>694</v>
      </c>
      <c r="F109" t="s">
        <v>434</v>
      </c>
      <c r="G109" t="s">
        <v>671</v>
      </c>
      <c r="H109" s="1">
        <v>45231</v>
      </c>
      <c r="I109" s="1">
        <v>45200</v>
      </c>
      <c r="K109" s="1">
        <v>45200</v>
      </c>
      <c r="L109" s="1">
        <v>45231</v>
      </c>
      <c r="AH109" s="2">
        <v>2632</v>
      </c>
      <c r="AI109" s="2">
        <v>5609514.3399999999</v>
      </c>
      <c r="AJ109" s="1">
        <v>45231</v>
      </c>
      <c r="DC109" s="2">
        <v>5609514.3399999999</v>
      </c>
    </row>
    <row r="110" spans="1:107">
      <c r="A110" t="s">
        <v>435</v>
      </c>
      <c r="B110" t="s">
        <v>679</v>
      </c>
      <c r="C110" t="s">
        <v>436</v>
      </c>
      <c r="D110" t="s">
        <v>756</v>
      </c>
      <c r="E110" t="s">
        <v>702</v>
      </c>
      <c r="F110" t="s">
        <v>436</v>
      </c>
      <c r="G110" t="s">
        <v>671</v>
      </c>
      <c r="I110" s="1">
        <v>44378</v>
      </c>
      <c r="J110" s="1">
        <v>44593</v>
      </c>
      <c r="K110" s="1">
        <v>44652</v>
      </c>
      <c r="L110" s="1">
        <v>44378</v>
      </c>
      <c r="P110" s="2">
        <v>1149</v>
      </c>
      <c r="Q110" s="2">
        <v>5333554.3931999998</v>
      </c>
      <c r="R110" s="1">
        <v>44593</v>
      </c>
      <c r="S110" s="2">
        <v>422</v>
      </c>
      <c r="T110" s="2">
        <v>1962897.8688000001</v>
      </c>
      <c r="U110" s="1">
        <v>44652</v>
      </c>
      <c r="V110" s="2">
        <v>835</v>
      </c>
      <c r="W110" s="2">
        <v>3491043.5603999998</v>
      </c>
      <c r="X110" s="1">
        <v>44835</v>
      </c>
      <c r="AE110" s="2">
        <v>747</v>
      </c>
      <c r="AF110" s="2">
        <v>3631745.1025</v>
      </c>
      <c r="AG110" s="1">
        <v>44621</v>
      </c>
      <c r="AH110" s="2">
        <v>6420</v>
      </c>
      <c r="AI110" s="2">
        <v>19424825.406999994</v>
      </c>
      <c r="AJ110" s="1">
        <v>44378</v>
      </c>
      <c r="AK110" s="2">
        <v>632</v>
      </c>
      <c r="AL110" s="2">
        <v>2448806.3731999998</v>
      </c>
      <c r="AN110" s="2">
        <v>0</v>
      </c>
      <c r="AO110" s="2">
        <v>0</v>
      </c>
      <c r="AP110" s="1">
        <v>44652</v>
      </c>
      <c r="AQ110" s="2">
        <v>174</v>
      </c>
      <c r="AR110" s="2">
        <v>790996.97160000005</v>
      </c>
      <c r="AS110" s="1">
        <v>44986</v>
      </c>
      <c r="AW110" s="2">
        <v>304</v>
      </c>
      <c r="AX110" s="2">
        <v>898895.76467599999</v>
      </c>
      <c r="AY110" s="1">
        <v>44927</v>
      </c>
      <c r="BC110" s="2">
        <v>144</v>
      </c>
      <c r="BD110" s="2">
        <v>643743.23640000005</v>
      </c>
      <c r="BE110" s="1">
        <v>44927</v>
      </c>
      <c r="BI110" s="2">
        <v>233</v>
      </c>
      <c r="BJ110" s="2">
        <v>736211.97220466682</v>
      </c>
      <c r="BK110" s="1">
        <v>44835</v>
      </c>
      <c r="BR110" s="2">
        <v>1126</v>
      </c>
      <c r="BS110" s="2">
        <v>3995001.4029333331</v>
      </c>
      <c r="BT110" s="1">
        <v>45170</v>
      </c>
      <c r="CJ110" s="2">
        <v>472</v>
      </c>
      <c r="CK110" s="2">
        <v>2477192.79232</v>
      </c>
      <c r="CL110" s="1">
        <v>45017</v>
      </c>
      <c r="CP110" s="2">
        <v>160</v>
      </c>
      <c r="CQ110" s="2">
        <v>668942.32680000004</v>
      </c>
      <c r="CR110" s="1">
        <v>44927</v>
      </c>
      <c r="CS110" s="2">
        <v>72</v>
      </c>
      <c r="CT110" s="2">
        <v>221951.5716</v>
      </c>
      <c r="CU110" s="1">
        <v>45261</v>
      </c>
      <c r="CV110" s="2">
        <v>712</v>
      </c>
      <c r="CW110" s="2">
        <v>3544489.08</v>
      </c>
      <c r="CX110" s="1">
        <v>45047</v>
      </c>
      <c r="DB110" s="2">
        <v>38768987.739367336</v>
      </c>
      <c r="DC110" s="2">
        <v>11501310.084266664</v>
      </c>
    </row>
    <row r="111" spans="1:107">
      <c r="A111" t="s">
        <v>438</v>
      </c>
      <c r="B111" t="s">
        <v>760</v>
      </c>
      <c r="C111" t="s">
        <v>439</v>
      </c>
      <c r="D111" t="s">
        <v>761</v>
      </c>
      <c r="E111" t="s">
        <v>686</v>
      </c>
      <c r="F111" t="s">
        <v>439</v>
      </c>
      <c r="G111" t="s">
        <v>762</v>
      </c>
      <c r="H111" s="1">
        <v>45200</v>
      </c>
      <c r="I111" s="1">
        <v>45200</v>
      </c>
      <c r="J111" s="1">
        <v>45108</v>
      </c>
      <c r="K111" s="1">
        <v>45200</v>
      </c>
      <c r="L111" s="1">
        <v>45108</v>
      </c>
      <c r="S111" s="2">
        <v>608</v>
      </c>
      <c r="T111" s="2">
        <v>2548200.2172000003</v>
      </c>
      <c r="U111" s="1">
        <v>45200</v>
      </c>
      <c r="V111" s="2">
        <v>101</v>
      </c>
      <c r="W111" s="2">
        <v>264946.94160000002</v>
      </c>
      <c r="X111" s="1">
        <v>45536</v>
      </c>
      <c r="AE111" s="2">
        <v>529</v>
      </c>
      <c r="AF111" s="2">
        <v>1004828.4223333333</v>
      </c>
      <c r="AG111" s="1">
        <v>45170</v>
      </c>
      <c r="AH111" s="2">
        <v>799</v>
      </c>
      <c r="AI111" s="2">
        <v>4199592.3469999991</v>
      </c>
      <c r="AJ111" s="1">
        <v>45352</v>
      </c>
      <c r="AN111" s="2">
        <v>67</v>
      </c>
      <c r="AO111" s="2">
        <v>207869.37600000002</v>
      </c>
      <c r="AP111" s="1">
        <v>45170</v>
      </c>
      <c r="AQ111" s="2">
        <v>0</v>
      </c>
      <c r="AR111" s="2">
        <v>0</v>
      </c>
      <c r="AS111" s="1">
        <v>45292</v>
      </c>
      <c r="AW111" s="2">
        <v>302</v>
      </c>
      <c r="AX111" s="2">
        <v>1098540.6395273334</v>
      </c>
      <c r="AY111" s="1">
        <v>45413</v>
      </c>
      <c r="BC111" s="2">
        <v>205</v>
      </c>
      <c r="BD111" s="2">
        <v>475035.81839999999</v>
      </c>
      <c r="BE111" s="1">
        <v>45231</v>
      </c>
      <c r="CG111" s="2">
        <v>276</v>
      </c>
      <c r="CH111" s="2">
        <v>588043.47133333329</v>
      </c>
      <c r="CI111" s="1">
        <v>45108</v>
      </c>
      <c r="CM111" s="2">
        <v>0</v>
      </c>
      <c r="CN111" s="2">
        <v>0</v>
      </c>
      <c r="CO111" s="1">
        <v>45444</v>
      </c>
      <c r="CS111" s="2">
        <v>49</v>
      </c>
      <c r="CT111" s="2">
        <v>148511.15400000001</v>
      </c>
      <c r="CU111" s="1">
        <v>45536</v>
      </c>
      <c r="CV111" s="2">
        <v>717</v>
      </c>
      <c r="CW111" s="2">
        <v>2059780.2720000001</v>
      </c>
      <c r="CX111" s="1">
        <v>45444</v>
      </c>
      <c r="DB111" s="2">
        <v>3975988.8378666672</v>
      </c>
      <c r="DC111" s="2">
        <v>8619359.8215273321</v>
      </c>
    </row>
    <row r="112" spans="1:107">
      <c r="A112" t="s">
        <v>441</v>
      </c>
      <c r="B112" t="s">
        <v>679</v>
      </c>
      <c r="C112" t="s">
        <v>442</v>
      </c>
      <c r="D112" t="s">
        <v>701</v>
      </c>
      <c r="E112" t="s">
        <v>686</v>
      </c>
      <c r="F112" t="s">
        <v>442</v>
      </c>
      <c r="G112" t="s">
        <v>697</v>
      </c>
      <c r="I112" s="1">
        <v>45292</v>
      </c>
      <c r="J112" s="1">
        <v>45292</v>
      </c>
      <c r="K112" s="1">
        <v>45292</v>
      </c>
      <c r="L112" s="1">
        <v>45292</v>
      </c>
      <c r="P112" s="2">
        <v>10</v>
      </c>
      <c r="Q112" s="2">
        <v>85152.460800000001</v>
      </c>
      <c r="R112" s="1">
        <v>45536</v>
      </c>
      <c r="S112" s="2">
        <v>39</v>
      </c>
      <c r="T112" s="2">
        <v>316108.82160000002</v>
      </c>
      <c r="U112" s="1">
        <v>45292</v>
      </c>
      <c r="V112" s="2">
        <v>0</v>
      </c>
      <c r="W112" s="2">
        <v>0</v>
      </c>
      <c r="X112" s="1">
        <v>45689</v>
      </c>
      <c r="AE112" s="2">
        <v>4</v>
      </c>
      <c r="AF112" s="2">
        <v>29418.415833333333</v>
      </c>
      <c r="AG112" s="1">
        <v>45566</v>
      </c>
      <c r="AN112" s="2">
        <v>144</v>
      </c>
      <c r="AO112" s="2">
        <v>1167171.0336</v>
      </c>
      <c r="AP112" s="1">
        <v>45323</v>
      </c>
      <c r="CM112" s="2">
        <v>0</v>
      </c>
      <c r="CN112" s="2">
        <v>0</v>
      </c>
      <c r="CO112" s="1">
        <v>45689</v>
      </c>
      <c r="DB112" s="2">
        <v>1281741.9102333332</v>
      </c>
      <c r="DC112" s="2">
        <v>316108.82160000002</v>
      </c>
    </row>
    <row r="113" spans="1:107">
      <c r="A113" t="s">
        <v>444</v>
      </c>
      <c r="B113" t="s">
        <v>671</v>
      </c>
      <c r="C113" t="s">
        <v>445</v>
      </c>
      <c r="D113" t="s">
        <v>671</v>
      </c>
      <c r="E113" t="s">
        <v>763</v>
      </c>
      <c r="F113" t="s">
        <v>445</v>
      </c>
      <c r="G113" t="s">
        <v>671</v>
      </c>
      <c r="H113" s="1">
        <v>45170</v>
      </c>
      <c r="I113" s="1">
        <v>45108</v>
      </c>
      <c r="J113" s="1">
        <v>45170</v>
      </c>
      <c r="K113" s="1">
        <v>45108</v>
      </c>
      <c r="L113" s="1">
        <v>45170</v>
      </c>
      <c r="AH113" s="2">
        <v>12924600</v>
      </c>
      <c r="AI113" s="2">
        <v>222026669.36199999</v>
      </c>
      <c r="AJ113" s="1">
        <v>45170</v>
      </c>
      <c r="DB113" s="2">
        <v>2848154.1499999994</v>
      </c>
      <c r="DC113" s="2">
        <v>219178515.21199998</v>
      </c>
    </row>
    <row r="114" spans="1:107">
      <c r="A114" t="s">
        <v>447</v>
      </c>
      <c r="B114" t="s">
        <v>671</v>
      </c>
      <c r="C114" t="s">
        <v>448</v>
      </c>
      <c r="D114" t="s">
        <v>671</v>
      </c>
      <c r="E114" t="s">
        <v>764</v>
      </c>
      <c r="F114" t="s">
        <v>448</v>
      </c>
      <c r="G114" t="s">
        <v>671</v>
      </c>
      <c r="H114" s="1">
        <v>44958</v>
      </c>
      <c r="I114" s="1">
        <v>44927</v>
      </c>
      <c r="J114" s="1">
        <v>44958</v>
      </c>
      <c r="K114" s="1">
        <v>44927</v>
      </c>
      <c r="L114" s="1">
        <v>44958</v>
      </c>
      <c r="S114" s="2">
        <v>20456</v>
      </c>
      <c r="T114" s="2">
        <v>5176172.6940000001</v>
      </c>
      <c r="U114" s="1">
        <v>45536</v>
      </c>
      <c r="V114" s="2">
        <v>1623</v>
      </c>
      <c r="W114" s="2">
        <v>383296.45199999999</v>
      </c>
      <c r="X114" s="1">
        <v>45566</v>
      </c>
      <c r="Y114" s="2">
        <v>224</v>
      </c>
      <c r="Z114" s="2">
        <v>50360.274533333337</v>
      </c>
      <c r="AA114" s="1">
        <v>45200</v>
      </c>
      <c r="AB114" s="2">
        <v>3840</v>
      </c>
      <c r="AC114" s="2">
        <v>1084343.6440000001</v>
      </c>
      <c r="AD114" s="1">
        <v>45323</v>
      </c>
      <c r="AH114" s="2">
        <v>242550</v>
      </c>
      <c r="AI114" s="2">
        <v>110659271.56399998</v>
      </c>
      <c r="AJ114" s="1">
        <v>44958</v>
      </c>
      <c r="AN114" s="2">
        <v>4536</v>
      </c>
      <c r="AO114" s="2">
        <v>958099.42800000007</v>
      </c>
      <c r="AP114" s="1">
        <v>45261</v>
      </c>
      <c r="AQ114" s="2">
        <v>1032</v>
      </c>
      <c r="AR114" s="2">
        <v>217939.16760000002</v>
      </c>
      <c r="AS114" s="1">
        <v>45597</v>
      </c>
      <c r="AW114" s="2">
        <v>1596</v>
      </c>
      <c r="AX114" s="2">
        <v>0.41373966666666667</v>
      </c>
      <c r="AY114" s="1">
        <v>45323</v>
      </c>
      <c r="BC114" s="2">
        <v>0</v>
      </c>
      <c r="BD114" s="2">
        <v>0</v>
      </c>
      <c r="BE114" s="1">
        <v>45292</v>
      </c>
      <c r="BI114" s="2">
        <v>504</v>
      </c>
      <c r="BJ114" s="2">
        <v>102288.60065333334</v>
      </c>
      <c r="BK114" s="1">
        <v>45536</v>
      </c>
      <c r="BR114" s="2">
        <v>14520</v>
      </c>
      <c r="BS114" s="2">
        <v>1900864.6317333332</v>
      </c>
      <c r="BT114" s="1">
        <v>45505</v>
      </c>
      <c r="CG114" s="2">
        <v>112</v>
      </c>
      <c r="CH114" s="2">
        <v>23907.702833333333</v>
      </c>
      <c r="CI114" s="1">
        <v>45474</v>
      </c>
      <c r="CJ114" s="2">
        <v>616</v>
      </c>
      <c r="CK114" s="2">
        <v>158104.75488000002</v>
      </c>
      <c r="CL114" s="1">
        <v>45383</v>
      </c>
      <c r="CM114" s="2">
        <v>1550</v>
      </c>
      <c r="CN114" s="2">
        <v>293816.85960000003</v>
      </c>
      <c r="CO114" s="1">
        <v>45108</v>
      </c>
      <c r="CS114" s="2">
        <v>252</v>
      </c>
      <c r="CT114" s="2">
        <v>29303.973600000001</v>
      </c>
      <c r="CU114" s="1">
        <v>45474</v>
      </c>
      <c r="CV114" s="2">
        <v>5127</v>
      </c>
      <c r="CW114" s="2">
        <v>1338300.81</v>
      </c>
      <c r="CX114" s="1">
        <v>45536</v>
      </c>
      <c r="DB114" s="2">
        <v>49942596.618552998</v>
      </c>
      <c r="DC114" s="2">
        <v>72433474.352619991</v>
      </c>
    </row>
    <row r="115" spans="1:107">
      <c r="A115" t="s">
        <v>449</v>
      </c>
      <c r="B115" t="s">
        <v>671</v>
      </c>
      <c r="C115" t="s">
        <v>450</v>
      </c>
      <c r="D115" t="s">
        <v>671</v>
      </c>
      <c r="E115" t="s">
        <v>765</v>
      </c>
      <c r="F115" t="s">
        <v>450</v>
      </c>
      <c r="G115" t="s">
        <v>671</v>
      </c>
      <c r="H115" s="1">
        <v>44287</v>
      </c>
      <c r="I115" s="1">
        <v>44287</v>
      </c>
      <c r="J115" s="1">
        <v>44287</v>
      </c>
      <c r="K115" s="1">
        <v>44287</v>
      </c>
      <c r="L115" s="1">
        <v>44287</v>
      </c>
      <c r="P115" s="2">
        <v>72492</v>
      </c>
      <c r="Q115" s="2">
        <v>2347066.9068</v>
      </c>
      <c r="R115" s="1">
        <v>44621</v>
      </c>
      <c r="S115" s="2">
        <v>109829</v>
      </c>
      <c r="T115" s="2">
        <v>5846560.3811999997</v>
      </c>
      <c r="U115" s="1">
        <v>44348</v>
      </c>
      <c r="V115" s="2">
        <v>70216</v>
      </c>
      <c r="W115" s="2">
        <v>3961485.2508</v>
      </c>
      <c r="X115" s="1">
        <v>44652</v>
      </c>
      <c r="Y115" s="2">
        <v>2520</v>
      </c>
      <c r="Z115" s="2">
        <v>104476.19933333334</v>
      </c>
      <c r="AA115" s="1">
        <v>44317</v>
      </c>
      <c r="AB115" s="2">
        <v>2926</v>
      </c>
      <c r="AC115" s="2">
        <v>185634.95196666667</v>
      </c>
      <c r="AD115" s="1">
        <v>44652</v>
      </c>
      <c r="AE115" s="2">
        <v>42056</v>
      </c>
      <c r="AF115" s="2">
        <v>2530111.0055000004</v>
      </c>
      <c r="AG115" s="1">
        <v>44470</v>
      </c>
      <c r="AH115" s="2">
        <v>19382</v>
      </c>
      <c r="AI115" s="2">
        <v>7856851.1519999998</v>
      </c>
      <c r="AJ115" s="1">
        <v>44287</v>
      </c>
      <c r="AN115" s="2">
        <v>21070</v>
      </c>
      <c r="AO115" s="2">
        <v>947006.39879999997</v>
      </c>
      <c r="AP115" s="1">
        <v>44378</v>
      </c>
      <c r="AQ115" s="2">
        <v>23124</v>
      </c>
      <c r="AR115" s="2">
        <v>962038.74360000005</v>
      </c>
      <c r="AS115" s="1">
        <v>44562</v>
      </c>
      <c r="AW115" s="2">
        <v>69832</v>
      </c>
      <c r="AX115" s="2">
        <v>4408912.7318599997</v>
      </c>
      <c r="AY115" s="1">
        <v>44805</v>
      </c>
      <c r="AZ115" s="2">
        <v>5964</v>
      </c>
      <c r="BA115" s="2">
        <v>310363.17839999998</v>
      </c>
      <c r="BB115" s="1">
        <v>44835</v>
      </c>
      <c r="BC115" s="2">
        <v>2408</v>
      </c>
      <c r="BD115" s="2">
        <v>92650.733999999997</v>
      </c>
      <c r="BE115" s="1">
        <v>44593</v>
      </c>
      <c r="BL115" s="2">
        <v>504</v>
      </c>
      <c r="BM115" s="2">
        <v>24342.912</v>
      </c>
      <c r="BN115" s="1">
        <v>44531</v>
      </c>
      <c r="BU115" s="2">
        <v>1358</v>
      </c>
      <c r="BV115" s="2">
        <v>56178.130799999999</v>
      </c>
      <c r="BW115" s="1">
        <v>44621</v>
      </c>
      <c r="CA115" s="2">
        <v>31878</v>
      </c>
      <c r="CB115" s="2">
        <v>1433124.8051999998</v>
      </c>
      <c r="CC115" s="1">
        <v>44317</v>
      </c>
      <c r="CG115" s="2">
        <v>168</v>
      </c>
      <c r="CH115" s="2">
        <v>11205.724999999999</v>
      </c>
      <c r="CI115" s="1">
        <v>44409</v>
      </c>
      <c r="CJ115" s="2">
        <v>18256</v>
      </c>
      <c r="CK115" s="2">
        <v>745294.95221333334</v>
      </c>
      <c r="CL115" s="1">
        <v>44774</v>
      </c>
      <c r="CM115" s="2">
        <v>149</v>
      </c>
      <c r="CN115" s="2">
        <v>6558.5652</v>
      </c>
      <c r="CO115" s="1">
        <v>44501</v>
      </c>
      <c r="CP115" s="2">
        <v>25942</v>
      </c>
      <c r="CQ115" s="2">
        <v>934548.55560000008</v>
      </c>
      <c r="CR115" s="1">
        <v>44805</v>
      </c>
      <c r="CS115" s="2">
        <v>3472</v>
      </c>
      <c r="CT115" s="2">
        <v>204599.78880000001</v>
      </c>
      <c r="CU115" s="1">
        <v>44713</v>
      </c>
      <c r="CV115" s="2">
        <v>85685</v>
      </c>
      <c r="CW115" s="2">
        <v>6274081.2816000003</v>
      </c>
      <c r="CX115" s="1">
        <v>44743</v>
      </c>
      <c r="DB115" s="2">
        <v>18403886.61793033</v>
      </c>
      <c r="DC115" s="2">
        <v>20839205.732742995</v>
      </c>
    </row>
    <row r="116" spans="1:107">
      <c r="A116" t="s">
        <v>451</v>
      </c>
      <c r="B116" t="s">
        <v>667</v>
      </c>
      <c r="C116" t="s">
        <v>452</v>
      </c>
      <c r="D116" t="s">
        <v>667</v>
      </c>
      <c r="E116" t="s">
        <v>692</v>
      </c>
      <c r="F116" t="s">
        <v>452</v>
      </c>
      <c r="G116" t="s">
        <v>703</v>
      </c>
      <c r="H116" s="1">
        <v>43739</v>
      </c>
      <c r="I116" s="1">
        <v>43831</v>
      </c>
      <c r="J116" s="1">
        <v>43739</v>
      </c>
      <c r="K116" s="1">
        <v>43831</v>
      </c>
      <c r="L116" s="1">
        <v>43739</v>
      </c>
      <c r="P116" s="2">
        <v>0</v>
      </c>
      <c r="Q116" s="2">
        <v>0</v>
      </c>
      <c r="R116" s="1">
        <v>45689</v>
      </c>
      <c r="S116" s="2">
        <v>1654</v>
      </c>
      <c r="T116" s="2">
        <v>658633.87919999997</v>
      </c>
      <c r="U116" s="1">
        <v>45323</v>
      </c>
      <c r="AE116" s="2">
        <v>896</v>
      </c>
      <c r="AF116" s="2">
        <v>314442.81033333333</v>
      </c>
      <c r="AG116" s="1">
        <v>45323</v>
      </c>
      <c r="AH116" s="2">
        <v>15372</v>
      </c>
      <c r="AI116" s="2">
        <v>10612391.501999998</v>
      </c>
      <c r="AJ116" s="1">
        <v>45139</v>
      </c>
      <c r="AN116" s="2">
        <v>140</v>
      </c>
      <c r="AO116" s="2">
        <v>43942.536</v>
      </c>
      <c r="AP116" s="1">
        <v>45352</v>
      </c>
      <c r="AQ116" s="2">
        <v>0</v>
      </c>
      <c r="AR116" s="2">
        <v>0</v>
      </c>
      <c r="AS116" s="1">
        <v>45658</v>
      </c>
      <c r="BL116" s="2">
        <v>0</v>
      </c>
      <c r="BM116" s="2">
        <v>0</v>
      </c>
      <c r="BN116" s="1">
        <v>45658</v>
      </c>
      <c r="BR116" s="2">
        <v>23750</v>
      </c>
      <c r="BS116" s="2">
        <v>4101741.0127333333</v>
      </c>
      <c r="BT116" s="1">
        <v>43739</v>
      </c>
      <c r="CM116" s="2">
        <v>0</v>
      </c>
      <c r="CN116" s="2">
        <v>0</v>
      </c>
      <c r="CO116" s="1">
        <v>45383</v>
      </c>
      <c r="DB116" s="2">
        <v>8503638.7872000001</v>
      </c>
      <c r="DC116" s="2">
        <v>7227512.9530666657</v>
      </c>
    </row>
    <row r="117" spans="1:107">
      <c r="A117" t="s">
        <v>454</v>
      </c>
      <c r="B117" t="s">
        <v>713</v>
      </c>
      <c r="C117" t="s">
        <v>455</v>
      </c>
      <c r="D117" t="s">
        <v>679</v>
      </c>
      <c r="E117" t="s">
        <v>753</v>
      </c>
      <c r="F117" t="s">
        <v>455</v>
      </c>
      <c r="G117" t="s">
        <v>766</v>
      </c>
      <c r="H117" s="1">
        <v>44228</v>
      </c>
      <c r="I117" s="1">
        <v>44470</v>
      </c>
      <c r="K117" s="1">
        <v>44470</v>
      </c>
      <c r="L117" s="1">
        <v>44531</v>
      </c>
      <c r="AN117" s="2">
        <v>0</v>
      </c>
      <c r="AO117" s="2">
        <v>0</v>
      </c>
      <c r="AP117" s="1">
        <v>44562</v>
      </c>
      <c r="AW117" s="2">
        <v>0</v>
      </c>
      <c r="AX117" s="2">
        <v>0</v>
      </c>
      <c r="AY117" s="1">
        <v>44531</v>
      </c>
      <c r="DB117" s="2">
        <v>0</v>
      </c>
      <c r="DC117" s="2">
        <v>0</v>
      </c>
    </row>
    <row r="118" spans="1:107">
      <c r="A118" t="s">
        <v>457</v>
      </c>
      <c r="B118" t="s">
        <v>679</v>
      </c>
      <c r="C118" t="s">
        <v>458</v>
      </c>
      <c r="D118" t="s">
        <v>675</v>
      </c>
      <c r="E118" t="s">
        <v>717</v>
      </c>
      <c r="F118" t="s">
        <v>458</v>
      </c>
      <c r="G118" t="s">
        <v>671</v>
      </c>
      <c r="I118" s="1">
        <v>44562</v>
      </c>
      <c r="J118" s="1">
        <v>44621</v>
      </c>
      <c r="K118" s="1">
        <v>44562</v>
      </c>
      <c r="L118" s="1">
        <v>44621</v>
      </c>
      <c r="M118" s="2">
        <v>298</v>
      </c>
      <c r="N118" s="2">
        <v>2438355</v>
      </c>
      <c r="O118" s="1">
        <v>45323</v>
      </c>
      <c r="P118" s="2">
        <v>0</v>
      </c>
      <c r="Q118" s="2">
        <v>0</v>
      </c>
      <c r="R118" s="1">
        <v>45689</v>
      </c>
      <c r="V118" s="2">
        <v>27</v>
      </c>
      <c r="W118" s="2">
        <v>261004.6428</v>
      </c>
      <c r="X118" s="1">
        <v>45597</v>
      </c>
      <c r="Y118" s="2">
        <v>0</v>
      </c>
      <c r="Z118" s="2">
        <v>0</v>
      </c>
      <c r="AA118" s="1">
        <v>44805</v>
      </c>
      <c r="AB118" s="2">
        <v>241</v>
      </c>
      <c r="AC118" s="2">
        <v>2470995.8180666668</v>
      </c>
      <c r="AD118" s="1">
        <v>45017</v>
      </c>
      <c r="AE118" s="2">
        <v>1329</v>
      </c>
      <c r="AF118" s="2">
        <v>12780988.9175</v>
      </c>
      <c r="AG118" s="1">
        <v>45352</v>
      </c>
      <c r="AH118" s="2">
        <v>17743</v>
      </c>
      <c r="AI118" s="2">
        <v>322842437.02600002</v>
      </c>
      <c r="AJ118" s="1">
        <v>44621</v>
      </c>
      <c r="AK118" s="2">
        <v>2162</v>
      </c>
      <c r="AL118" s="2">
        <v>17897006.417599998</v>
      </c>
      <c r="AN118" s="2">
        <v>427</v>
      </c>
      <c r="AO118" s="2">
        <v>3671804.5980000002</v>
      </c>
      <c r="AP118" s="1">
        <v>45047</v>
      </c>
      <c r="AQ118" s="2">
        <v>151</v>
      </c>
      <c r="AR118" s="2">
        <v>1289871.5412000001</v>
      </c>
      <c r="AS118" s="1">
        <v>45323</v>
      </c>
      <c r="BC118" s="2">
        <v>12</v>
      </c>
      <c r="BD118" s="2">
        <v>111953.52960000001</v>
      </c>
      <c r="BE118" s="1">
        <v>45108</v>
      </c>
      <c r="BI118" s="2">
        <v>4</v>
      </c>
      <c r="BJ118" s="2">
        <v>35150.547033333336</v>
      </c>
      <c r="BK118" s="1">
        <v>45108</v>
      </c>
      <c r="BX118" s="2">
        <v>0</v>
      </c>
      <c r="BY118" s="2">
        <v>0</v>
      </c>
      <c r="BZ118" s="1">
        <v>45717</v>
      </c>
      <c r="CG118" s="2">
        <v>0</v>
      </c>
      <c r="CH118" s="2">
        <v>0</v>
      </c>
      <c r="CI118" s="1">
        <v>44986</v>
      </c>
      <c r="CJ118" s="2">
        <v>323</v>
      </c>
      <c r="CK118" s="2">
        <v>2412361.0484800003</v>
      </c>
      <c r="CL118" s="1">
        <v>44835</v>
      </c>
      <c r="CS118" s="2">
        <v>0</v>
      </c>
      <c r="CT118" s="2">
        <v>0</v>
      </c>
      <c r="CU118" s="1">
        <v>45778</v>
      </c>
      <c r="DB118" s="2">
        <v>363525723.09571332</v>
      </c>
      <c r="DC118" s="2">
        <v>2686205.9905666662</v>
      </c>
    </row>
    <row r="119" spans="1:107">
      <c r="A119" t="s">
        <v>460</v>
      </c>
      <c r="B119" t="s">
        <v>671</v>
      </c>
      <c r="C119" t="s">
        <v>461</v>
      </c>
      <c r="D119" t="s">
        <v>671</v>
      </c>
      <c r="E119" t="s">
        <v>692</v>
      </c>
      <c r="F119" t="s">
        <v>461</v>
      </c>
      <c r="G119" t="s">
        <v>671</v>
      </c>
      <c r="H119" s="1">
        <v>45261</v>
      </c>
      <c r="I119" s="1">
        <v>45200</v>
      </c>
      <c r="J119" s="1">
        <v>45261</v>
      </c>
      <c r="K119" s="1">
        <v>45200</v>
      </c>
      <c r="L119" s="1">
        <v>45261</v>
      </c>
      <c r="S119" s="2">
        <v>0</v>
      </c>
      <c r="T119" s="2">
        <v>0</v>
      </c>
      <c r="U119" s="1">
        <v>45778</v>
      </c>
      <c r="AH119" s="2">
        <v>95488</v>
      </c>
      <c r="AI119" s="2">
        <v>15972846.068999998</v>
      </c>
      <c r="AJ119" s="1">
        <v>45261</v>
      </c>
      <c r="AN119" s="2">
        <v>0</v>
      </c>
      <c r="AO119" s="2">
        <v>0</v>
      </c>
      <c r="AP119" s="1">
        <v>45778</v>
      </c>
      <c r="BR119" s="2">
        <v>10830</v>
      </c>
      <c r="BS119" s="2">
        <v>273016.19301666669</v>
      </c>
      <c r="BT119" s="1">
        <v>45597</v>
      </c>
      <c r="DB119" s="2">
        <v>4875641.2864666656</v>
      </c>
      <c r="DC119" s="2">
        <v>11370220.97555</v>
      </c>
    </row>
    <row r="120" spans="1:107">
      <c r="A120" t="s">
        <v>462</v>
      </c>
      <c r="B120" t="s">
        <v>679</v>
      </c>
      <c r="C120" t="s">
        <v>463</v>
      </c>
      <c r="D120" t="s">
        <v>679</v>
      </c>
      <c r="E120" t="s">
        <v>767</v>
      </c>
      <c r="F120" t="s">
        <v>463</v>
      </c>
      <c r="G120" t="s">
        <v>671</v>
      </c>
      <c r="I120" s="1">
        <v>45383</v>
      </c>
      <c r="K120" s="1">
        <v>45383</v>
      </c>
      <c r="L120" s="1">
        <v>45383</v>
      </c>
      <c r="AH120" s="2">
        <v>367290</v>
      </c>
      <c r="AI120" s="2">
        <v>54683329.958999991</v>
      </c>
      <c r="AJ120" s="1">
        <v>45383</v>
      </c>
      <c r="DB120" s="2">
        <v>0</v>
      </c>
      <c r="DC120" s="2">
        <v>54683329.958999991</v>
      </c>
    </row>
    <row r="121" spans="1:107">
      <c r="A121" t="s">
        <v>464</v>
      </c>
      <c r="B121" t="s">
        <v>671</v>
      </c>
      <c r="C121" t="s">
        <v>465</v>
      </c>
      <c r="D121" t="s">
        <v>679</v>
      </c>
      <c r="E121" t="s">
        <v>710</v>
      </c>
      <c r="F121" t="s">
        <v>465</v>
      </c>
      <c r="G121" t="s">
        <v>671</v>
      </c>
      <c r="H121" s="1">
        <v>45017</v>
      </c>
      <c r="I121" s="1">
        <v>45017</v>
      </c>
      <c r="K121" s="1">
        <v>45017</v>
      </c>
      <c r="L121" s="1">
        <v>45017</v>
      </c>
      <c r="AH121" s="2">
        <v>42</v>
      </c>
      <c r="AI121" s="2">
        <v>743642.64699999976</v>
      </c>
      <c r="AJ121" s="1">
        <v>45017</v>
      </c>
      <c r="DB121" s="2">
        <v>708228.3609999998</v>
      </c>
      <c r="DC121" s="2">
        <v>35414.285999999993</v>
      </c>
    </row>
    <row r="122" spans="1:107">
      <c r="A122" t="s">
        <v>467</v>
      </c>
      <c r="B122" t="s">
        <v>679</v>
      </c>
      <c r="C122" t="s">
        <v>468</v>
      </c>
      <c r="D122" t="s">
        <v>679</v>
      </c>
      <c r="E122" t="s">
        <v>673</v>
      </c>
      <c r="F122" t="s">
        <v>468</v>
      </c>
      <c r="G122" t="s">
        <v>671</v>
      </c>
      <c r="I122" s="1">
        <v>45566</v>
      </c>
      <c r="K122" s="1">
        <v>45566</v>
      </c>
      <c r="L122" s="1">
        <v>45627</v>
      </c>
      <c r="AH122" s="2">
        <v>450</v>
      </c>
      <c r="AI122" s="2">
        <v>402451.72899999993</v>
      </c>
      <c r="AJ122" s="1">
        <v>45627</v>
      </c>
      <c r="DB122" s="2">
        <v>402451.72899999993</v>
      </c>
      <c r="DC122" s="2">
        <v>0</v>
      </c>
    </row>
    <row r="123" spans="1:107">
      <c r="A123" t="s">
        <v>470</v>
      </c>
      <c r="B123" t="s">
        <v>671</v>
      </c>
      <c r="C123" t="s">
        <v>471</v>
      </c>
      <c r="D123" t="s">
        <v>671</v>
      </c>
      <c r="E123" t="s">
        <v>768</v>
      </c>
      <c r="F123" t="s">
        <v>471</v>
      </c>
      <c r="G123" t="s">
        <v>671</v>
      </c>
      <c r="H123" s="1">
        <v>45108</v>
      </c>
      <c r="I123" s="1">
        <v>45108</v>
      </c>
      <c r="J123" s="1">
        <v>45139</v>
      </c>
      <c r="K123" s="1">
        <v>45108</v>
      </c>
      <c r="L123" s="1">
        <v>45139</v>
      </c>
      <c r="P123" s="2">
        <v>0</v>
      </c>
      <c r="Q123" s="2">
        <v>0</v>
      </c>
      <c r="S123" s="2">
        <v>288</v>
      </c>
      <c r="T123" s="2">
        <v>1017620.2344</v>
      </c>
      <c r="U123" s="1">
        <v>45323</v>
      </c>
      <c r="AE123" s="2">
        <v>134</v>
      </c>
      <c r="AF123" s="2">
        <v>418497.79916666669</v>
      </c>
      <c r="AG123" s="1">
        <v>45352</v>
      </c>
      <c r="AH123" s="2">
        <v>1162</v>
      </c>
      <c r="AI123" s="2">
        <v>3035028.3729999997</v>
      </c>
      <c r="AJ123" s="1">
        <v>45139</v>
      </c>
      <c r="BL123" s="2">
        <v>0</v>
      </c>
      <c r="BM123" s="2">
        <v>0</v>
      </c>
      <c r="BN123" s="1">
        <v>45689</v>
      </c>
      <c r="CV123" s="2">
        <v>42</v>
      </c>
      <c r="CW123" s="2">
        <v>112764.96</v>
      </c>
      <c r="CX123" s="1">
        <v>45597</v>
      </c>
      <c r="DB123" s="2">
        <v>4311284.176566666</v>
      </c>
      <c r="DC123" s="2">
        <v>272627.19</v>
      </c>
    </row>
    <row r="124" spans="1:107">
      <c r="A124" t="s">
        <v>472</v>
      </c>
      <c r="B124" t="s">
        <v>667</v>
      </c>
      <c r="C124" t="s">
        <v>473</v>
      </c>
      <c r="D124" t="s">
        <v>671</v>
      </c>
      <c r="E124" t="s">
        <v>669</v>
      </c>
      <c r="F124" t="s">
        <v>473</v>
      </c>
      <c r="G124" t="s">
        <v>699</v>
      </c>
      <c r="H124" s="1">
        <v>45170</v>
      </c>
      <c r="I124" s="1">
        <v>45108</v>
      </c>
      <c r="J124" s="1">
        <v>45108</v>
      </c>
      <c r="K124" s="1">
        <v>45108</v>
      </c>
      <c r="L124" s="1">
        <v>45108</v>
      </c>
      <c r="M124" s="2">
        <v>5936</v>
      </c>
      <c r="N124" s="2">
        <v>306856</v>
      </c>
      <c r="O124" s="1">
        <v>45323</v>
      </c>
      <c r="P124" s="2">
        <v>5400</v>
      </c>
      <c r="Q124" s="2">
        <v>234137.9436</v>
      </c>
      <c r="R124" s="1">
        <v>45566</v>
      </c>
      <c r="S124" s="2">
        <v>2100</v>
      </c>
      <c r="T124" s="2">
        <v>103864.5828</v>
      </c>
      <c r="U124" s="1">
        <v>45200</v>
      </c>
      <c r="V124" s="2">
        <v>12447</v>
      </c>
      <c r="W124" s="2">
        <v>460510.6176</v>
      </c>
      <c r="X124" s="1">
        <v>45383</v>
      </c>
      <c r="Y124" s="2">
        <v>300</v>
      </c>
      <c r="Z124" s="2">
        <v>10388.396666666667</v>
      </c>
      <c r="AA124" s="1">
        <v>45170</v>
      </c>
      <c r="AB124" s="2">
        <v>0</v>
      </c>
      <c r="AC124" s="2">
        <v>0</v>
      </c>
      <c r="AE124" s="2">
        <v>49200</v>
      </c>
      <c r="AF124" s="2">
        <v>2442595.9228333333</v>
      </c>
      <c r="AG124" s="1">
        <v>45292</v>
      </c>
      <c r="AH124" s="2">
        <v>315588</v>
      </c>
      <c r="AI124" s="2">
        <v>56352335.559999995</v>
      </c>
      <c r="AJ124" s="1">
        <v>45108</v>
      </c>
      <c r="AN124" s="2">
        <v>3990</v>
      </c>
      <c r="AO124" s="2">
        <v>142438.8504</v>
      </c>
      <c r="AP124" s="1">
        <v>45231</v>
      </c>
      <c r="AQ124" s="2">
        <v>0</v>
      </c>
      <c r="AR124" s="2">
        <v>0</v>
      </c>
      <c r="AS124" s="1">
        <v>45717</v>
      </c>
      <c r="AW124" s="2">
        <v>5700</v>
      </c>
      <c r="AX124" s="2">
        <v>197693.20573800002</v>
      </c>
      <c r="AY124" s="1">
        <v>45170</v>
      </c>
      <c r="BC124" s="2">
        <v>660</v>
      </c>
      <c r="BD124" s="2">
        <v>23622.4692</v>
      </c>
      <c r="BE124" s="1">
        <v>45323</v>
      </c>
      <c r="BI124" s="2">
        <v>0</v>
      </c>
      <c r="BJ124" s="2">
        <v>0</v>
      </c>
      <c r="BK124" s="1">
        <v>45536</v>
      </c>
      <c r="BO124" s="2">
        <v>0</v>
      </c>
      <c r="BP124" s="2">
        <v>0</v>
      </c>
      <c r="BQ124" s="1">
        <v>45717</v>
      </c>
      <c r="BR124" s="2">
        <v>163954</v>
      </c>
      <c r="BS124" s="2">
        <v>6914772.0021333341</v>
      </c>
      <c r="BT124" s="1">
        <v>45170</v>
      </c>
      <c r="BX124" s="2">
        <v>330</v>
      </c>
      <c r="BY124" s="2">
        <v>18279.860640000003</v>
      </c>
      <c r="BZ124" s="1">
        <v>45474</v>
      </c>
      <c r="CG124" s="2">
        <v>330</v>
      </c>
      <c r="CH124" s="2">
        <v>14398.119999999999</v>
      </c>
      <c r="CI124" s="1">
        <v>45292</v>
      </c>
      <c r="CJ124" s="2">
        <v>2220</v>
      </c>
      <c r="CK124" s="2">
        <v>83333.120800000004</v>
      </c>
      <c r="CL124" s="1">
        <v>45261</v>
      </c>
      <c r="CM124" s="2">
        <v>998</v>
      </c>
      <c r="CN124" s="2">
        <v>1305.1500000000001</v>
      </c>
      <c r="CO124" s="1">
        <v>45108</v>
      </c>
      <c r="CP124" s="2">
        <v>0</v>
      </c>
      <c r="CQ124" s="2">
        <v>0</v>
      </c>
      <c r="CR124" s="1">
        <v>45809</v>
      </c>
      <c r="CS124" s="2">
        <v>0</v>
      </c>
      <c r="CT124" s="2">
        <v>0</v>
      </c>
      <c r="CU124" s="1">
        <v>45717</v>
      </c>
      <c r="CV124" s="2">
        <v>13988</v>
      </c>
      <c r="CW124" s="2">
        <v>608201.39159999997</v>
      </c>
      <c r="CX124" s="1">
        <v>45413</v>
      </c>
      <c r="DB124" s="2">
        <v>8796863.168153001</v>
      </c>
      <c r="DC124" s="2">
        <v>59117870.025858328</v>
      </c>
    </row>
    <row r="125" spans="1:107">
      <c r="A125" t="s">
        <v>474</v>
      </c>
      <c r="B125" t="s">
        <v>679</v>
      </c>
      <c r="C125" t="s">
        <v>475</v>
      </c>
      <c r="D125" t="s">
        <v>667</v>
      </c>
      <c r="E125" t="s">
        <v>704</v>
      </c>
      <c r="F125" t="s">
        <v>475</v>
      </c>
      <c r="G125" t="s">
        <v>703</v>
      </c>
      <c r="I125" s="1">
        <v>43831</v>
      </c>
      <c r="J125" s="1">
        <v>43770</v>
      </c>
      <c r="K125" s="1">
        <v>43831</v>
      </c>
      <c r="L125" s="1">
        <v>43770</v>
      </c>
      <c r="P125" s="2">
        <v>76370</v>
      </c>
      <c r="Q125" s="2">
        <v>940468.71600000001</v>
      </c>
      <c r="R125" s="1">
        <v>44896</v>
      </c>
      <c r="S125" s="2">
        <v>123032</v>
      </c>
      <c r="T125" s="2">
        <v>3874152.0708000003</v>
      </c>
      <c r="U125" s="1">
        <v>44440</v>
      </c>
      <c r="V125" s="2">
        <v>74650</v>
      </c>
      <c r="W125" s="2">
        <v>1868476.6056000004</v>
      </c>
      <c r="X125" s="1">
        <v>44958</v>
      </c>
      <c r="Y125" s="2">
        <v>9984</v>
      </c>
      <c r="Z125" s="2">
        <v>225744.69213333336</v>
      </c>
      <c r="AA125" s="1">
        <v>44409</v>
      </c>
      <c r="AE125" s="2">
        <v>41148</v>
      </c>
      <c r="AF125" s="2">
        <v>881450.2925000001</v>
      </c>
      <c r="AG125" s="1">
        <v>44440</v>
      </c>
      <c r="AN125" s="2">
        <v>120</v>
      </c>
      <c r="AO125" s="2">
        <v>7088.0832</v>
      </c>
      <c r="AP125" s="1">
        <v>44470</v>
      </c>
      <c r="AQ125" s="2">
        <v>19343</v>
      </c>
      <c r="AR125" s="2">
        <v>332146.5048</v>
      </c>
      <c r="AS125" s="1">
        <v>45292</v>
      </c>
      <c r="AW125" s="2">
        <v>21540</v>
      </c>
      <c r="AX125" s="2">
        <v>577861.62211166671</v>
      </c>
      <c r="AY125" s="1">
        <v>44835</v>
      </c>
      <c r="BC125" s="2">
        <v>8856</v>
      </c>
      <c r="BD125" s="2">
        <v>200038.476</v>
      </c>
      <c r="BE125" s="1">
        <v>44470</v>
      </c>
      <c r="BL125" s="2">
        <v>7716</v>
      </c>
      <c r="BM125" s="2">
        <v>191813.79360000003</v>
      </c>
      <c r="BN125" s="1">
        <v>44805</v>
      </c>
      <c r="BR125" s="2">
        <v>784890</v>
      </c>
      <c r="BS125" s="2">
        <v>3773497.9152333336</v>
      </c>
      <c r="BT125" s="1">
        <v>43770</v>
      </c>
      <c r="BU125" s="2">
        <v>264</v>
      </c>
      <c r="BV125" s="2">
        <v>3740.9328000000005</v>
      </c>
      <c r="BW125" s="1">
        <v>45323</v>
      </c>
      <c r="CA125" s="2">
        <v>7356</v>
      </c>
      <c r="CB125" s="2">
        <v>178769.75160000002</v>
      </c>
      <c r="CC125" s="1">
        <v>44409</v>
      </c>
      <c r="CG125" s="2">
        <v>13416</v>
      </c>
      <c r="CH125" s="2">
        <v>379766.14233333326</v>
      </c>
      <c r="CI125" s="1">
        <v>44470</v>
      </c>
      <c r="CJ125" s="2">
        <v>21264</v>
      </c>
      <c r="CK125" s="2">
        <v>369845.27669333335</v>
      </c>
      <c r="CL125" s="1">
        <v>44501</v>
      </c>
      <c r="CM125" s="2">
        <v>24</v>
      </c>
      <c r="CN125" s="2">
        <v>238.65600000000001</v>
      </c>
      <c r="CO125" s="1">
        <v>45200</v>
      </c>
      <c r="CP125" s="2">
        <v>20112</v>
      </c>
      <c r="CQ125" s="2">
        <v>302444.27399999998</v>
      </c>
      <c r="CR125" s="1">
        <v>44713</v>
      </c>
      <c r="CS125" s="2">
        <v>19776</v>
      </c>
      <c r="CT125" s="2">
        <v>244341.9792</v>
      </c>
      <c r="CU125" s="1">
        <v>44774</v>
      </c>
      <c r="CV125" s="2">
        <v>1425</v>
      </c>
      <c r="CW125" s="2">
        <v>39945.048000000003</v>
      </c>
      <c r="CX125" s="1">
        <v>45170</v>
      </c>
      <c r="CY125" s="2">
        <v>28656</v>
      </c>
      <c r="CZ125" s="2">
        <v>184965.07949999999</v>
      </c>
      <c r="DA125" s="1">
        <v>44835</v>
      </c>
      <c r="DB125" s="2">
        <v>5503054.5150879994</v>
      </c>
      <c r="DC125" s="2">
        <v>9073741.3970170021</v>
      </c>
    </row>
    <row r="126" spans="1:107">
      <c r="A126" t="s">
        <v>476</v>
      </c>
      <c r="B126" t="s">
        <v>671</v>
      </c>
      <c r="C126" t="s">
        <v>477</v>
      </c>
      <c r="D126" t="s">
        <v>671</v>
      </c>
      <c r="E126" t="s">
        <v>694</v>
      </c>
      <c r="F126" t="s">
        <v>477</v>
      </c>
      <c r="G126" t="s">
        <v>671</v>
      </c>
      <c r="H126" s="1">
        <v>45108</v>
      </c>
      <c r="I126" s="1">
        <v>45108</v>
      </c>
      <c r="J126" s="1">
        <v>45108</v>
      </c>
      <c r="K126" s="1">
        <v>45108</v>
      </c>
      <c r="L126" s="1">
        <v>45108</v>
      </c>
      <c r="P126" s="2">
        <v>0</v>
      </c>
      <c r="Q126" s="2">
        <v>0</v>
      </c>
      <c r="R126" s="1">
        <v>45413</v>
      </c>
      <c r="S126" s="2">
        <v>147</v>
      </c>
      <c r="T126" s="2">
        <v>1965433.5888</v>
      </c>
      <c r="U126" s="1">
        <v>45352</v>
      </c>
      <c r="AE126" s="2">
        <v>32</v>
      </c>
      <c r="AF126" s="2">
        <v>449254.96350000001</v>
      </c>
      <c r="AG126" s="1">
        <v>45536</v>
      </c>
      <c r="AH126" s="2">
        <v>5867</v>
      </c>
      <c r="AI126" s="2">
        <v>75259339.304000005</v>
      </c>
      <c r="AJ126" s="1">
        <v>45108</v>
      </c>
      <c r="AN126" s="2">
        <v>61</v>
      </c>
      <c r="AO126" s="2">
        <v>770438.24880000006</v>
      </c>
      <c r="AP126" s="1">
        <v>45352</v>
      </c>
      <c r="AW126" s="2">
        <v>0</v>
      </c>
      <c r="AX126" s="2">
        <v>0</v>
      </c>
      <c r="AY126" s="1">
        <v>45627</v>
      </c>
      <c r="DB126" s="2">
        <v>63174455.252099998</v>
      </c>
      <c r="DC126" s="2">
        <v>15270010.852999998</v>
      </c>
    </row>
    <row r="127" spans="1:107">
      <c r="A127" t="s">
        <v>479</v>
      </c>
      <c r="B127" t="s">
        <v>671</v>
      </c>
      <c r="C127" t="s">
        <v>480</v>
      </c>
      <c r="D127" t="s">
        <v>671</v>
      </c>
      <c r="E127" t="s">
        <v>769</v>
      </c>
      <c r="F127" t="s">
        <v>480</v>
      </c>
      <c r="G127" t="s">
        <v>671</v>
      </c>
      <c r="H127" s="1">
        <v>44470</v>
      </c>
      <c r="I127" s="1">
        <v>44470</v>
      </c>
      <c r="J127" s="1">
        <v>44470</v>
      </c>
      <c r="K127" s="1">
        <v>44470</v>
      </c>
      <c r="L127" s="1">
        <v>44470</v>
      </c>
      <c r="AH127" s="2">
        <v>1665330</v>
      </c>
      <c r="AI127" s="2">
        <v>117559436.15199998</v>
      </c>
      <c r="AJ127" s="1">
        <v>44470</v>
      </c>
      <c r="DB127" s="2">
        <v>25651178.433000002</v>
      </c>
      <c r="DC127" s="2">
        <v>91908257.718999982</v>
      </c>
    </row>
    <row r="128" spans="1:107">
      <c r="A128" t="s">
        <v>483</v>
      </c>
      <c r="B128" t="s">
        <v>671</v>
      </c>
      <c r="C128" t="s">
        <v>484</v>
      </c>
      <c r="D128" t="s">
        <v>679</v>
      </c>
      <c r="E128" t="s">
        <v>716</v>
      </c>
      <c r="F128" t="s">
        <v>484</v>
      </c>
      <c r="G128" t="s">
        <v>671</v>
      </c>
      <c r="H128" s="1">
        <v>45505</v>
      </c>
      <c r="I128" s="1">
        <v>45474</v>
      </c>
      <c r="K128" s="1">
        <v>45474</v>
      </c>
      <c r="L128" s="1">
        <v>45505</v>
      </c>
      <c r="S128" s="2">
        <v>0</v>
      </c>
      <c r="T128" s="2">
        <v>0</v>
      </c>
      <c r="U128" s="1">
        <v>45717</v>
      </c>
      <c r="AH128" s="2">
        <v>69660</v>
      </c>
      <c r="AI128" s="2">
        <v>39778189.497999996</v>
      </c>
      <c r="AJ128" s="1">
        <v>45505</v>
      </c>
      <c r="AN128" s="2">
        <v>0</v>
      </c>
      <c r="AO128" s="2">
        <v>0</v>
      </c>
      <c r="AP128" s="1">
        <v>45748</v>
      </c>
      <c r="CV128" s="2">
        <v>0</v>
      </c>
      <c r="CW128" s="2">
        <v>0</v>
      </c>
      <c r="CX128" s="1">
        <v>45778</v>
      </c>
      <c r="DB128" s="2">
        <v>6370339.504999999</v>
      </c>
      <c r="DC128" s="2">
        <v>33407849.992999993</v>
      </c>
    </row>
    <row r="129" spans="1:107">
      <c r="A129" t="s">
        <v>485</v>
      </c>
      <c r="B129" t="s">
        <v>671</v>
      </c>
      <c r="C129" t="s">
        <v>486</v>
      </c>
      <c r="D129" t="s">
        <v>671</v>
      </c>
      <c r="E129" t="s">
        <v>770</v>
      </c>
      <c r="F129" t="s">
        <v>486</v>
      </c>
      <c r="G129" t="s">
        <v>671</v>
      </c>
      <c r="H129" s="1">
        <v>44378</v>
      </c>
      <c r="I129" s="1">
        <v>44378</v>
      </c>
      <c r="J129" s="1">
        <v>44378</v>
      </c>
      <c r="K129" s="1">
        <v>44378</v>
      </c>
      <c r="L129" s="1">
        <v>44378</v>
      </c>
      <c r="AH129" s="2">
        <v>6210300</v>
      </c>
      <c r="AI129" s="2">
        <v>115980664.65199997</v>
      </c>
      <c r="AJ129" s="1">
        <v>44378</v>
      </c>
      <c r="DB129" s="2">
        <v>4013880.692999999</v>
      </c>
      <c r="DC129" s="2">
        <v>111966783.95899998</v>
      </c>
    </row>
    <row r="130" spans="1:107">
      <c r="A130" t="s">
        <v>488</v>
      </c>
      <c r="B130" t="s">
        <v>679</v>
      </c>
      <c r="C130" t="s">
        <v>489</v>
      </c>
      <c r="D130" t="s">
        <v>679</v>
      </c>
      <c r="E130" t="s">
        <v>771</v>
      </c>
      <c r="F130" t="s">
        <v>489</v>
      </c>
      <c r="G130" t="s">
        <v>703</v>
      </c>
      <c r="I130" s="1">
        <v>44105</v>
      </c>
      <c r="K130" s="1">
        <v>44105</v>
      </c>
      <c r="L130" s="1">
        <v>44136</v>
      </c>
      <c r="BR130" s="2">
        <v>1806780</v>
      </c>
      <c r="BS130" s="2">
        <v>3168931.3757833331</v>
      </c>
      <c r="BT130" s="1">
        <v>44136</v>
      </c>
      <c r="DB130" s="2">
        <v>207278.89924999999</v>
      </c>
      <c r="DC130" s="2">
        <v>2961652.4765333333</v>
      </c>
    </row>
    <row r="131" spans="1:107">
      <c r="A131" t="s">
        <v>492</v>
      </c>
      <c r="B131" t="s">
        <v>668</v>
      </c>
      <c r="C131" t="s">
        <v>493</v>
      </c>
      <c r="D131" t="s">
        <v>736</v>
      </c>
      <c r="E131" t="s">
        <v>743</v>
      </c>
      <c r="F131" t="s">
        <v>493</v>
      </c>
      <c r="G131" t="s">
        <v>738</v>
      </c>
      <c r="H131" s="1">
        <v>44593</v>
      </c>
      <c r="I131" s="1">
        <v>44562</v>
      </c>
      <c r="J131" s="1">
        <v>44593</v>
      </c>
      <c r="K131" s="1">
        <v>44562</v>
      </c>
      <c r="L131" s="1">
        <v>44593</v>
      </c>
      <c r="M131" s="2">
        <v>499</v>
      </c>
      <c r="N131" s="2">
        <v>366667</v>
      </c>
      <c r="O131" s="1">
        <v>44593</v>
      </c>
      <c r="P131" s="2">
        <v>6424</v>
      </c>
      <c r="Q131" s="2">
        <v>4259238.4428000003</v>
      </c>
      <c r="R131" s="1">
        <v>45047</v>
      </c>
      <c r="S131" s="2">
        <v>902</v>
      </c>
      <c r="T131" s="2">
        <v>1051898.6940000001</v>
      </c>
      <c r="U131" s="1">
        <v>44652</v>
      </c>
      <c r="V131" s="2">
        <v>3024</v>
      </c>
      <c r="W131" s="2">
        <v>2341880.6136000003</v>
      </c>
      <c r="X131" s="1">
        <v>44986</v>
      </c>
      <c r="Y131" s="2">
        <v>110</v>
      </c>
      <c r="Z131" s="2">
        <v>48801.917733333335</v>
      </c>
      <c r="AA131" s="1">
        <v>44593</v>
      </c>
      <c r="AB131" s="2">
        <v>241</v>
      </c>
      <c r="AC131" s="2">
        <v>235215.28513333335</v>
      </c>
      <c r="AD131" s="1">
        <v>44866</v>
      </c>
      <c r="AE131" s="2">
        <v>1241</v>
      </c>
      <c r="AF131" s="2">
        <v>712276.92783333338</v>
      </c>
      <c r="AG131" s="1">
        <v>44682</v>
      </c>
      <c r="AH131" s="2">
        <v>8393</v>
      </c>
      <c r="AI131" s="2">
        <v>39204828.934</v>
      </c>
      <c r="AJ131" s="1">
        <v>45170</v>
      </c>
      <c r="AK131" s="2">
        <v>2747</v>
      </c>
      <c r="AL131" s="2">
        <v>2101019.1768</v>
      </c>
      <c r="AM131" s="1">
        <v>44805</v>
      </c>
      <c r="AN131" s="2">
        <v>13</v>
      </c>
      <c r="AO131" s="2">
        <v>11901.4764</v>
      </c>
      <c r="AP131" s="1">
        <v>44743</v>
      </c>
      <c r="AQ131" s="2">
        <v>124</v>
      </c>
      <c r="AR131" s="2">
        <v>65439.475200000001</v>
      </c>
      <c r="AS131" s="1">
        <v>44805</v>
      </c>
      <c r="AW131" s="2">
        <v>1739</v>
      </c>
      <c r="AX131" s="2">
        <v>2421983.4829143332</v>
      </c>
      <c r="AY131" s="1">
        <v>44835</v>
      </c>
      <c r="AZ131" s="2">
        <v>61</v>
      </c>
      <c r="BA131" s="2">
        <v>24696.421200000001</v>
      </c>
      <c r="BB131" s="1">
        <v>45200</v>
      </c>
      <c r="BC131" s="2">
        <v>254</v>
      </c>
      <c r="BD131" s="2">
        <v>115317.0876</v>
      </c>
      <c r="BE131" s="1">
        <v>44866</v>
      </c>
      <c r="BL131" s="2">
        <v>829</v>
      </c>
      <c r="BM131" s="2">
        <v>501523.65120000002</v>
      </c>
      <c r="BN131" s="1">
        <v>44713</v>
      </c>
      <c r="BO131" s="2">
        <v>875</v>
      </c>
      <c r="BP131" s="2">
        <v>175741.12269333331</v>
      </c>
      <c r="BQ131" s="1">
        <v>45170</v>
      </c>
      <c r="BR131" s="2">
        <v>11770</v>
      </c>
      <c r="BS131" s="2">
        <v>8614390.8264666665</v>
      </c>
      <c r="BT131" s="1">
        <v>44652</v>
      </c>
      <c r="BX131" s="2">
        <v>306</v>
      </c>
      <c r="BY131" s="2">
        <v>289206.70980000001</v>
      </c>
      <c r="BZ131" s="1">
        <v>45413</v>
      </c>
      <c r="CJ131" s="2">
        <v>94</v>
      </c>
      <c r="CK131" s="2">
        <v>51538.015573333338</v>
      </c>
      <c r="CL131" s="1">
        <v>45292</v>
      </c>
      <c r="CM131" s="2">
        <v>26</v>
      </c>
      <c r="CN131" s="2">
        <v>8193.3588</v>
      </c>
      <c r="CO131" s="1">
        <v>44621</v>
      </c>
      <c r="CP131" s="2">
        <v>292</v>
      </c>
      <c r="CQ131" s="2">
        <v>124016.09880000001</v>
      </c>
      <c r="CR131" s="1">
        <v>45292</v>
      </c>
      <c r="CS131" s="2">
        <v>348</v>
      </c>
      <c r="CT131" s="2">
        <v>194450.9424</v>
      </c>
      <c r="CU131" s="1">
        <v>44986</v>
      </c>
      <c r="CV131" s="2">
        <v>7472</v>
      </c>
      <c r="CW131" s="2">
        <v>3791201.2116</v>
      </c>
      <c r="CX131" s="1">
        <v>44958</v>
      </c>
      <c r="CY131" s="2">
        <v>12722</v>
      </c>
      <c r="CZ131" s="2">
        <v>2213460.2294999999</v>
      </c>
      <c r="DA131" s="1">
        <v>45200</v>
      </c>
      <c r="DB131" s="2">
        <v>14318882.369655667</v>
      </c>
      <c r="DC131" s="2">
        <v>54606004.732392013</v>
      </c>
    </row>
    <row r="132" spans="1:107">
      <c r="A132" t="s">
        <v>495</v>
      </c>
      <c r="B132" t="s">
        <v>679</v>
      </c>
      <c r="C132" t="s">
        <v>496</v>
      </c>
      <c r="D132" t="s">
        <v>701</v>
      </c>
      <c r="E132" t="s">
        <v>772</v>
      </c>
      <c r="F132" t="s">
        <v>496</v>
      </c>
      <c r="G132" t="s">
        <v>671</v>
      </c>
      <c r="I132" s="1">
        <v>45383</v>
      </c>
      <c r="J132" s="1">
        <v>45536</v>
      </c>
      <c r="K132" s="1">
        <v>45383</v>
      </c>
      <c r="L132" s="1">
        <v>45444</v>
      </c>
      <c r="M132" s="2">
        <v>0</v>
      </c>
      <c r="N132" s="2">
        <v>0</v>
      </c>
      <c r="O132" s="1">
        <v>45689</v>
      </c>
      <c r="P132" s="2">
        <v>379</v>
      </c>
      <c r="Q132" s="2">
        <v>0</v>
      </c>
      <c r="R132" s="1">
        <v>45444</v>
      </c>
      <c r="S132" s="2">
        <v>422</v>
      </c>
      <c r="T132" s="2">
        <v>4422640.2396</v>
      </c>
      <c r="U132" s="1">
        <v>45536</v>
      </c>
      <c r="AB132" s="2">
        <v>16</v>
      </c>
      <c r="AC132" s="2">
        <v>155088.17476666669</v>
      </c>
      <c r="AD132" s="1">
        <v>45597</v>
      </c>
      <c r="AE132" s="2">
        <v>0</v>
      </c>
      <c r="AF132" s="2">
        <v>0</v>
      </c>
      <c r="AG132" s="1">
        <v>45809</v>
      </c>
      <c r="AH132" s="2">
        <v>3</v>
      </c>
      <c r="AI132" s="2">
        <v>55375.217999999993</v>
      </c>
      <c r="AJ132" s="1">
        <v>45444</v>
      </c>
      <c r="AN132" s="2">
        <v>61</v>
      </c>
      <c r="AO132" s="2">
        <v>642080.10240000009</v>
      </c>
      <c r="AP132" s="1">
        <v>45566</v>
      </c>
      <c r="CJ132" s="2">
        <v>0</v>
      </c>
      <c r="CK132" s="2">
        <v>0</v>
      </c>
      <c r="CL132" s="1">
        <v>45597</v>
      </c>
      <c r="CM132" s="2">
        <v>0</v>
      </c>
      <c r="CN132" s="2">
        <v>0</v>
      </c>
      <c r="CO132" s="1">
        <v>45717</v>
      </c>
      <c r="CS132" s="2">
        <v>32</v>
      </c>
      <c r="CT132" s="2">
        <v>43.256400000000006</v>
      </c>
      <c r="CU132" s="1">
        <v>45474</v>
      </c>
      <c r="DB132" s="2">
        <v>3791257.887333333</v>
      </c>
      <c r="DC132" s="2">
        <v>1483969.1038333334</v>
      </c>
    </row>
    <row r="133" spans="1:107">
      <c r="A133" t="s">
        <v>497</v>
      </c>
      <c r="B133" t="s">
        <v>679</v>
      </c>
      <c r="C133" t="s">
        <v>498</v>
      </c>
      <c r="D133" t="s">
        <v>671</v>
      </c>
      <c r="E133" t="s">
        <v>673</v>
      </c>
      <c r="F133" t="s">
        <v>498</v>
      </c>
      <c r="G133" t="s">
        <v>671</v>
      </c>
      <c r="I133" s="1">
        <v>44287</v>
      </c>
      <c r="J133" s="1">
        <v>44348</v>
      </c>
      <c r="K133" s="1">
        <v>44287</v>
      </c>
      <c r="L133" s="1">
        <v>44348</v>
      </c>
      <c r="M133" s="2">
        <v>62400</v>
      </c>
      <c r="N133" s="2">
        <v>3085093</v>
      </c>
      <c r="O133" s="1">
        <v>44470</v>
      </c>
      <c r="P133" s="2">
        <v>79228</v>
      </c>
      <c r="Q133" s="2">
        <v>3641171.6088</v>
      </c>
      <c r="R133" s="1">
        <v>44378</v>
      </c>
      <c r="S133" s="2">
        <v>391073</v>
      </c>
      <c r="T133" s="2">
        <v>9351742.818</v>
      </c>
      <c r="U133" s="1">
        <v>44593</v>
      </c>
      <c r="V133" s="2">
        <v>129821</v>
      </c>
      <c r="W133" s="2">
        <v>5365212.1116000004</v>
      </c>
      <c r="X133" s="1">
        <v>44986</v>
      </c>
      <c r="Y133" s="2">
        <v>38160</v>
      </c>
      <c r="Z133" s="2">
        <v>940539.81186666666</v>
      </c>
      <c r="AA133" s="1">
        <v>44562</v>
      </c>
      <c r="AB133" s="2">
        <v>-480</v>
      </c>
      <c r="AC133" s="2">
        <v>-26616.055400000001</v>
      </c>
      <c r="AD133" s="1">
        <v>44593</v>
      </c>
      <c r="AE133" s="2">
        <v>165840</v>
      </c>
      <c r="AF133" s="2">
        <v>7480247.3868333334</v>
      </c>
      <c r="AG133" s="1">
        <v>44501</v>
      </c>
      <c r="AH133" s="2">
        <v>381630</v>
      </c>
      <c r="AI133" s="2">
        <v>63379347.477999985</v>
      </c>
      <c r="AJ133" s="1">
        <v>44348</v>
      </c>
      <c r="AK133" s="2">
        <v>3840</v>
      </c>
      <c r="AL133" s="2">
        <v>141857.1342</v>
      </c>
      <c r="AM133" s="1">
        <v>44805</v>
      </c>
      <c r="AN133" s="2">
        <v>58320</v>
      </c>
      <c r="AO133" s="2">
        <v>2487723.2952000005</v>
      </c>
      <c r="AP133" s="1">
        <v>44621</v>
      </c>
      <c r="AW133" s="2">
        <v>15360</v>
      </c>
      <c r="AX133" s="2">
        <v>349646.84116366669</v>
      </c>
      <c r="AY133" s="1">
        <v>44562</v>
      </c>
      <c r="AZ133" s="2">
        <v>240</v>
      </c>
      <c r="BA133" s="2">
        <v>8308.2119999999995</v>
      </c>
      <c r="BB133" s="1">
        <v>44713</v>
      </c>
      <c r="BC133" s="2">
        <v>1680</v>
      </c>
      <c r="BD133" s="2">
        <v>73741.720799999996</v>
      </c>
      <c r="BE133" s="1">
        <v>44593</v>
      </c>
      <c r="BI133" s="2">
        <v>1440</v>
      </c>
      <c r="BJ133" s="2">
        <v>57850.433630000007</v>
      </c>
      <c r="BK133" s="1">
        <v>44986</v>
      </c>
      <c r="BL133" s="2">
        <v>240</v>
      </c>
      <c r="BM133" s="2">
        <v>12099.859200000001</v>
      </c>
      <c r="BN133" s="1">
        <v>44652</v>
      </c>
      <c r="BO133" s="2">
        <v>2912</v>
      </c>
      <c r="BP133" s="2">
        <v>96266.04660799999</v>
      </c>
      <c r="BQ133" s="1">
        <v>44774</v>
      </c>
      <c r="BR133" s="2">
        <v>276920</v>
      </c>
      <c r="BS133" s="2">
        <v>8462484.1304000001</v>
      </c>
      <c r="BT133" s="1">
        <v>44652</v>
      </c>
      <c r="BX133" s="2">
        <v>1680</v>
      </c>
      <c r="BY133" s="2">
        <v>101999.64889333335</v>
      </c>
      <c r="BZ133" s="1">
        <v>44986</v>
      </c>
      <c r="CG133" s="2">
        <v>1920</v>
      </c>
      <c r="CH133" s="2">
        <v>72133.667999999991</v>
      </c>
      <c r="CI133" s="1">
        <v>44621</v>
      </c>
      <c r="CJ133" s="2">
        <v>55200</v>
      </c>
      <c r="CK133" s="2">
        <v>2552130.7496000002</v>
      </c>
      <c r="CL133" s="1">
        <v>44774</v>
      </c>
      <c r="CM133" s="2">
        <v>12871</v>
      </c>
      <c r="CN133" s="2">
        <v>624714.89520000003</v>
      </c>
      <c r="CO133" s="1">
        <v>44682</v>
      </c>
      <c r="CP133" s="2">
        <v>8880</v>
      </c>
      <c r="CQ133" s="2">
        <v>220456.9884</v>
      </c>
      <c r="CR133" s="1">
        <v>44743</v>
      </c>
      <c r="CS133" s="2">
        <v>9120</v>
      </c>
      <c r="CT133" s="2">
        <v>207632.21160000001</v>
      </c>
      <c r="CU133" s="1">
        <v>44927</v>
      </c>
      <c r="CV133" s="2">
        <v>89039</v>
      </c>
      <c r="CW133" s="2">
        <v>4071972.5375999999</v>
      </c>
      <c r="CX133" s="1">
        <v>45292</v>
      </c>
      <c r="CY133" s="2">
        <v>49200</v>
      </c>
      <c r="CZ133" s="2">
        <v>1243600.29</v>
      </c>
      <c r="DA133" s="1">
        <v>45108</v>
      </c>
      <c r="DB133" s="2">
        <v>56972521.248996668</v>
      </c>
      <c r="DC133" s="2">
        <v>57028835.573198333</v>
      </c>
    </row>
    <row r="134" spans="1:107">
      <c r="A134" t="s">
        <v>500</v>
      </c>
      <c r="B134" t="s">
        <v>671</v>
      </c>
      <c r="C134" t="s">
        <v>501</v>
      </c>
      <c r="D134" t="s">
        <v>701</v>
      </c>
      <c r="E134" t="s">
        <v>752</v>
      </c>
      <c r="F134" t="s">
        <v>501</v>
      </c>
      <c r="G134" t="s">
        <v>671</v>
      </c>
      <c r="H134" s="1">
        <v>44986</v>
      </c>
      <c r="I134" s="1">
        <v>44927</v>
      </c>
      <c r="J134" s="1">
        <v>45505</v>
      </c>
      <c r="K134" s="1">
        <v>44927</v>
      </c>
      <c r="L134" s="1">
        <v>44986</v>
      </c>
      <c r="S134" s="2">
        <v>17406</v>
      </c>
      <c r="T134" s="2">
        <v>3444396.7536000004</v>
      </c>
      <c r="U134" s="1">
        <v>45505</v>
      </c>
      <c r="AB134" s="2">
        <v>90</v>
      </c>
      <c r="AC134" s="2">
        <v>17731.285200000002</v>
      </c>
      <c r="AD134" s="1">
        <v>45627</v>
      </c>
      <c r="AH134" s="2">
        <v>0</v>
      </c>
      <c r="AI134" s="2">
        <v>0</v>
      </c>
      <c r="AJ134" s="1">
        <v>44986</v>
      </c>
      <c r="AN134" s="2">
        <v>1380</v>
      </c>
      <c r="AO134" s="2">
        <v>273082.12800000003</v>
      </c>
      <c r="AP134" s="1">
        <v>45505</v>
      </c>
      <c r="CG134" s="2">
        <v>0</v>
      </c>
      <c r="CH134" s="2">
        <v>0</v>
      </c>
      <c r="CI134" s="1">
        <v>45658</v>
      </c>
      <c r="CM134" s="2">
        <v>60</v>
      </c>
      <c r="CN134" s="2">
        <v>0</v>
      </c>
      <c r="CO134" s="1">
        <v>45323</v>
      </c>
      <c r="DB134" s="2">
        <v>78310.41840000001</v>
      </c>
      <c r="DC134" s="2">
        <v>3656899.7484000004</v>
      </c>
    </row>
    <row r="135" spans="1:107">
      <c r="A135" t="s">
        <v>503</v>
      </c>
      <c r="B135" t="s">
        <v>667</v>
      </c>
      <c r="C135" t="s">
        <v>504</v>
      </c>
      <c r="D135" t="s">
        <v>671</v>
      </c>
      <c r="E135" t="s">
        <v>707</v>
      </c>
      <c r="F135" t="s">
        <v>504</v>
      </c>
      <c r="G135" t="s">
        <v>671</v>
      </c>
      <c r="H135" s="1">
        <v>44866</v>
      </c>
      <c r="I135" s="1">
        <v>44743</v>
      </c>
      <c r="J135" s="1">
        <v>44805</v>
      </c>
      <c r="K135" s="1">
        <v>44743</v>
      </c>
      <c r="L135" s="1">
        <v>44805</v>
      </c>
      <c r="M135" s="2">
        <v>2</v>
      </c>
      <c r="N135" s="2">
        <v>21822</v>
      </c>
      <c r="O135" s="1">
        <v>45047</v>
      </c>
      <c r="P135" s="2">
        <v>51</v>
      </c>
      <c r="Q135" s="2">
        <v>740548.07640000002</v>
      </c>
      <c r="R135" s="1">
        <v>44986</v>
      </c>
      <c r="S135" s="2">
        <v>0</v>
      </c>
      <c r="T135" s="2">
        <v>0</v>
      </c>
      <c r="U135" s="1">
        <v>44958</v>
      </c>
      <c r="V135" s="2">
        <v>0</v>
      </c>
      <c r="W135" s="2">
        <v>0</v>
      </c>
      <c r="X135" s="1">
        <v>45200</v>
      </c>
      <c r="Y135" s="2">
        <v>0</v>
      </c>
      <c r="Z135" s="2">
        <v>0</v>
      </c>
      <c r="AA135" s="1">
        <v>44896</v>
      </c>
      <c r="AE135" s="2">
        <v>0</v>
      </c>
      <c r="AF135" s="2">
        <v>0</v>
      </c>
      <c r="AG135" s="1">
        <v>45231</v>
      </c>
      <c r="AH135" s="2">
        <v>1099</v>
      </c>
      <c r="AI135" s="2">
        <v>17692340.180999998</v>
      </c>
      <c r="AJ135" s="1">
        <v>44805</v>
      </c>
      <c r="AN135" s="2">
        <v>6</v>
      </c>
      <c r="AO135" s="2">
        <v>67238.344800000006</v>
      </c>
      <c r="AP135" s="1">
        <v>44958</v>
      </c>
      <c r="AW135" s="2">
        <v>0</v>
      </c>
      <c r="AX135" s="2">
        <v>0</v>
      </c>
      <c r="AY135" s="1">
        <v>45200</v>
      </c>
      <c r="BC135" s="2">
        <v>4</v>
      </c>
      <c r="BD135" s="2">
        <v>47500.002</v>
      </c>
      <c r="BE135" s="1">
        <v>44986</v>
      </c>
      <c r="BR135" s="2">
        <v>170</v>
      </c>
      <c r="BS135" s="2">
        <v>1190961.4478666666</v>
      </c>
      <c r="BT135" s="1">
        <v>44866</v>
      </c>
      <c r="CA135" s="2">
        <v>2</v>
      </c>
      <c r="CB135" s="2">
        <v>24611.4</v>
      </c>
      <c r="CC135" s="1">
        <v>44896</v>
      </c>
      <c r="CG135" s="2">
        <v>4</v>
      </c>
      <c r="CH135" s="2">
        <v>46509.783333333333</v>
      </c>
      <c r="CI135" s="1">
        <v>45017</v>
      </c>
      <c r="CJ135" s="2">
        <v>0</v>
      </c>
      <c r="CK135" s="2">
        <v>0</v>
      </c>
      <c r="CL135" s="1">
        <v>45200</v>
      </c>
      <c r="CM135" s="2">
        <v>2</v>
      </c>
      <c r="CN135" s="2">
        <v>0</v>
      </c>
      <c r="CO135" s="1">
        <v>45108</v>
      </c>
      <c r="CP135" s="2">
        <v>0</v>
      </c>
      <c r="CQ135" s="2">
        <v>0</v>
      </c>
      <c r="CR135" s="1">
        <v>45717</v>
      </c>
      <c r="CV135" s="2">
        <v>4</v>
      </c>
      <c r="CW135" s="2">
        <v>57575.76</v>
      </c>
      <c r="CX135" s="1">
        <v>45383</v>
      </c>
      <c r="DB135" s="2">
        <v>10190497.1274</v>
      </c>
      <c r="DC135" s="2">
        <v>9698609.8679999989</v>
      </c>
    </row>
    <row r="136" spans="1:107">
      <c r="A136" t="s">
        <v>506</v>
      </c>
      <c r="B136" t="s">
        <v>671</v>
      </c>
      <c r="C136" t="s">
        <v>507</v>
      </c>
      <c r="D136" t="s">
        <v>671</v>
      </c>
      <c r="E136" t="s">
        <v>773</v>
      </c>
      <c r="F136" t="s">
        <v>507</v>
      </c>
      <c r="G136" t="s">
        <v>671</v>
      </c>
      <c r="H136" s="1">
        <v>44593</v>
      </c>
      <c r="I136" s="1">
        <v>44562</v>
      </c>
      <c r="J136" s="1">
        <v>44593</v>
      </c>
      <c r="K136" s="1">
        <v>44562</v>
      </c>
      <c r="L136" s="1">
        <v>44593</v>
      </c>
      <c r="S136" s="2">
        <v>1440</v>
      </c>
      <c r="T136" s="2">
        <v>2007049.2288000002</v>
      </c>
      <c r="U136" s="1">
        <v>44927</v>
      </c>
      <c r="V136" s="2">
        <v>30</v>
      </c>
      <c r="W136" s="2">
        <v>41033.915999999997</v>
      </c>
      <c r="X136" s="1">
        <v>45627</v>
      </c>
      <c r="AH136" s="2">
        <v>10430</v>
      </c>
      <c r="AI136" s="2">
        <v>25181795.745999996</v>
      </c>
      <c r="AJ136" s="1">
        <v>44593</v>
      </c>
      <c r="AN136" s="2">
        <v>196</v>
      </c>
      <c r="AO136" s="2">
        <v>339130.17599999998</v>
      </c>
      <c r="AP136" s="1">
        <v>44927</v>
      </c>
      <c r="BR136" s="2">
        <v>7500</v>
      </c>
      <c r="BS136" s="2">
        <v>13305586.827133333</v>
      </c>
      <c r="BT136" s="1">
        <v>44805</v>
      </c>
      <c r="CJ136" s="2">
        <v>0</v>
      </c>
      <c r="CK136" s="2">
        <v>0</v>
      </c>
      <c r="CL136" s="1">
        <v>45017</v>
      </c>
      <c r="DB136" s="2">
        <v>38202668.779399998</v>
      </c>
      <c r="DC136" s="2">
        <v>2671927.1145333336</v>
      </c>
    </row>
    <row r="137" spans="1:107">
      <c r="A137" t="s">
        <v>509</v>
      </c>
      <c r="B137" t="s">
        <v>679</v>
      </c>
      <c r="C137" t="s">
        <v>510</v>
      </c>
      <c r="D137" t="s">
        <v>679</v>
      </c>
      <c r="E137" t="s">
        <v>673</v>
      </c>
      <c r="F137" t="s">
        <v>510</v>
      </c>
      <c r="G137" t="s">
        <v>697</v>
      </c>
      <c r="I137" s="1">
        <v>45108</v>
      </c>
      <c r="K137" s="1">
        <v>45108</v>
      </c>
      <c r="L137" s="1">
        <v>45047</v>
      </c>
      <c r="P137" s="2">
        <v>0</v>
      </c>
      <c r="Q137" s="2">
        <v>0</v>
      </c>
      <c r="R137" s="1">
        <v>45200</v>
      </c>
      <c r="S137" s="2">
        <v>1</v>
      </c>
      <c r="T137" s="2">
        <v>82700.270400000009</v>
      </c>
      <c r="U137" s="1">
        <v>45047</v>
      </c>
      <c r="V137" s="2">
        <v>0</v>
      </c>
      <c r="W137" s="2">
        <v>0</v>
      </c>
      <c r="X137" s="1">
        <v>45748</v>
      </c>
      <c r="AQ137" s="2">
        <v>0</v>
      </c>
      <c r="AR137" s="2">
        <v>0</v>
      </c>
      <c r="AS137" s="1">
        <v>45474</v>
      </c>
      <c r="DB137" s="2">
        <v>82700.270400000009</v>
      </c>
    </row>
    <row r="138" spans="1:107">
      <c r="A138" t="s">
        <v>511</v>
      </c>
      <c r="B138" t="s">
        <v>679</v>
      </c>
      <c r="C138" t="s">
        <v>512</v>
      </c>
      <c r="D138" t="s">
        <v>675</v>
      </c>
      <c r="E138" t="s">
        <v>717</v>
      </c>
      <c r="F138" t="s">
        <v>512</v>
      </c>
      <c r="G138" t="s">
        <v>699</v>
      </c>
      <c r="I138" s="1">
        <v>45108</v>
      </c>
      <c r="J138" s="1">
        <v>45139</v>
      </c>
      <c r="K138" s="1">
        <v>45108</v>
      </c>
      <c r="L138" s="1">
        <v>45139</v>
      </c>
      <c r="S138" s="2">
        <v>2051</v>
      </c>
      <c r="T138" s="2">
        <v>10916637.058800001</v>
      </c>
      <c r="U138" s="1">
        <v>45170</v>
      </c>
      <c r="V138" s="2">
        <v>0</v>
      </c>
      <c r="W138" s="2">
        <v>0</v>
      </c>
      <c r="X138" s="1">
        <v>45748</v>
      </c>
      <c r="Y138" s="2">
        <v>4</v>
      </c>
      <c r="Z138" s="2">
        <v>26195.106</v>
      </c>
      <c r="AA138" s="1">
        <v>45139</v>
      </c>
      <c r="AB138" s="2">
        <v>221</v>
      </c>
      <c r="AC138" s="2">
        <v>1427782.8899333333</v>
      </c>
      <c r="AD138" s="1">
        <v>45323</v>
      </c>
      <c r="AE138" s="2">
        <v>136</v>
      </c>
      <c r="AF138" s="2">
        <v>840078.125</v>
      </c>
      <c r="AG138" s="1">
        <v>45200</v>
      </c>
      <c r="AH138" s="2">
        <v>9352</v>
      </c>
      <c r="AI138" s="2">
        <v>98198486.287</v>
      </c>
      <c r="AJ138" s="1">
        <v>45139</v>
      </c>
      <c r="AN138" s="2">
        <v>280</v>
      </c>
      <c r="AO138" s="2">
        <v>1798146.1739999999</v>
      </c>
      <c r="AP138" s="1">
        <v>45200</v>
      </c>
      <c r="AQ138" s="2">
        <v>4</v>
      </c>
      <c r="AR138" s="2">
        <v>32831.607600000003</v>
      </c>
      <c r="AS138" s="1">
        <v>45597</v>
      </c>
      <c r="AW138" s="2">
        <v>0</v>
      </c>
      <c r="AX138" s="2">
        <v>0</v>
      </c>
      <c r="AY138" s="1">
        <v>45352</v>
      </c>
      <c r="BC138" s="2">
        <v>15</v>
      </c>
      <c r="BD138" s="2">
        <v>109617.68400000001</v>
      </c>
      <c r="BE138" s="1">
        <v>45231</v>
      </c>
      <c r="BL138" s="2">
        <v>0</v>
      </c>
      <c r="BM138" s="2">
        <v>0</v>
      </c>
      <c r="BN138" s="1">
        <v>45323</v>
      </c>
      <c r="CG138" s="2">
        <v>8</v>
      </c>
      <c r="CH138" s="2">
        <v>46752.795999999995</v>
      </c>
      <c r="CI138" s="1">
        <v>45261</v>
      </c>
      <c r="CJ138" s="2">
        <v>0</v>
      </c>
      <c r="CK138" s="2">
        <v>0</v>
      </c>
      <c r="CL138" s="1">
        <v>45748</v>
      </c>
      <c r="CM138" s="2">
        <v>114</v>
      </c>
      <c r="CN138" s="2">
        <v>904024.45320000011</v>
      </c>
      <c r="CO138" s="1">
        <v>45139</v>
      </c>
      <c r="CP138" s="2">
        <v>1</v>
      </c>
      <c r="CQ138" s="2">
        <v>7568.3784000000005</v>
      </c>
      <c r="CR138" s="1">
        <v>45292</v>
      </c>
      <c r="CS138" s="2">
        <v>18</v>
      </c>
      <c r="CT138" s="2">
        <v>100921.656</v>
      </c>
      <c r="CU138" s="1">
        <v>45566</v>
      </c>
      <c r="CV138" s="2">
        <v>157</v>
      </c>
      <c r="CW138" s="2">
        <v>871392.72</v>
      </c>
      <c r="CX138" s="1">
        <v>45627</v>
      </c>
      <c r="DB138" s="2">
        <v>114474139.20486666</v>
      </c>
      <c r="DC138" s="2">
        <v>806295.73106666666</v>
      </c>
    </row>
    <row r="139" spans="1:107">
      <c r="A139" t="s">
        <v>513</v>
      </c>
      <c r="B139" t="s">
        <v>679</v>
      </c>
      <c r="C139" t="s">
        <v>514</v>
      </c>
      <c r="D139" t="s">
        <v>671</v>
      </c>
      <c r="E139" t="s">
        <v>774</v>
      </c>
      <c r="F139" t="s">
        <v>514</v>
      </c>
      <c r="G139" t="s">
        <v>671</v>
      </c>
      <c r="I139" s="1">
        <v>44652</v>
      </c>
      <c r="J139" s="1">
        <v>44682</v>
      </c>
      <c r="K139" s="1">
        <v>44652</v>
      </c>
      <c r="L139" s="1">
        <v>44682</v>
      </c>
      <c r="AH139" s="2">
        <v>3241680</v>
      </c>
      <c r="AI139" s="2">
        <v>98140080.834999979</v>
      </c>
      <c r="AJ139" s="1">
        <v>44682</v>
      </c>
      <c r="BR139" s="2">
        <v>1775205</v>
      </c>
      <c r="BS139" s="2">
        <v>3881305.7854666663</v>
      </c>
      <c r="BT139" s="1">
        <v>45566</v>
      </c>
      <c r="DB139" s="2">
        <v>1934762.780733333</v>
      </c>
      <c r="DC139" s="2">
        <v>100086623.83973332</v>
      </c>
    </row>
    <row r="140" spans="1:107">
      <c r="A140" t="s">
        <v>518</v>
      </c>
      <c r="B140" t="s">
        <v>671</v>
      </c>
      <c r="C140" t="s">
        <v>519</v>
      </c>
      <c r="D140" t="s">
        <v>671</v>
      </c>
      <c r="E140" t="s">
        <v>717</v>
      </c>
      <c r="F140" t="s">
        <v>519</v>
      </c>
      <c r="G140" t="s">
        <v>671</v>
      </c>
      <c r="H140" s="1">
        <v>45413</v>
      </c>
      <c r="I140" s="1">
        <v>45383</v>
      </c>
      <c r="J140" s="1">
        <v>45413</v>
      </c>
      <c r="K140" s="1">
        <v>45383</v>
      </c>
      <c r="L140" s="1">
        <v>45413</v>
      </c>
      <c r="M140" s="2">
        <v>0</v>
      </c>
      <c r="N140" s="2">
        <v>0</v>
      </c>
      <c r="O140" s="1">
        <v>45597</v>
      </c>
      <c r="AE140" s="2">
        <v>0</v>
      </c>
      <c r="AF140" s="2">
        <v>0</v>
      </c>
      <c r="AG140" s="1">
        <v>45689</v>
      </c>
      <c r="AH140" s="2">
        <v>5794</v>
      </c>
      <c r="AI140" s="2">
        <v>90904561.956999987</v>
      </c>
      <c r="AJ140" s="1">
        <v>45413</v>
      </c>
      <c r="BR140" s="2">
        <v>0</v>
      </c>
      <c r="BS140" s="2">
        <v>0</v>
      </c>
      <c r="BT140" s="1">
        <v>45748</v>
      </c>
      <c r="DB140" s="2">
        <v>87438669.563999996</v>
      </c>
      <c r="DC140" s="2">
        <v>3465892.3929999997</v>
      </c>
    </row>
    <row r="141" spans="1:107">
      <c r="A141" t="s">
        <v>520</v>
      </c>
      <c r="B141" t="s">
        <v>671</v>
      </c>
      <c r="C141" t="s">
        <v>521</v>
      </c>
      <c r="D141" t="s">
        <v>675</v>
      </c>
      <c r="E141" t="s">
        <v>673</v>
      </c>
      <c r="F141" t="s">
        <v>521</v>
      </c>
      <c r="G141" t="s">
        <v>671</v>
      </c>
      <c r="H141" s="1">
        <v>44593</v>
      </c>
      <c r="I141" s="1">
        <v>44562</v>
      </c>
      <c r="J141" s="1">
        <v>44593</v>
      </c>
      <c r="K141" s="1">
        <v>44562</v>
      </c>
      <c r="L141" s="1">
        <v>44593</v>
      </c>
      <c r="M141" s="2">
        <v>192</v>
      </c>
      <c r="N141" s="2">
        <v>3505469</v>
      </c>
      <c r="O141" s="1">
        <v>45261</v>
      </c>
      <c r="P141" s="2">
        <v>2521</v>
      </c>
      <c r="Q141" s="2">
        <v>69762645.110400006</v>
      </c>
      <c r="R141" s="1">
        <v>44652</v>
      </c>
      <c r="S141" s="2">
        <v>1622</v>
      </c>
      <c r="T141" s="2">
        <v>23951814.48</v>
      </c>
      <c r="U141" s="1">
        <v>44682</v>
      </c>
      <c r="V141" s="2">
        <v>528</v>
      </c>
      <c r="W141" s="2">
        <v>8835667.1172000002</v>
      </c>
      <c r="X141" s="1">
        <v>44896</v>
      </c>
      <c r="Y141" s="2">
        <v>70</v>
      </c>
      <c r="Z141" s="2">
        <v>1129126.0231999999</v>
      </c>
      <c r="AA141" s="1">
        <v>44652</v>
      </c>
      <c r="AE141" s="2">
        <v>102</v>
      </c>
      <c r="AF141" s="2">
        <v>1623294.3859999999</v>
      </c>
      <c r="AG141" s="1">
        <v>45536</v>
      </c>
      <c r="AH141" s="2">
        <v>3277</v>
      </c>
      <c r="AI141" s="2">
        <v>83303752.986999974</v>
      </c>
      <c r="AJ141" s="1">
        <v>44593</v>
      </c>
      <c r="AK141" s="2">
        <v>332</v>
      </c>
      <c r="AL141" s="2">
        <v>4859982.6719999993</v>
      </c>
      <c r="AN141" s="2">
        <v>154</v>
      </c>
      <c r="AO141" s="2">
        <v>3046825.6896000002</v>
      </c>
      <c r="AP141" s="1">
        <v>44927</v>
      </c>
      <c r="AQ141" s="2">
        <v>237</v>
      </c>
      <c r="AR141" s="2">
        <v>3918679.3140000002</v>
      </c>
      <c r="AS141" s="1">
        <v>45200</v>
      </c>
      <c r="AW141" s="2">
        <v>63</v>
      </c>
      <c r="AX141" s="2">
        <v>878336.21316000004</v>
      </c>
      <c r="AY141" s="1">
        <v>44774</v>
      </c>
      <c r="BC141" s="2">
        <v>0</v>
      </c>
      <c r="BD141" s="2">
        <v>0</v>
      </c>
      <c r="BE141" s="1">
        <v>44958</v>
      </c>
      <c r="CJ141" s="2">
        <v>223</v>
      </c>
      <c r="CK141" s="2">
        <v>2630369.8758933335</v>
      </c>
      <c r="CL141" s="1">
        <v>44958</v>
      </c>
      <c r="CM141" s="2">
        <v>37</v>
      </c>
      <c r="CN141" s="2">
        <v>664827.0024</v>
      </c>
      <c r="CO141" s="1">
        <v>45139</v>
      </c>
      <c r="CP141" s="2">
        <v>6</v>
      </c>
      <c r="CQ141" s="2">
        <v>39927.148800000003</v>
      </c>
      <c r="CR141" s="1">
        <v>45474</v>
      </c>
      <c r="CS141" s="2">
        <v>28</v>
      </c>
      <c r="CT141" s="2">
        <v>117275.55840000001</v>
      </c>
      <c r="CU141" s="1">
        <v>45261</v>
      </c>
      <c r="CV141" s="2">
        <v>11</v>
      </c>
      <c r="CW141" s="2">
        <v>203962.8756</v>
      </c>
      <c r="CX141" s="1">
        <v>45352</v>
      </c>
      <c r="DB141" s="2">
        <v>203906116.39033332</v>
      </c>
      <c r="DC141" s="2">
        <v>4565839.0633200007</v>
      </c>
    </row>
    <row r="142" spans="1:107">
      <c r="A142" t="s">
        <v>523</v>
      </c>
      <c r="B142" t="s">
        <v>760</v>
      </c>
      <c r="C142" t="s">
        <v>524</v>
      </c>
      <c r="D142" t="s">
        <v>723</v>
      </c>
      <c r="E142" t="s">
        <v>717</v>
      </c>
      <c r="F142" t="s">
        <v>524</v>
      </c>
      <c r="G142" t="s">
        <v>733</v>
      </c>
      <c r="H142" s="1">
        <v>44835</v>
      </c>
      <c r="I142" s="1">
        <v>44835</v>
      </c>
      <c r="J142" s="1">
        <v>44866</v>
      </c>
      <c r="K142" s="1">
        <v>44835</v>
      </c>
      <c r="L142" s="1">
        <v>44774</v>
      </c>
      <c r="M142" s="2">
        <v>0</v>
      </c>
      <c r="N142" s="2">
        <v>0</v>
      </c>
      <c r="O142" s="1">
        <v>45778</v>
      </c>
      <c r="P142" s="2">
        <v>6243</v>
      </c>
      <c r="Q142" s="2">
        <v>8.9496000000000002</v>
      </c>
      <c r="R142" s="1">
        <v>44805</v>
      </c>
      <c r="S142" s="2">
        <v>1853</v>
      </c>
      <c r="T142" s="2">
        <v>4732048.7939999998</v>
      </c>
      <c r="U142" s="1">
        <v>45170</v>
      </c>
      <c r="V142" s="2">
        <v>453</v>
      </c>
      <c r="W142" s="2">
        <v>2374979.2176000001</v>
      </c>
      <c r="X142" s="1">
        <v>45017</v>
      </c>
      <c r="Y142" s="2">
        <v>652</v>
      </c>
      <c r="Z142" s="2">
        <v>3546640.0069333338</v>
      </c>
      <c r="AB142" s="2">
        <v>362</v>
      </c>
      <c r="AC142" s="2">
        <v>2279697.5025333334</v>
      </c>
      <c r="AD142" s="1">
        <v>44958</v>
      </c>
      <c r="AE142" s="2">
        <v>644</v>
      </c>
      <c r="AF142" s="2">
        <v>3175099.2436666666</v>
      </c>
      <c r="AG142" s="1">
        <v>44958</v>
      </c>
      <c r="AH142" s="2">
        <v>15538</v>
      </c>
      <c r="AI142" s="2">
        <v>164268551.44999999</v>
      </c>
      <c r="AJ142" s="1">
        <v>44866</v>
      </c>
      <c r="AN142" s="2">
        <v>306</v>
      </c>
      <c r="AO142" s="2">
        <v>1957176.0912000001</v>
      </c>
      <c r="AP142" s="1">
        <v>44835</v>
      </c>
      <c r="AQ142" s="2">
        <v>1182</v>
      </c>
      <c r="AR142" s="2">
        <v>7680170.8368000006</v>
      </c>
      <c r="AS142" s="1">
        <v>45139</v>
      </c>
      <c r="AW142" s="2">
        <v>410</v>
      </c>
      <c r="AX142" s="2">
        <v>2437531.1103196666</v>
      </c>
      <c r="AY142" s="1">
        <v>45017</v>
      </c>
      <c r="BC142" s="2">
        <v>199</v>
      </c>
      <c r="BD142" s="2">
        <v>1204538.5967999999</v>
      </c>
      <c r="BE142" s="1">
        <v>44866</v>
      </c>
      <c r="BI142" s="2">
        <v>0</v>
      </c>
      <c r="BJ142" s="2">
        <v>0</v>
      </c>
      <c r="BK142" s="1">
        <v>45505</v>
      </c>
      <c r="BL142" s="2">
        <v>0</v>
      </c>
      <c r="BM142" s="2">
        <v>0</v>
      </c>
      <c r="BN142" s="1">
        <v>45108</v>
      </c>
      <c r="BO142" s="2">
        <v>0</v>
      </c>
      <c r="BP142" s="2">
        <v>0</v>
      </c>
      <c r="BQ142" s="1">
        <v>45261</v>
      </c>
      <c r="BR142" s="2">
        <v>0</v>
      </c>
      <c r="BS142" s="2">
        <v>0</v>
      </c>
      <c r="BT142" s="1">
        <v>45717</v>
      </c>
      <c r="BX142" s="2">
        <v>0</v>
      </c>
      <c r="BY142" s="2">
        <v>0</v>
      </c>
      <c r="BZ142" s="1">
        <v>45383</v>
      </c>
      <c r="CG142" s="2">
        <v>488</v>
      </c>
      <c r="CH142" s="2">
        <v>2391045.7653333335</v>
      </c>
      <c r="CI142" s="1">
        <v>44835</v>
      </c>
      <c r="CJ142" s="2">
        <v>732</v>
      </c>
      <c r="CK142" s="2">
        <v>2844161.02416</v>
      </c>
      <c r="CL142" s="1">
        <v>44774</v>
      </c>
      <c r="CM142" s="2">
        <v>182</v>
      </c>
      <c r="CN142" s="2">
        <v>1539441.5784</v>
      </c>
      <c r="CO142" s="1">
        <v>44866</v>
      </c>
      <c r="CP142" s="2">
        <v>8</v>
      </c>
      <c r="CQ142" s="2">
        <v>55069.872000000003</v>
      </c>
      <c r="CR142" s="1">
        <v>44986</v>
      </c>
      <c r="CS142" s="2">
        <v>328</v>
      </c>
      <c r="CT142" s="2">
        <v>1499562.1608000002</v>
      </c>
      <c r="CU142" s="1">
        <v>45352</v>
      </c>
      <c r="CV142" s="2">
        <v>791</v>
      </c>
      <c r="CW142" s="2">
        <v>4139379.4331999999</v>
      </c>
      <c r="CX142" s="1">
        <v>45413</v>
      </c>
      <c r="DB142" s="2">
        <v>203212271.81914634</v>
      </c>
      <c r="DC142" s="2">
        <v>2912829.8142000004</v>
      </c>
    </row>
    <row r="143" spans="1:107">
      <c r="A143" t="s">
        <v>527</v>
      </c>
      <c r="B143" t="s">
        <v>679</v>
      </c>
      <c r="C143" t="s">
        <v>528</v>
      </c>
      <c r="D143" t="s">
        <v>671</v>
      </c>
      <c r="E143" t="s">
        <v>775</v>
      </c>
      <c r="F143" t="s">
        <v>528</v>
      </c>
      <c r="G143" t="s">
        <v>671</v>
      </c>
      <c r="I143" s="1">
        <v>44835</v>
      </c>
      <c r="J143" s="1">
        <v>44896</v>
      </c>
      <c r="K143" s="1">
        <v>44835</v>
      </c>
      <c r="L143" s="1">
        <v>44896</v>
      </c>
      <c r="AH143" s="2">
        <v>941</v>
      </c>
      <c r="AI143" s="2">
        <v>19673929.947999999</v>
      </c>
      <c r="AJ143" s="1">
        <v>44896</v>
      </c>
      <c r="DB143" s="2">
        <v>11539360.507999998</v>
      </c>
      <c r="DC143" s="2">
        <v>8134569.4399999985</v>
      </c>
    </row>
    <row r="144" spans="1:107">
      <c r="A144" t="s">
        <v>529</v>
      </c>
      <c r="B144" t="s">
        <v>679</v>
      </c>
      <c r="C144" t="s">
        <v>530</v>
      </c>
      <c r="D144" t="s">
        <v>667</v>
      </c>
      <c r="E144" t="s">
        <v>692</v>
      </c>
      <c r="F144" t="s">
        <v>530</v>
      </c>
      <c r="G144" t="s">
        <v>703</v>
      </c>
      <c r="I144" s="1">
        <v>43922</v>
      </c>
      <c r="J144" s="1">
        <v>43983</v>
      </c>
      <c r="K144" s="1">
        <v>43922</v>
      </c>
      <c r="L144" s="1">
        <v>43983</v>
      </c>
      <c r="M144" s="2">
        <v>5520</v>
      </c>
      <c r="N144" s="2">
        <v>843104</v>
      </c>
      <c r="O144" s="1">
        <v>44501</v>
      </c>
      <c r="S144" s="2">
        <v>32692</v>
      </c>
      <c r="T144" s="2">
        <v>2590548.2327999999</v>
      </c>
      <c r="U144" s="1">
        <v>44621</v>
      </c>
      <c r="V144" s="2">
        <v>5013</v>
      </c>
      <c r="W144" s="2">
        <v>1094158.7052</v>
      </c>
      <c r="X144" s="1">
        <v>44986</v>
      </c>
      <c r="Y144" s="2">
        <v>2760</v>
      </c>
      <c r="Z144" s="2">
        <v>511622.08160000003</v>
      </c>
      <c r="AA144" s="1">
        <v>44593</v>
      </c>
      <c r="AB144" s="2">
        <v>4140</v>
      </c>
      <c r="AC144" s="2">
        <v>657909.7416666667</v>
      </c>
      <c r="AD144" s="1">
        <v>44409</v>
      </c>
      <c r="AE144" s="2">
        <v>27960</v>
      </c>
      <c r="AF144" s="2">
        <v>5254197.1701666666</v>
      </c>
      <c r="AG144" s="1">
        <v>44652</v>
      </c>
      <c r="AH144" s="2">
        <v>28410</v>
      </c>
      <c r="AI144" s="2">
        <v>15306184.795999996</v>
      </c>
      <c r="AJ144" s="1">
        <v>44228</v>
      </c>
      <c r="AK144" s="2">
        <v>480</v>
      </c>
      <c r="AL144" s="2">
        <v>59577.60639999999</v>
      </c>
      <c r="AN144" s="2">
        <v>5820</v>
      </c>
      <c r="AO144" s="2">
        <v>1130286.7488000002</v>
      </c>
      <c r="AP144" s="1">
        <v>44652</v>
      </c>
      <c r="AQ144" s="2">
        <v>0</v>
      </c>
      <c r="AR144" s="2">
        <v>0</v>
      </c>
      <c r="AS144" s="1">
        <v>44958</v>
      </c>
      <c r="AW144" s="2">
        <v>840</v>
      </c>
      <c r="AX144" s="2">
        <v>179356.14550000001</v>
      </c>
      <c r="AY144" s="1">
        <v>44896</v>
      </c>
      <c r="BC144" s="2">
        <v>1200</v>
      </c>
      <c r="BD144" s="2">
        <v>212828.946</v>
      </c>
      <c r="BE144" s="1">
        <v>44713</v>
      </c>
      <c r="BL144" s="2">
        <v>900</v>
      </c>
      <c r="BM144" s="2">
        <v>92237.560800000007</v>
      </c>
      <c r="BN144" s="1">
        <v>44652</v>
      </c>
      <c r="BO144" s="2">
        <v>0</v>
      </c>
      <c r="BP144" s="2">
        <v>0</v>
      </c>
      <c r="BQ144" s="1">
        <v>44958</v>
      </c>
      <c r="BR144" s="2">
        <v>81330</v>
      </c>
      <c r="BS144" s="2">
        <v>8512048.5639999993</v>
      </c>
      <c r="BT144" s="1">
        <v>43983</v>
      </c>
      <c r="CG144" s="2">
        <v>0</v>
      </c>
      <c r="CH144" s="2">
        <v>0</v>
      </c>
      <c r="CI144" s="1">
        <v>44713</v>
      </c>
      <c r="CJ144" s="2">
        <v>780</v>
      </c>
      <c r="CK144" s="2">
        <v>170675.67024000001</v>
      </c>
      <c r="CL144" s="1">
        <v>44713</v>
      </c>
      <c r="CM144" s="2">
        <v>3128</v>
      </c>
      <c r="CN144" s="2">
        <v>703325.19839999999</v>
      </c>
      <c r="CO144" s="1">
        <v>44409</v>
      </c>
      <c r="CV144" s="2">
        <v>3171</v>
      </c>
      <c r="CW144" s="2">
        <v>670080.41760000004</v>
      </c>
      <c r="CX144" s="1">
        <v>44986</v>
      </c>
      <c r="DB144" s="2">
        <v>19244862.300673332</v>
      </c>
      <c r="DC144" s="2">
        <v>18743279.284499995</v>
      </c>
    </row>
    <row r="145" spans="1:107">
      <c r="A145" t="s">
        <v>532</v>
      </c>
      <c r="B145" t="s">
        <v>701</v>
      </c>
      <c r="C145" t="s">
        <v>533</v>
      </c>
      <c r="D145" t="s">
        <v>671</v>
      </c>
      <c r="E145" t="s">
        <v>776</v>
      </c>
      <c r="F145" t="s">
        <v>533</v>
      </c>
      <c r="G145" t="s">
        <v>697</v>
      </c>
      <c r="H145" s="1">
        <v>28491</v>
      </c>
      <c r="I145" s="1">
        <v>43831</v>
      </c>
      <c r="J145" s="1">
        <v>44835</v>
      </c>
      <c r="K145" s="1">
        <v>44835</v>
      </c>
      <c r="L145" s="1">
        <v>28491</v>
      </c>
      <c r="P145" s="2">
        <v>2610</v>
      </c>
      <c r="Q145" s="2">
        <v>165058.9644</v>
      </c>
      <c r="R145" s="1">
        <v>40422</v>
      </c>
      <c r="S145" s="2">
        <v>33454</v>
      </c>
      <c r="T145" s="2">
        <v>399101.44560000004</v>
      </c>
      <c r="U145" s="1">
        <v>28491</v>
      </c>
      <c r="V145" s="2">
        <v>1925</v>
      </c>
      <c r="W145" s="2">
        <v>59705.764799999997</v>
      </c>
      <c r="X145" s="1">
        <v>31717</v>
      </c>
      <c r="Y145" s="2">
        <v>3670</v>
      </c>
      <c r="Z145" s="2">
        <v>203166.94066666666</v>
      </c>
      <c r="AA145" s="1">
        <v>38749</v>
      </c>
      <c r="AB145" s="2">
        <v>2955</v>
      </c>
      <c r="AC145" s="2">
        <v>362495.1174333333</v>
      </c>
      <c r="AD145" s="1">
        <v>29526</v>
      </c>
      <c r="AE145" s="2">
        <v>17380</v>
      </c>
      <c r="AF145" s="2">
        <v>512731.7146666667</v>
      </c>
      <c r="AG145" s="1">
        <v>30926</v>
      </c>
      <c r="AH145" s="2">
        <v>7970</v>
      </c>
      <c r="AI145" s="2">
        <v>9926520.5599999968</v>
      </c>
      <c r="AJ145" s="1">
        <v>44835</v>
      </c>
      <c r="AK145" s="2">
        <v>1665</v>
      </c>
      <c r="AL145" s="2">
        <v>43492.783799999997</v>
      </c>
      <c r="AM145" s="1">
        <v>37987</v>
      </c>
      <c r="AN145" s="2">
        <v>2805</v>
      </c>
      <c r="AO145" s="2">
        <v>210894.34080000001</v>
      </c>
      <c r="AP145" s="1">
        <v>29373</v>
      </c>
      <c r="AQ145" s="2">
        <v>6240</v>
      </c>
      <c r="AR145" s="2">
        <v>120840.48240000001</v>
      </c>
      <c r="AS145" s="1">
        <v>33298</v>
      </c>
      <c r="AT145" s="2">
        <v>0</v>
      </c>
      <c r="AU145" s="2">
        <v>0</v>
      </c>
      <c r="AV145" s="1">
        <v>39600</v>
      </c>
      <c r="AW145" s="2">
        <v>8065</v>
      </c>
      <c r="AX145" s="2">
        <v>299566.78711400001</v>
      </c>
      <c r="AY145" s="1">
        <v>30682</v>
      </c>
      <c r="BC145" s="2">
        <v>1370</v>
      </c>
      <c r="BD145" s="2">
        <v>102766.76520000001</v>
      </c>
      <c r="BE145" s="1">
        <v>35704</v>
      </c>
      <c r="BI145" s="2">
        <v>1895</v>
      </c>
      <c r="BJ145" s="2">
        <v>73855.277733333336</v>
      </c>
      <c r="BK145" s="1">
        <v>37073</v>
      </c>
      <c r="BL145" s="2">
        <v>2120</v>
      </c>
      <c r="BM145" s="2">
        <v>96879.42</v>
      </c>
      <c r="BN145" s="1">
        <v>36557</v>
      </c>
      <c r="BO145" s="2">
        <v>0</v>
      </c>
      <c r="BP145" s="2">
        <v>0</v>
      </c>
      <c r="BQ145" s="1">
        <v>35462</v>
      </c>
      <c r="CA145" s="2">
        <v>870</v>
      </c>
      <c r="CB145" s="2">
        <v>49731.435600000004</v>
      </c>
      <c r="CC145" s="1">
        <v>31413</v>
      </c>
      <c r="CD145" s="2">
        <v>1010</v>
      </c>
      <c r="CE145" s="2">
        <v>75168.239999999991</v>
      </c>
      <c r="CF145" s="1">
        <v>40087</v>
      </c>
      <c r="CG145" s="2">
        <v>1840</v>
      </c>
      <c r="CH145" s="2">
        <v>46609.981666666667</v>
      </c>
      <c r="CI145" s="1">
        <v>30834</v>
      </c>
      <c r="CM145" s="2">
        <v>4681</v>
      </c>
      <c r="CN145" s="2">
        <v>72933.2736</v>
      </c>
      <c r="CO145" s="1">
        <v>38047</v>
      </c>
      <c r="CP145" s="2">
        <v>4760</v>
      </c>
      <c r="CQ145" s="2">
        <v>179048.6808</v>
      </c>
      <c r="CR145" s="1">
        <v>30682</v>
      </c>
      <c r="CV145" s="2">
        <v>616</v>
      </c>
      <c r="CW145" s="2">
        <v>9637.2276000000002</v>
      </c>
      <c r="CX145" s="1">
        <v>35916</v>
      </c>
      <c r="CY145" s="2">
        <v>16575</v>
      </c>
      <c r="CZ145" s="2">
        <v>187425.495</v>
      </c>
      <c r="DA145" s="1">
        <v>35886</v>
      </c>
      <c r="DB145" s="2">
        <v>13145595.928044997</v>
      </c>
      <c r="DC145" s="2">
        <v>52034.77083566667</v>
      </c>
    </row>
    <row r="146" spans="1:107">
      <c r="A146" t="s">
        <v>535</v>
      </c>
      <c r="B146" t="s">
        <v>671</v>
      </c>
      <c r="C146" t="s">
        <v>536</v>
      </c>
      <c r="D146" t="s">
        <v>671</v>
      </c>
      <c r="E146" t="s">
        <v>777</v>
      </c>
      <c r="F146" t="s">
        <v>536</v>
      </c>
      <c r="G146" t="s">
        <v>671</v>
      </c>
      <c r="H146" s="1">
        <v>44562</v>
      </c>
      <c r="I146" s="1">
        <v>44562</v>
      </c>
      <c r="J146" s="1">
        <v>44562</v>
      </c>
      <c r="K146" s="1">
        <v>44562</v>
      </c>
      <c r="L146" s="1">
        <v>44562</v>
      </c>
      <c r="M146" s="2">
        <v>9756</v>
      </c>
      <c r="N146" s="2">
        <v>18694163</v>
      </c>
      <c r="O146" s="1">
        <v>44835</v>
      </c>
      <c r="P146" s="2">
        <v>10965</v>
      </c>
      <c r="Q146" s="2">
        <v>14833687.545600001</v>
      </c>
      <c r="R146" s="1">
        <v>45047</v>
      </c>
      <c r="S146" s="2">
        <v>19069</v>
      </c>
      <c r="T146" s="2">
        <v>26577325.816799998</v>
      </c>
      <c r="U146" s="1">
        <v>44866</v>
      </c>
      <c r="V146" s="2">
        <v>4359</v>
      </c>
      <c r="W146" s="2">
        <v>6886034.0472000008</v>
      </c>
      <c r="X146" s="1">
        <v>45292</v>
      </c>
      <c r="Y146" s="2">
        <v>991</v>
      </c>
      <c r="Z146" s="2">
        <v>1187688.5580000002</v>
      </c>
      <c r="AA146" s="1">
        <v>44805</v>
      </c>
      <c r="AB146" s="2">
        <v>1582</v>
      </c>
      <c r="AC146" s="2">
        <v>2728281.1656666668</v>
      </c>
      <c r="AD146" s="1">
        <v>44743</v>
      </c>
      <c r="AE146" s="2">
        <v>10581</v>
      </c>
      <c r="AF146" s="2">
        <v>20993114.159000002</v>
      </c>
      <c r="AG146" s="1">
        <v>44927</v>
      </c>
      <c r="AH146" s="2">
        <v>92652</v>
      </c>
      <c r="AI146" s="2">
        <v>487933911.05399996</v>
      </c>
      <c r="AJ146" s="1">
        <v>44562</v>
      </c>
      <c r="AN146" s="2">
        <v>3096</v>
      </c>
      <c r="AO146" s="2">
        <v>5079792.96</v>
      </c>
      <c r="AP146" s="1">
        <v>44866</v>
      </c>
      <c r="AQ146" s="2">
        <v>1913</v>
      </c>
      <c r="AR146" s="2">
        <v>3138836.5272000004</v>
      </c>
      <c r="AS146" s="1">
        <v>44958</v>
      </c>
      <c r="AW146" s="2">
        <v>303</v>
      </c>
      <c r="AX146" s="2">
        <v>256439.214423</v>
      </c>
      <c r="AY146" s="1">
        <v>44958</v>
      </c>
      <c r="BC146" s="2">
        <v>439</v>
      </c>
      <c r="BD146" s="2">
        <v>617968.38840000005</v>
      </c>
      <c r="BI146" s="2">
        <v>128</v>
      </c>
      <c r="BJ146" s="2">
        <v>173477.10593333334</v>
      </c>
      <c r="BK146" s="1">
        <v>45323</v>
      </c>
      <c r="BL146" s="2">
        <v>3</v>
      </c>
      <c r="BM146" s="2">
        <v>5131.1040000000003</v>
      </c>
      <c r="BN146" s="1">
        <v>45505</v>
      </c>
      <c r="BR146" s="2">
        <v>19415</v>
      </c>
      <c r="BS146" s="2">
        <v>24384115.479733333</v>
      </c>
      <c r="BT146" s="1">
        <v>44866</v>
      </c>
      <c r="BU146" s="2">
        <v>132</v>
      </c>
      <c r="BV146" s="2">
        <v>216580.32</v>
      </c>
      <c r="BW146" s="1">
        <v>45017</v>
      </c>
      <c r="BX146" s="2">
        <v>220</v>
      </c>
      <c r="BY146" s="2">
        <v>463971.25718666671</v>
      </c>
      <c r="BZ146" s="1">
        <v>45231</v>
      </c>
      <c r="CA146" s="2">
        <v>104</v>
      </c>
      <c r="CB146" s="2">
        <v>162940.89240000001</v>
      </c>
      <c r="CC146" s="1">
        <v>44805</v>
      </c>
      <c r="CG146" s="2">
        <v>432</v>
      </c>
      <c r="CH146" s="2">
        <v>610090.27549999999</v>
      </c>
      <c r="CI146" s="1">
        <v>44986</v>
      </c>
      <c r="CJ146" s="2">
        <v>1432</v>
      </c>
      <c r="CK146" s="2">
        <v>2135063.5443733335</v>
      </c>
      <c r="CL146" s="1">
        <v>44927</v>
      </c>
      <c r="CM146" s="2">
        <v>134</v>
      </c>
      <c r="CN146" s="2">
        <v>242137.39440000002</v>
      </c>
      <c r="CO146" s="1">
        <v>45078</v>
      </c>
      <c r="CS146" s="2">
        <v>2</v>
      </c>
      <c r="CT146" s="2">
        <v>1846.6007999999999</v>
      </c>
      <c r="CU146" s="1">
        <v>45231</v>
      </c>
      <c r="CV146" s="2">
        <v>8544</v>
      </c>
      <c r="CW146" s="2">
        <v>13840234.214400001</v>
      </c>
      <c r="CX146" s="1">
        <v>45200</v>
      </c>
      <c r="DB146" s="2">
        <v>271618111.97203267</v>
      </c>
      <c r="DC146" s="2">
        <v>359544718.65298361</v>
      </c>
    </row>
    <row r="147" spans="1:107">
      <c r="A147" t="s">
        <v>539</v>
      </c>
      <c r="B147" t="s">
        <v>671</v>
      </c>
      <c r="C147" t="s">
        <v>540</v>
      </c>
      <c r="D147" t="s">
        <v>671</v>
      </c>
      <c r="E147" t="s">
        <v>778</v>
      </c>
      <c r="F147" t="s">
        <v>540</v>
      </c>
      <c r="G147" t="s">
        <v>733</v>
      </c>
      <c r="H147" s="1">
        <v>44713</v>
      </c>
      <c r="I147" s="1">
        <v>44652</v>
      </c>
      <c r="J147" s="1">
        <v>44713</v>
      </c>
      <c r="K147" s="1">
        <v>44652</v>
      </c>
      <c r="L147" s="1">
        <v>44713</v>
      </c>
      <c r="M147" s="2">
        <v>317986</v>
      </c>
      <c r="N147" s="2">
        <v>28948053</v>
      </c>
      <c r="O147" s="1">
        <v>45200</v>
      </c>
      <c r="P147" s="2">
        <v>1911</v>
      </c>
      <c r="Q147" s="2">
        <v>586010.85840000003</v>
      </c>
      <c r="R147" s="1">
        <v>45597</v>
      </c>
      <c r="S147" s="2">
        <v>774352</v>
      </c>
      <c r="T147" s="2">
        <v>216230911.20839998</v>
      </c>
      <c r="U147" s="1">
        <v>45231</v>
      </c>
      <c r="V147" s="2">
        <v>32484</v>
      </c>
      <c r="W147" s="2">
        <v>10228456.075199999</v>
      </c>
      <c r="X147" s="1">
        <v>45566</v>
      </c>
      <c r="Y147" s="2">
        <v>8322</v>
      </c>
      <c r="Z147" s="2">
        <v>2612085.3126666672</v>
      </c>
      <c r="AA147" s="1">
        <v>45261</v>
      </c>
      <c r="AB147" s="2">
        <v>75952</v>
      </c>
      <c r="AC147" s="2">
        <v>10381319.999866666</v>
      </c>
      <c r="AD147" s="1">
        <v>45108</v>
      </c>
      <c r="AE147" s="2">
        <v>772525</v>
      </c>
      <c r="AF147" s="2">
        <v>118160302.8935</v>
      </c>
      <c r="AG147" s="1">
        <v>44896</v>
      </c>
      <c r="AH147" s="2">
        <v>40727281</v>
      </c>
      <c r="AI147" s="2">
        <v>14140121475.927002</v>
      </c>
      <c r="AJ147" s="1">
        <v>44713</v>
      </c>
      <c r="AK147" s="2">
        <v>522900</v>
      </c>
      <c r="AL147" s="2">
        <v>84016693.201799989</v>
      </c>
      <c r="AN147" s="2">
        <v>17749</v>
      </c>
      <c r="AO147" s="2">
        <v>2352174.1452000001</v>
      </c>
      <c r="AP147" s="1">
        <v>44927</v>
      </c>
      <c r="AQ147" s="2">
        <v>16071</v>
      </c>
      <c r="AR147" s="2">
        <v>5034015.756000001</v>
      </c>
      <c r="AS147" s="1">
        <v>45597</v>
      </c>
      <c r="AW147" s="2">
        <v>18749</v>
      </c>
      <c r="AX147" s="2">
        <v>6043744.441385</v>
      </c>
      <c r="AY147" s="1">
        <v>45505</v>
      </c>
      <c r="AZ147" s="2">
        <v>0</v>
      </c>
      <c r="BA147" s="2">
        <v>0</v>
      </c>
      <c r="BB147" s="1">
        <v>45444</v>
      </c>
      <c r="BC147" s="2">
        <v>2787</v>
      </c>
      <c r="BD147" s="2">
        <v>686874.34199999983</v>
      </c>
      <c r="BE147" s="1">
        <v>45413</v>
      </c>
      <c r="BF147" s="2">
        <v>6905</v>
      </c>
      <c r="BG147" s="2">
        <v>2091945.1343999999</v>
      </c>
      <c r="BH147" s="1">
        <v>45474</v>
      </c>
      <c r="BI147" s="2">
        <v>2307</v>
      </c>
      <c r="BJ147" s="2">
        <v>724270.56662399997</v>
      </c>
      <c r="BK147" s="1">
        <v>45597</v>
      </c>
      <c r="BL147" s="2">
        <v>0</v>
      </c>
      <c r="BM147" s="2">
        <v>0</v>
      </c>
      <c r="BN147" s="1">
        <v>44927</v>
      </c>
      <c r="BR147" s="2">
        <v>3267822</v>
      </c>
      <c r="BS147" s="2">
        <v>90392264.757200003</v>
      </c>
      <c r="BT147" s="1">
        <v>45017</v>
      </c>
      <c r="BU147" s="2">
        <v>0</v>
      </c>
      <c r="BV147" s="2">
        <v>0</v>
      </c>
      <c r="BW147" s="1">
        <v>45658</v>
      </c>
      <c r="BX147" s="2">
        <v>0</v>
      </c>
      <c r="BY147" s="2">
        <v>0</v>
      </c>
      <c r="BZ147" s="1">
        <v>45717</v>
      </c>
      <c r="CA147" s="2">
        <v>9020</v>
      </c>
      <c r="CB147" s="2">
        <v>2707858.0980000007</v>
      </c>
      <c r="CC147" s="1">
        <v>44805</v>
      </c>
      <c r="CD147" s="2">
        <v>12</v>
      </c>
      <c r="CE147" s="2">
        <v>0</v>
      </c>
      <c r="CF147" s="1">
        <v>45200</v>
      </c>
      <c r="CG147" s="2">
        <v>8690</v>
      </c>
      <c r="CH147" s="2">
        <v>2789401.3619999997</v>
      </c>
      <c r="CI147" s="1">
        <v>45566</v>
      </c>
      <c r="CJ147" s="2">
        <v>297479</v>
      </c>
      <c r="CK147" s="2">
        <v>64249063.426933333</v>
      </c>
      <c r="CL147" s="1">
        <v>44713</v>
      </c>
      <c r="CM147" s="2">
        <v>10906</v>
      </c>
      <c r="CN147" s="2">
        <v>3416151.8159999996</v>
      </c>
      <c r="CO147" s="1">
        <v>44896</v>
      </c>
      <c r="CP147" s="2">
        <v>3028</v>
      </c>
      <c r="CQ147" s="2">
        <v>985816.33920000005</v>
      </c>
      <c r="CR147" s="1">
        <v>45536</v>
      </c>
      <c r="CS147" s="2">
        <v>0</v>
      </c>
      <c r="CT147" s="2">
        <v>0</v>
      </c>
      <c r="CU147" s="1">
        <v>45658</v>
      </c>
      <c r="CV147" s="2">
        <v>125538</v>
      </c>
      <c r="CW147" s="2">
        <v>45497779.588799998</v>
      </c>
      <c r="CX147" s="1">
        <v>45474</v>
      </c>
      <c r="CY147" s="2">
        <v>0</v>
      </c>
      <c r="CZ147" s="2">
        <v>0</v>
      </c>
      <c r="DA147" s="1">
        <v>45748</v>
      </c>
      <c r="DB147" s="2">
        <v>968348252.37835264</v>
      </c>
      <c r="DC147" s="2">
        <v>13869908415.872213</v>
      </c>
    </row>
    <row r="148" spans="1:107">
      <c r="A148" t="s">
        <v>542</v>
      </c>
      <c r="B148" t="s">
        <v>731</v>
      </c>
      <c r="C148" t="s">
        <v>543</v>
      </c>
      <c r="D148" t="s">
        <v>731</v>
      </c>
      <c r="E148" t="s">
        <v>710</v>
      </c>
      <c r="F148" t="s">
        <v>779</v>
      </c>
      <c r="G148" t="s">
        <v>762</v>
      </c>
      <c r="H148" s="1">
        <v>43891</v>
      </c>
      <c r="I148" s="1">
        <v>45474</v>
      </c>
      <c r="J148" s="1">
        <v>43800</v>
      </c>
      <c r="K148" s="1">
        <v>45474</v>
      </c>
      <c r="L148" s="1">
        <v>45474</v>
      </c>
      <c r="S148" s="2">
        <v>59</v>
      </c>
      <c r="T148" s="2">
        <v>160168.008</v>
      </c>
      <c r="U148" s="1">
        <v>45536</v>
      </c>
      <c r="AB148" s="2">
        <v>12</v>
      </c>
      <c r="AC148" s="2">
        <v>34738.909533333339</v>
      </c>
      <c r="AD148" s="1">
        <v>45597</v>
      </c>
      <c r="AH148" s="2">
        <v>4</v>
      </c>
      <c r="AI148" s="2">
        <v>29446.151999999995</v>
      </c>
      <c r="AJ148" s="1">
        <v>45566</v>
      </c>
      <c r="AK148" s="2">
        <v>0</v>
      </c>
      <c r="AL148" s="2">
        <v>0</v>
      </c>
      <c r="AN148" s="2">
        <v>37</v>
      </c>
      <c r="AO148" s="2">
        <v>208118.47320000001</v>
      </c>
      <c r="AP148" s="1">
        <v>45505</v>
      </c>
      <c r="AQ148" s="2">
        <v>0</v>
      </c>
      <c r="AR148" s="2">
        <v>0</v>
      </c>
      <c r="AS148" s="1">
        <v>45717</v>
      </c>
      <c r="CG148" s="2">
        <v>10</v>
      </c>
      <c r="CH148" s="2">
        <v>23502.470333333331</v>
      </c>
      <c r="CI148" s="1">
        <v>45474</v>
      </c>
      <c r="CJ148" s="2">
        <v>23</v>
      </c>
      <c r="CK148" s="2">
        <v>0</v>
      </c>
      <c r="CL148" s="1">
        <v>45627</v>
      </c>
      <c r="CV148" s="2">
        <v>0</v>
      </c>
      <c r="CW148" s="2">
        <v>0</v>
      </c>
      <c r="CX148" s="1">
        <v>45658</v>
      </c>
      <c r="DB148" s="2">
        <v>401319.91013333341</v>
      </c>
      <c r="DC148" s="2">
        <v>54654.102933333335</v>
      </c>
    </row>
    <row r="149" spans="1:107">
      <c r="A149" t="s">
        <v>544</v>
      </c>
      <c r="B149" t="s">
        <v>671</v>
      </c>
      <c r="C149" t="s">
        <v>545</v>
      </c>
      <c r="D149" t="s">
        <v>675</v>
      </c>
      <c r="E149" t="s">
        <v>717</v>
      </c>
      <c r="F149" t="s">
        <v>545</v>
      </c>
      <c r="G149" t="s">
        <v>671</v>
      </c>
      <c r="H149" s="1">
        <v>44440</v>
      </c>
      <c r="I149" s="1">
        <v>44562</v>
      </c>
      <c r="J149" s="1">
        <v>44621</v>
      </c>
      <c r="K149" s="1">
        <v>44562</v>
      </c>
      <c r="L149" s="1">
        <v>44621</v>
      </c>
      <c r="AH149" s="2">
        <v>161</v>
      </c>
      <c r="AI149" s="2">
        <v>1367993.9629999998</v>
      </c>
      <c r="AJ149" s="1">
        <v>44621</v>
      </c>
      <c r="BR149" s="2">
        <v>0</v>
      </c>
      <c r="BS149" s="2">
        <v>0</v>
      </c>
      <c r="BT149" s="1">
        <v>45778</v>
      </c>
      <c r="DB149" s="2">
        <v>806645.21299999987</v>
      </c>
      <c r="DC149" s="2">
        <v>561348.74999999988</v>
      </c>
    </row>
    <row r="150" spans="1:107">
      <c r="A150" t="s">
        <v>546</v>
      </c>
      <c r="B150" t="s">
        <v>671</v>
      </c>
      <c r="C150" t="s">
        <v>547</v>
      </c>
      <c r="D150" t="s">
        <v>668</v>
      </c>
      <c r="E150" t="s">
        <v>695</v>
      </c>
      <c r="F150" t="s">
        <v>547</v>
      </c>
      <c r="G150" t="s">
        <v>678</v>
      </c>
      <c r="H150" s="1">
        <v>44531</v>
      </c>
      <c r="I150" s="1">
        <v>44470</v>
      </c>
      <c r="J150" s="1">
        <v>44621</v>
      </c>
      <c r="K150" s="1">
        <v>44470</v>
      </c>
      <c r="L150" s="1">
        <v>44531</v>
      </c>
      <c r="M150" s="2">
        <v>0</v>
      </c>
      <c r="N150" s="2">
        <v>0</v>
      </c>
      <c r="O150" s="1">
        <v>44682</v>
      </c>
      <c r="P150" s="2">
        <v>2505</v>
      </c>
      <c r="Q150" s="2">
        <v>2.9832000000000001</v>
      </c>
      <c r="R150" s="1">
        <v>44531</v>
      </c>
      <c r="S150" s="2">
        <v>11</v>
      </c>
      <c r="T150" s="2">
        <v>12228.1368</v>
      </c>
      <c r="U150" s="1">
        <v>44713</v>
      </c>
      <c r="V150" s="2">
        <v>92</v>
      </c>
      <c r="W150" s="2">
        <v>147146.34</v>
      </c>
      <c r="X150" s="1">
        <v>45078</v>
      </c>
      <c r="Y150" s="2">
        <v>0</v>
      </c>
      <c r="Z150" s="2">
        <v>0</v>
      </c>
      <c r="AA150" s="1">
        <v>44621</v>
      </c>
      <c r="AE150" s="2">
        <v>0</v>
      </c>
      <c r="AF150" s="2">
        <v>0</v>
      </c>
      <c r="AG150" s="1">
        <v>44835</v>
      </c>
      <c r="AH150" s="2">
        <v>0</v>
      </c>
      <c r="AI150" s="2">
        <v>0</v>
      </c>
      <c r="AJ150" s="1">
        <v>44652</v>
      </c>
      <c r="AK150" s="2">
        <v>0</v>
      </c>
      <c r="AL150" s="2">
        <v>0</v>
      </c>
      <c r="AW150" s="2">
        <v>0</v>
      </c>
      <c r="AX150" s="2">
        <v>0</v>
      </c>
      <c r="AY150" s="1">
        <v>44621</v>
      </c>
      <c r="BC150" s="2">
        <v>0</v>
      </c>
      <c r="BD150" s="2">
        <v>0</v>
      </c>
      <c r="BE150" s="1">
        <v>44743</v>
      </c>
      <c r="CD150" s="2">
        <v>0</v>
      </c>
      <c r="CE150" s="2">
        <v>0</v>
      </c>
      <c r="CF150" s="1">
        <v>44835</v>
      </c>
      <c r="CG150" s="2">
        <v>0</v>
      </c>
      <c r="CH150" s="2">
        <v>0</v>
      </c>
      <c r="CI150" s="1">
        <v>44682</v>
      </c>
      <c r="CJ150" s="2">
        <v>0</v>
      </c>
      <c r="CK150" s="2">
        <v>0</v>
      </c>
      <c r="CL150" s="1">
        <v>44743</v>
      </c>
      <c r="CM150" s="2">
        <v>0</v>
      </c>
      <c r="CN150" s="2">
        <v>0</v>
      </c>
      <c r="CO150" s="1">
        <v>44805</v>
      </c>
      <c r="CV150" s="2">
        <v>0</v>
      </c>
      <c r="CW150" s="2">
        <v>0</v>
      </c>
      <c r="CX150" s="1">
        <v>44958</v>
      </c>
      <c r="DB150" s="2">
        <v>152707.02479999998</v>
      </c>
      <c r="DC150" s="2">
        <v>6670.4351999999999</v>
      </c>
    </row>
    <row r="151" spans="1:107">
      <c r="A151" t="s">
        <v>550</v>
      </c>
      <c r="B151" t="s">
        <v>679</v>
      </c>
      <c r="C151" t="s">
        <v>551</v>
      </c>
      <c r="D151" t="s">
        <v>679</v>
      </c>
      <c r="E151" t="s">
        <v>715</v>
      </c>
      <c r="F151" t="s">
        <v>551</v>
      </c>
      <c r="G151" t="s">
        <v>678</v>
      </c>
      <c r="I151" s="1">
        <v>45474</v>
      </c>
      <c r="K151" s="1">
        <v>45474</v>
      </c>
      <c r="L151" s="1">
        <v>44896</v>
      </c>
      <c r="P151" s="2">
        <v>0</v>
      </c>
      <c r="Q151" s="2">
        <v>0</v>
      </c>
      <c r="R151" s="1">
        <v>44896</v>
      </c>
      <c r="S151" s="2">
        <v>230</v>
      </c>
      <c r="T151" s="2">
        <v>8081652.8760000002</v>
      </c>
      <c r="U151" s="1">
        <v>45474</v>
      </c>
      <c r="AH151" s="2">
        <v>1</v>
      </c>
      <c r="AI151" s="2">
        <v>16175.237999999998</v>
      </c>
      <c r="AJ151" s="1">
        <v>45597</v>
      </c>
      <c r="AN151" s="2">
        <v>9</v>
      </c>
      <c r="AO151" s="2">
        <v>269937.83520000003</v>
      </c>
      <c r="AP151" s="1">
        <v>45474</v>
      </c>
      <c r="BR151" s="2">
        <v>0</v>
      </c>
      <c r="BS151" s="2">
        <v>0</v>
      </c>
      <c r="BT151" s="1">
        <v>45717</v>
      </c>
      <c r="CJ151" s="2">
        <v>47</v>
      </c>
      <c r="CK151" s="2">
        <v>29894.516160000003</v>
      </c>
      <c r="CL151" s="1">
        <v>45200</v>
      </c>
      <c r="CM151" s="2">
        <v>0</v>
      </c>
      <c r="CN151" s="2">
        <v>0</v>
      </c>
      <c r="CO151" s="1">
        <v>45778</v>
      </c>
      <c r="CS151" s="2">
        <v>0</v>
      </c>
      <c r="CT151" s="2">
        <v>0</v>
      </c>
      <c r="CU151" s="1">
        <v>45809</v>
      </c>
      <c r="DB151" s="2">
        <v>8397660.4653600007</v>
      </c>
      <c r="DC151" s="2">
        <v>0</v>
      </c>
    </row>
    <row r="152" spans="1:107">
      <c r="A152" t="s">
        <v>555</v>
      </c>
      <c r="B152" t="s">
        <v>731</v>
      </c>
      <c r="C152" t="s">
        <v>556</v>
      </c>
      <c r="D152" t="s">
        <v>671</v>
      </c>
      <c r="E152" t="s">
        <v>710</v>
      </c>
      <c r="F152" t="s">
        <v>556</v>
      </c>
      <c r="G152" t="s">
        <v>671</v>
      </c>
      <c r="H152" s="1">
        <v>43497</v>
      </c>
      <c r="I152" s="1">
        <v>45200</v>
      </c>
      <c r="J152" s="1">
        <v>45261</v>
      </c>
      <c r="K152" s="1">
        <v>45200</v>
      </c>
      <c r="L152" s="1">
        <v>45261</v>
      </c>
      <c r="AH152" s="2">
        <v>903</v>
      </c>
      <c r="AI152" s="2">
        <v>9923073.4239999987</v>
      </c>
      <c r="AJ152" s="1">
        <v>45261</v>
      </c>
      <c r="DB152" s="2">
        <v>9588148.6269999985</v>
      </c>
      <c r="DC152" s="2">
        <v>334924.7969999999</v>
      </c>
    </row>
    <row r="153" spans="1:107">
      <c r="A153" t="s">
        <v>558</v>
      </c>
      <c r="B153" t="s">
        <v>679</v>
      </c>
      <c r="C153" t="s">
        <v>559</v>
      </c>
      <c r="D153" t="s">
        <v>780</v>
      </c>
      <c r="E153" t="s">
        <v>669</v>
      </c>
      <c r="F153" t="s">
        <v>559</v>
      </c>
      <c r="G153" t="s">
        <v>691</v>
      </c>
      <c r="I153" s="1">
        <v>44378</v>
      </c>
      <c r="J153" s="1">
        <v>44348</v>
      </c>
      <c r="K153" s="1">
        <v>44378</v>
      </c>
      <c r="L153" s="1">
        <v>44348</v>
      </c>
      <c r="M153" s="2">
        <v>11002</v>
      </c>
      <c r="N153" s="2">
        <v>5340104</v>
      </c>
      <c r="O153" s="1">
        <v>44621</v>
      </c>
      <c r="P153" s="2">
        <v>12050</v>
      </c>
      <c r="Q153" s="2">
        <v>4835861.1708000004</v>
      </c>
      <c r="R153" s="1">
        <v>44805</v>
      </c>
      <c r="S153" s="2">
        <v>20977</v>
      </c>
      <c r="T153" s="2">
        <v>11532993.0276</v>
      </c>
      <c r="U153" s="1">
        <v>44378</v>
      </c>
      <c r="V153" s="2">
        <v>26470</v>
      </c>
      <c r="W153" s="2">
        <v>12555437.0964</v>
      </c>
      <c r="X153" s="1">
        <v>44652</v>
      </c>
      <c r="Y153" s="2">
        <v>650</v>
      </c>
      <c r="Z153" s="2">
        <v>350120.81719999999</v>
      </c>
      <c r="AA153" s="1">
        <v>44348</v>
      </c>
      <c r="AB153" s="2">
        <v>3180</v>
      </c>
      <c r="AC153" s="2">
        <v>1287566.4241666668</v>
      </c>
      <c r="AD153" s="1">
        <v>44713</v>
      </c>
      <c r="AE153" s="2">
        <v>10234</v>
      </c>
      <c r="AF153" s="2">
        <v>5766991.6106666662</v>
      </c>
      <c r="AG153" s="1">
        <v>44440</v>
      </c>
      <c r="AH153" s="2">
        <v>102868</v>
      </c>
      <c r="AI153" s="2">
        <v>142792740.27999997</v>
      </c>
      <c r="AJ153" s="1">
        <v>44593</v>
      </c>
      <c r="AN153" s="2">
        <v>512</v>
      </c>
      <c r="AO153" s="2">
        <v>212881.152</v>
      </c>
      <c r="AP153" s="1">
        <v>44409</v>
      </c>
      <c r="AQ153" s="2">
        <v>5430</v>
      </c>
      <c r="AR153" s="2">
        <v>2632271.2680000002</v>
      </c>
      <c r="AS153" s="1">
        <v>44562</v>
      </c>
      <c r="BL153" s="2">
        <v>462</v>
      </c>
      <c r="BM153" s="2">
        <v>243825.88560000001</v>
      </c>
      <c r="BN153" s="1">
        <v>44621</v>
      </c>
      <c r="BO153" s="2">
        <v>0</v>
      </c>
      <c r="BP153" s="2">
        <v>0</v>
      </c>
      <c r="BQ153" s="1">
        <v>45413</v>
      </c>
      <c r="BR153" s="2">
        <v>16653</v>
      </c>
      <c r="BS153" s="2">
        <v>3484018.328933334</v>
      </c>
      <c r="BT153" s="1">
        <v>45170</v>
      </c>
      <c r="BU153" s="2">
        <v>372</v>
      </c>
      <c r="BV153" s="2">
        <v>147380.52120000002</v>
      </c>
      <c r="BW153" s="1">
        <v>44562</v>
      </c>
      <c r="CJ153" s="2">
        <v>2560</v>
      </c>
      <c r="CK153" s="2">
        <v>612090.85941333335</v>
      </c>
      <c r="CL153" s="1">
        <v>45261</v>
      </c>
      <c r="CM153" s="2">
        <v>158</v>
      </c>
      <c r="CN153" s="2">
        <v>70779.403200000001</v>
      </c>
      <c r="CO153" s="1">
        <v>44378</v>
      </c>
      <c r="CV153" s="2">
        <v>13186</v>
      </c>
      <c r="CW153" s="2">
        <v>9755390.6603999995</v>
      </c>
      <c r="CX153" s="1">
        <v>44652</v>
      </c>
      <c r="DB153" s="2">
        <v>33757105.722173333</v>
      </c>
      <c r="DC153" s="2">
        <v>167863346.78340662</v>
      </c>
    </row>
    <row r="154" spans="1:107">
      <c r="A154" t="s">
        <v>560</v>
      </c>
      <c r="B154" t="s">
        <v>679</v>
      </c>
      <c r="C154" t="s">
        <v>561</v>
      </c>
      <c r="D154" t="s">
        <v>675</v>
      </c>
      <c r="E154" t="s">
        <v>717</v>
      </c>
      <c r="F154" t="s">
        <v>561</v>
      </c>
      <c r="G154" t="s">
        <v>671</v>
      </c>
      <c r="I154" s="1">
        <v>44835</v>
      </c>
      <c r="J154" s="1">
        <v>44866</v>
      </c>
      <c r="K154" s="1">
        <v>44835</v>
      </c>
      <c r="L154" s="1">
        <v>44866</v>
      </c>
      <c r="M154" s="2">
        <v>134</v>
      </c>
      <c r="N154" s="2">
        <v>4620069</v>
      </c>
      <c r="O154" s="1">
        <v>45200</v>
      </c>
      <c r="P154" s="2">
        <v>449</v>
      </c>
      <c r="Q154" s="2">
        <v>14909836.708800001</v>
      </c>
      <c r="R154" s="1">
        <v>45078</v>
      </c>
      <c r="S154" s="2">
        <v>1125</v>
      </c>
      <c r="T154" s="2">
        <v>6415660.9704</v>
      </c>
      <c r="U154" s="1">
        <v>45017</v>
      </c>
      <c r="V154" s="2">
        <v>167</v>
      </c>
      <c r="W154" s="2">
        <v>4981944</v>
      </c>
      <c r="X154" s="1">
        <v>45352</v>
      </c>
      <c r="Y154" s="2">
        <v>9</v>
      </c>
      <c r="Z154" s="2">
        <v>177022.69013333332</v>
      </c>
      <c r="AA154" s="1">
        <v>44958</v>
      </c>
      <c r="AB154" s="2">
        <v>13</v>
      </c>
      <c r="AC154" s="2">
        <v>403562.07463333331</v>
      </c>
      <c r="AD154" s="1">
        <v>45200</v>
      </c>
      <c r="AE154" s="2">
        <v>6</v>
      </c>
      <c r="AF154" s="2">
        <v>193917.80983333333</v>
      </c>
      <c r="AG154" s="1">
        <v>45292</v>
      </c>
      <c r="AH154" s="2">
        <v>2849</v>
      </c>
      <c r="AI154" s="2">
        <v>61142778.768999994</v>
      </c>
      <c r="AJ154" s="1">
        <v>44866</v>
      </c>
      <c r="AN154" s="2">
        <v>58</v>
      </c>
      <c r="AO154" s="2">
        <v>399614.55599999998</v>
      </c>
      <c r="AP154" s="1">
        <v>45078</v>
      </c>
      <c r="AQ154" s="2">
        <v>67</v>
      </c>
      <c r="AR154" s="2">
        <v>1187034.6708</v>
      </c>
      <c r="AS154" s="1">
        <v>45292</v>
      </c>
      <c r="BL154" s="2">
        <v>0</v>
      </c>
      <c r="BM154" s="2">
        <v>0</v>
      </c>
      <c r="BN154" s="1">
        <v>45597</v>
      </c>
      <c r="BR154" s="2">
        <v>2498</v>
      </c>
      <c r="BS154" s="2">
        <v>14092522.152749998</v>
      </c>
      <c r="BT154" s="1">
        <v>44986</v>
      </c>
      <c r="BX154" s="2">
        <v>3</v>
      </c>
      <c r="BY154" s="2">
        <v>3784.9579733333335</v>
      </c>
      <c r="BZ154" s="1">
        <v>45474</v>
      </c>
      <c r="CG154" s="2">
        <v>2</v>
      </c>
      <c r="CH154" s="2">
        <v>60953.563333333332</v>
      </c>
      <c r="CI154" s="1">
        <v>45200</v>
      </c>
      <c r="CJ154" s="2">
        <v>0</v>
      </c>
      <c r="CK154" s="2">
        <v>0</v>
      </c>
      <c r="CL154" s="1">
        <v>45323</v>
      </c>
      <c r="CM154" s="2">
        <v>17</v>
      </c>
      <c r="CN154" s="2">
        <v>475120.83960000001</v>
      </c>
      <c r="CO154" s="1">
        <v>44927</v>
      </c>
      <c r="CS154" s="2">
        <v>0</v>
      </c>
      <c r="CT154" s="2">
        <v>0</v>
      </c>
      <c r="CU154" s="1">
        <v>45778</v>
      </c>
      <c r="CV154" s="2">
        <v>167</v>
      </c>
      <c r="CW154" s="2">
        <v>5604687</v>
      </c>
      <c r="CX154" s="1">
        <v>45413</v>
      </c>
      <c r="DB154" s="2">
        <v>113306504.73563331</v>
      </c>
      <c r="DC154" s="2">
        <v>1362005.0276233335</v>
      </c>
    </row>
    <row r="155" spans="1:107">
      <c r="A155" t="s">
        <v>562</v>
      </c>
      <c r="B155" t="s">
        <v>671</v>
      </c>
      <c r="C155" t="s">
        <v>563</v>
      </c>
      <c r="D155" t="s">
        <v>671</v>
      </c>
      <c r="E155" t="s">
        <v>781</v>
      </c>
      <c r="F155" t="s">
        <v>563</v>
      </c>
      <c r="G155" t="s">
        <v>671</v>
      </c>
      <c r="H155" s="1">
        <v>44256</v>
      </c>
      <c r="I155" s="1">
        <v>44197</v>
      </c>
      <c r="J155" s="1">
        <v>44256</v>
      </c>
      <c r="K155" s="1">
        <v>44197</v>
      </c>
      <c r="L155" s="1">
        <v>44256</v>
      </c>
      <c r="AH155" s="2">
        <v>12584</v>
      </c>
      <c r="AI155" s="2">
        <v>25078977.640000001</v>
      </c>
      <c r="AJ155" s="1">
        <v>44256</v>
      </c>
      <c r="DB155" s="2">
        <v>25029404.074999999</v>
      </c>
      <c r="DC155" s="2">
        <v>49573.564999999995</v>
      </c>
    </row>
    <row r="156" spans="1:107">
      <c r="A156" t="s">
        <v>564</v>
      </c>
      <c r="B156" t="s">
        <v>671</v>
      </c>
      <c r="C156" t="s">
        <v>565</v>
      </c>
      <c r="D156" t="s">
        <v>675</v>
      </c>
      <c r="E156" t="s">
        <v>765</v>
      </c>
      <c r="F156" t="s">
        <v>565</v>
      </c>
      <c r="G156" t="s">
        <v>671</v>
      </c>
      <c r="H156" s="1">
        <v>44927</v>
      </c>
      <c r="I156" s="1">
        <v>44927</v>
      </c>
      <c r="J156" s="1">
        <v>44927</v>
      </c>
      <c r="K156" s="1">
        <v>44927</v>
      </c>
      <c r="L156" s="1">
        <v>44927</v>
      </c>
      <c r="S156" s="2">
        <v>739</v>
      </c>
      <c r="T156" s="2">
        <v>3485821.4687999999</v>
      </c>
      <c r="U156" s="1">
        <v>45323</v>
      </c>
      <c r="V156" s="2">
        <v>28</v>
      </c>
      <c r="W156" s="2">
        <v>106588.2444</v>
      </c>
      <c r="X156" s="1">
        <v>45597</v>
      </c>
      <c r="AE156" s="2">
        <v>6</v>
      </c>
      <c r="AF156" s="2">
        <v>27728.402666666669</v>
      </c>
      <c r="AG156" s="1">
        <v>45597</v>
      </c>
      <c r="AH156" s="2">
        <v>1053</v>
      </c>
      <c r="AI156" s="2">
        <v>13906941.369999999</v>
      </c>
      <c r="AJ156" s="1">
        <v>44927</v>
      </c>
      <c r="AN156" s="2">
        <v>0</v>
      </c>
      <c r="AO156" s="2">
        <v>0</v>
      </c>
      <c r="AP156" s="1">
        <v>45566</v>
      </c>
      <c r="AQ156" s="2">
        <v>0</v>
      </c>
      <c r="AR156" s="2">
        <v>0</v>
      </c>
      <c r="AS156" s="1">
        <v>45689</v>
      </c>
      <c r="BL156" s="2">
        <v>0</v>
      </c>
      <c r="BM156" s="2">
        <v>0</v>
      </c>
      <c r="BN156" s="1">
        <v>45536</v>
      </c>
      <c r="CV156" s="2">
        <v>183</v>
      </c>
      <c r="CW156" s="2">
        <v>907144.88040000002</v>
      </c>
      <c r="CX156" s="1">
        <v>45474</v>
      </c>
      <c r="DB156" s="2">
        <v>12132464.837266665</v>
      </c>
      <c r="DC156" s="2">
        <v>6301759.5290000001</v>
      </c>
    </row>
    <row r="157" spans="1:107">
      <c r="A157" t="s">
        <v>566</v>
      </c>
      <c r="B157" t="s">
        <v>671</v>
      </c>
      <c r="C157" t="s">
        <v>567</v>
      </c>
      <c r="D157" t="s">
        <v>679</v>
      </c>
      <c r="E157" t="s">
        <v>692</v>
      </c>
      <c r="F157" t="s">
        <v>567</v>
      </c>
      <c r="G157" t="s">
        <v>671</v>
      </c>
      <c r="H157" s="1">
        <v>44348</v>
      </c>
      <c r="I157" s="1">
        <v>44197</v>
      </c>
      <c r="K157" s="1">
        <v>44197</v>
      </c>
      <c r="L157" s="1">
        <v>44228</v>
      </c>
      <c r="AH157" s="2">
        <v>0</v>
      </c>
      <c r="AI157" s="2">
        <v>0</v>
      </c>
      <c r="AJ157" s="1">
        <v>44228</v>
      </c>
      <c r="DB157" s="2">
        <v>0</v>
      </c>
      <c r="DC157" s="2">
        <v>0</v>
      </c>
    </row>
    <row r="158" spans="1:107">
      <c r="A158" t="s">
        <v>568</v>
      </c>
      <c r="B158" t="s">
        <v>679</v>
      </c>
      <c r="C158" t="s">
        <v>569</v>
      </c>
      <c r="D158" t="s">
        <v>782</v>
      </c>
      <c r="E158" t="s">
        <v>783</v>
      </c>
      <c r="F158" t="s">
        <v>569</v>
      </c>
      <c r="G158" t="s">
        <v>784</v>
      </c>
      <c r="I158" s="1">
        <v>43831</v>
      </c>
      <c r="J158" s="1">
        <v>33604</v>
      </c>
      <c r="K158" s="1">
        <v>43831</v>
      </c>
      <c r="L158" s="1">
        <v>33604</v>
      </c>
      <c r="M158" s="2">
        <v>0</v>
      </c>
      <c r="N158" s="2">
        <v>0</v>
      </c>
      <c r="O158" s="1">
        <v>44986</v>
      </c>
      <c r="V158" s="2">
        <v>907091</v>
      </c>
      <c r="W158" s="2">
        <v>411865.06680000003</v>
      </c>
      <c r="X158" s="1">
        <v>33604</v>
      </c>
      <c r="AH158" s="2">
        <v>0</v>
      </c>
      <c r="AI158" s="2">
        <v>0</v>
      </c>
      <c r="AJ158" s="1">
        <v>44835</v>
      </c>
      <c r="CG158" s="2">
        <v>0</v>
      </c>
      <c r="CH158" s="2">
        <v>0</v>
      </c>
      <c r="CI158" s="1">
        <v>43282</v>
      </c>
      <c r="CJ158" s="2">
        <v>0</v>
      </c>
      <c r="CK158" s="2">
        <v>0</v>
      </c>
      <c r="CL158" s="1">
        <v>45170</v>
      </c>
      <c r="DB158" s="2">
        <v>2511.8544000000002</v>
      </c>
      <c r="DC158" s="2">
        <v>409353.21240000002</v>
      </c>
    </row>
    <row r="159" spans="1:107">
      <c r="A159" t="s">
        <v>571</v>
      </c>
      <c r="B159" t="s">
        <v>785</v>
      </c>
      <c r="C159" t="s">
        <v>572</v>
      </c>
      <c r="D159" t="s">
        <v>668</v>
      </c>
      <c r="E159" t="s">
        <v>786</v>
      </c>
      <c r="F159" t="s">
        <v>572</v>
      </c>
      <c r="G159" t="s">
        <v>787</v>
      </c>
      <c r="H159" s="1">
        <v>42552</v>
      </c>
      <c r="I159" s="1">
        <v>43831</v>
      </c>
      <c r="J159" s="1">
        <v>44896</v>
      </c>
      <c r="K159" s="1">
        <v>44927</v>
      </c>
      <c r="L159" s="1">
        <v>42614</v>
      </c>
      <c r="P159" s="2">
        <v>0</v>
      </c>
      <c r="Q159" s="2">
        <v>0</v>
      </c>
      <c r="R159" s="1">
        <v>45717</v>
      </c>
      <c r="S159" s="2">
        <v>20798</v>
      </c>
      <c r="T159" s="2">
        <v>2483625.8700000006</v>
      </c>
      <c r="U159" s="1">
        <v>44958</v>
      </c>
      <c r="V159" s="2">
        <v>6300</v>
      </c>
      <c r="W159" s="2">
        <v>756554.43599999999</v>
      </c>
      <c r="X159" s="1">
        <v>45200</v>
      </c>
      <c r="Y159" s="2">
        <v>6932</v>
      </c>
      <c r="Z159" s="2">
        <v>824863.73386666668</v>
      </c>
      <c r="AA159" s="1">
        <v>44896</v>
      </c>
      <c r="AB159" s="2">
        <v>461</v>
      </c>
      <c r="AC159" s="2">
        <v>66133.676999999996</v>
      </c>
      <c r="AE159" s="2">
        <v>375</v>
      </c>
      <c r="AF159" s="2">
        <v>40434.864333333338</v>
      </c>
      <c r="AG159" s="1">
        <v>45108</v>
      </c>
      <c r="AN159" s="2">
        <v>808</v>
      </c>
      <c r="AO159" s="2">
        <v>103648.3008</v>
      </c>
      <c r="AP159" s="1">
        <v>44986</v>
      </c>
      <c r="AQ159" s="2">
        <v>550</v>
      </c>
      <c r="AR159" s="2">
        <v>61558.332000000009</v>
      </c>
      <c r="AS159" s="1">
        <v>44986</v>
      </c>
      <c r="AW159" s="2">
        <v>2849</v>
      </c>
      <c r="AX159" s="2">
        <v>365078.857885</v>
      </c>
      <c r="AY159" s="1">
        <v>45017</v>
      </c>
      <c r="BC159" s="2">
        <v>515</v>
      </c>
      <c r="BD159" s="2">
        <v>61780.580399999999</v>
      </c>
      <c r="BE159" s="1">
        <v>44958</v>
      </c>
      <c r="BL159" s="2">
        <v>1</v>
      </c>
      <c r="BM159" s="2">
        <v>0</v>
      </c>
      <c r="BN159" s="1">
        <v>45047</v>
      </c>
      <c r="BU159" s="2">
        <v>41</v>
      </c>
      <c r="BV159" s="2">
        <v>4586.67</v>
      </c>
      <c r="BW159" s="1">
        <v>45047</v>
      </c>
      <c r="BX159" s="2">
        <v>452</v>
      </c>
      <c r="BY159" s="2">
        <v>41935.430453333334</v>
      </c>
      <c r="BZ159" s="1">
        <v>42614</v>
      </c>
      <c r="CA159" s="2">
        <v>2672</v>
      </c>
      <c r="CB159" s="2">
        <v>294926.61000000004</v>
      </c>
      <c r="CC159" s="1">
        <v>44896</v>
      </c>
      <c r="CJ159" s="2">
        <v>291</v>
      </c>
      <c r="CK159" s="2">
        <v>48904.564906666667</v>
      </c>
      <c r="CL159" s="1">
        <v>45078</v>
      </c>
      <c r="CM159" s="2">
        <v>1292</v>
      </c>
      <c r="CN159" s="2">
        <v>154793.7732</v>
      </c>
      <c r="CO159" s="1">
        <v>45047</v>
      </c>
      <c r="CP159" s="2">
        <v>81</v>
      </c>
      <c r="CQ159" s="2">
        <v>10175.6952</v>
      </c>
      <c r="CR159" s="1">
        <v>45200</v>
      </c>
      <c r="CV159" s="2">
        <v>4126</v>
      </c>
      <c r="CW159" s="2">
        <v>494993.4264</v>
      </c>
      <c r="CX159" s="1">
        <v>45047</v>
      </c>
      <c r="DB159" s="2">
        <v>1323832.8192189999</v>
      </c>
      <c r="DC159" s="2">
        <v>4490162.0032259999</v>
      </c>
    </row>
    <row r="160" spans="1:107">
      <c r="A160" t="s">
        <v>573</v>
      </c>
      <c r="B160" t="s">
        <v>679</v>
      </c>
      <c r="C160" t="s">
        <v>574</v>
      </c>
      <c r="D160" t="s">
        <v>671</v>
      </c>
      <c r="E160" t="s">
        <v>788</v>
      </c>
      <c r="F160" t="s">
        <v>574</v>
      </c>
      <c r="G160" t="s">
        <v>709</v>
      </c>
      <c r="I160" s="1">
        <v>45108</v>
      </c>
      <c r="J160" s="1">
        <v>45108</v>
      </c>
      <c r="K160" s="1">
        <v>45108</v>
      </c>
      <c r="L160" s="1">
        <v>45078</v>
      </c>
      <c r="M160" s="2">
        <v>245579</v>
      </c>
      <c r="N160" s="2">
        <v>55446392</v>
      </c>
      <c r="O160" s="1">
        <v>45170</v>
      </c>
      <c r="P160" s="2">
        <v>66169</v>
      </c>
      <c r="Q160" s="2">
        <v>16766064.2952</v>
      </c>
      <c r="R160" s="1">
        <v>45170</v>
      </c>
      <c r="S160" s="2">
        <v>211003</v>
      </c>
      <c r="T160" s="2">
        <v>50357131.968000002</v>
      </c>
      <c r="U160" s="1">
        <v>45139</v>
      </c>
      <c r="V160" s="2">
        <v>6728</v>
      </c>
      <c r="W160" s="2">
        <v>1810675.6140000001</v>
      </c>
      <c r="X160" s="1">
        <v>45261</v>
      </c>
      <c r="Y160" s="2">
        <v>7658</v>
      </c>
      <c r="Z160" s="2">
        <v>1925002.5302666666</v>
      </c>
      <c r="AB160" s="2">
        <v>3056</v>
      </c>
      <c r="AC160" s="2">
        <v>898295.85466666671</v>
      </c>
      <c r="AD160" s="1">
        <v>45505</v>
      </c>
      <c r="AE160" s="2">
        <v>79069</v>
      </c>
      <c r="AF160" s="2">
        <v>19574551.5165</v>
      </c>
      <c r="AG160" s="1">
        <v>45170</v>
      </c>
      <c r="AH160" s="2">
        <v>1912025</v>
      </c>
      <c r="AI160" s="2">
        <v>601512558.45899975</v>
      </c>
      <c r="AJ160" s="1">
        <v>45108</v>
      </c>
      <c r="AK160" s="2">
        <v>10774</v>
      </c>
      <c r="AL160" s="2">
        <v>2588506.1543999994</v>
      </c>
      <c r="AN160" s="2">
        <v>4904</v>
      </c>
      <c r="AO160" s="2">
        <v>1177565.9939999999</v>
      </c>
      <c r="AP160" s="1">
        <v>45170</v>
      </c>
      <c r="AQ160" s="2">
        <v>3170</v>
      </c>
      <c r="AR160" s="2">
        <v>834850.01159999997</v>
      </c>
      <c r="AS160" s="1">
        <v>45139</v>
      </c>
      <c r="AT160" s="2">
        <v>10</v>
      </c>
      <c r="AU160" s="2">
        <v>2203.094165333333</v>
      </c>
      <c r="AV160" s="1">
        <v>45505</v>
      </c>
      <c r="AW160" s="2">
        <v>624</v>
      </c>
      <c r="AX160" s="2">
        <v>144648.94339933334</v>
      </c>
      <c r="AY160" s="1">
        <v>45139</v>
      </c>
      <c r="AZ160" s="2">
        <v>0</v>
      </c>
      <c r="BA160" s="2">
        <v>0</v>
      </c>
      <c r="BB160" s="1">
        <v>45536</v>
      </c>
      <c r="BC160" s="2">
        <v>1057</v>
      </c>
      <c r="BD160" s="2">
        <v>252559.20360000001</v>
      </c>
      <c r="BE160" s="1">
        <v>45139</v>
      </c>
      <c r="BF160" s="2">
        <v>65765</v>
      </c>
      <c r="BG160" s="2">
        <v>9997738.3704000004</v>
      </c>
      <c r="BH160" s="1">
        <v>45413</v>
      </c>
      <c r="BI160" s="2">
        <v>352</v>
      </c>
      <c r="BJ160" s="2">
        <v>87635.993493333328</v>
      </c>
      <c r="BK160" s="1">
        <v>45261</v>
      </c>
      <c r="BL160" s="2">
        <v>170</v>
      </c>
      <c r="BM160" s="2">
        <v>41839.380000000005</v>
      </c>
      <c r="BN160" s="1">
        <v>45200</v>
      </c>
      <c r="BO160" s="2">
        <v>0</v>
      </c>
      <c r="BP160" s="2">
        <v>0</v>
      </c>
      <c r="BQ160" s="1">
        <v>45809</v>
      </c>
      <c r="BR160" s="2">
        <v>18920</v>
      </c>
      <c r="BS160" s="2">
        <v>3179434.5102333329</v>
      </c>
      <c r="BT160" s="1">
        <v>45292</v>
      </c>
      <c r="BU160" s="2">
        <v>171</v>
      </c>
      <c r="BV160" s="2">
        <v>45814.493999999999</v>
      </c>
      <c r="BW160" s="1">
        <v>45170</v>
      </c>
      <c r="CA160" s="2">
        <v>1438</v>
      </c>
      <c r="CB160" s="2">
        <v>354751.70280000003</v>
      </c>
      <c r="CC160" s="1">
        <v>45078</v>
      </c>
      <c r="CD160" s="2">
        <v>5</v>
      </c>
      <c r="CE160" s="2">
        <v>1168.4567999999999</v>
      </c>
      <c r="CG160" s="2">
        <v>1190</v>
      </c>
      <c r="CH160" s="2">
        <v>269927.96833333338</v>
      </c>
      <c r="CI160" s="1">
        <v>45108</v>
      </c>
      <c r="CJ160" s="2">
        <v>2500</v>
      </c>
      <c r="CK160" s="2">
        <v>685768.57194666669</v>
      </c>
      <c r="CL160" s="1">
        <v>45139</v>
      </c>
      <c r="CM160" s="2">
        <v>2485</v>
      </c>
      <c r="CN160" s="2">
        <v>622021.06560000009</v>
      </c>
      <c r="CO160" s="1">
        <v>45170</v>
      </c>
      <c r="CP160" s="2">
        <v>67</v>
      </c>
      <c r="CQ160" s="2">
        <v>16322.578800000001</v>
      </c>
      <c r="CR160" s="1">
        <v>45474</v>
      </c>
      <c r="CV160" s="2">
        <v>1657</v>
      </c>
      <c r="CW160" s="2">
        <v>422659.77600000001</v>
      </c>
      <c r="CX160" s="1">
        <v>45261</v>
      </c>
      <c r="CY160" s="2">
        <v>0</v>
      </c>
      <c r="CZ160" s="2">
        <v>0</v>
      </c>
      <c r="DA160" s="1">
        <v>45717</v>
      </c>
      <c r="DB160" s="2">
        <v>221710121.22023866</v>
      </c>
      <c r="DC160" s="2">
        <v>547305967.28696609</v>
      </c>
    </row>
    <row r="161" spans="1:107">
      <c r="A161" t="s">
        <v>576</v>
      </c>
      <c r="B161" t="s">
        <v>698</v>
      </c>
      <c r="C161" t="s">
        <v>577</v>
      </c>
      <c r="D161" t="s">
        <v>701</v>
      </c>
      <c r="E161" t="s">
        <v>789</v>
      </c>
      <c r="F161" t="s">
        <v>577</v>
      </c>
      <c r="G161" t="s">
        <v>670</v>
      </c>
      <c r="H161" s="1">
        <v>44136</v>
      </c>
      <c r="I161" s="1">
        <v>44197</v>
      </c>
      <c r="J161" s="1">
        <v>44256</v>
      </c>
      <c r="K161" s="1">
        <v>44197</v>
      </c>
      <c r="L161" s="1">
        <v>44166</v>
      </c>
      <c r="M161" s="2">
        <v>0</v>
      </c>
      <c r="N161" s="2">
        <v>0</v>
      </c>
      <c r="O161" s="1">
        <v>44256</v>
      </c>
      <c r="P161" s="2">
        <v>620</v>
      </c>
      <c r="Q161" s="2">
        <v>1.4916</v>
      </c>
      <c r="R161" s="1">
        <v>44228</v>
      </c>
      <c r="S161" s="2">
        <v>0</v>
      </c>
      <c r="T161" s="2">
        <v>0</v>
      </c>
      <c r="U161" s="1">
        <v>44256</v>
      </c>
      <c r="V161" s="2">
        <v>26</v>
      </c>
      <c r="W161" s="2">
        <v>0</v>
      </c>
      <c r="X161" s="1">
        <v>44228</v>
      </c>
      <c r="Y161" s="2">
        <v>0</v>
      </c>
      <c r="Z161" s="2">
        <v>0</v>
      </c>
      <c r="AA161" s="1">
        <v>44197</v>
      </c>
      <c r="AE161" s="2">
        <v>1</v>
      </c>
      <c r="AF161" s="2">
        <v>0</v>
      </c>
      <c r="AG161" s="1">
        <v>44166</v>
      </c>
      <c r="AH161" s="2">
        <v>0</v>
      </c>
      <c r="AI161" s="2">
        <v>0</v>
      </c>
      <c r="AJ161" s="1">
        <v>44228</v>
      </c>
      <c r="AW161" s="2">
        <v>0</v>
      </c>
      <c r="AX161" s="2">
        <v>0</v>
      </c>
      <c r="AY161" s="1">
        <v>44197</v>
      </c>
      <c r="BC161" s="2">
        <v>0</v>
      </c>
      <c r="BD161" s="2">
        <v>0</v>
      </c>
      <c r="BE161" s="1">
        <v>44228</v>
      </c>
      <c r="CM161" s="2">
        <v>0</v>
      </c>
      <c r="CN161" s="2">
        <v>0</v>
      </c>
      <c r="CO161" s="1">
        <v>44228</v>
      </c>
      <c r="DB161" s="2">
        <v>1.4916</v>
      </c>
      <c r="DC161" s="2">
        <v>0</v>
      </c>
    </row>
    <row r="162" spans="1:107">
      <c r="A162" t="s">
        <v>579</v>
      </c>
      <c r="B162" t="s">
        <v>790</v>
      </c>
      <c r="C162" t="s">
        <v>580</v>
      </c>
      <c r="D162" t="s">
        <v>701</v>
      </c>
      <c r="E162" t="s">
        <v>789</v>
      </c>
      <c r="F162" t="s">
        <v>791</v>
      </c>
      <c r="G162" t="s">
        <v>691</v>
      </c>
      <c r="H162" s="1">
        <v>44409</v>
      </c>
      <c r="I162" s="1">
        <v>44562</v>
      </c>
      <c r="J162" s="1">
        <v>44531</v>
      </c>
      <c r="K162" s="1">
        <v>44562</v>
      </c>
      <c r="L162" s="1">
        <v>44531</v>
      </c>
      <c r="M162" s="2">
        <v>0</v>
      </c>
      <c r="N162" s="2">
        <v>0</v>
      </c>
      <c r="O162" s="1">
        <v>44652</v>
      </c>
      <c r="P162" s="2">
        <v>2397</v>
      </c>
      <c r="Q162" s="2">
        <v>2.9832000000000001</v>
      </c>
      <c r="R162" s="1">
        <v>44593</v>
      </c>
      <c r="S162" s="2">
        <v>5079</v>
      </c>
      <c r="T162" s="2">
        <v>7283.4827999999998</v>
      </c>
      <c r="U162" s="1">
        <v>44531</v>
      </c>
      <c r="V162" s="2">
        <v>0</v>
      </c>
      <c r="W162" s="2">
        <v>0</v>
      </c>
      <c r="X162" s="1">
        <v>44621</v>
      </c>
      <c r="Y162" s="2">
        <v>0</v>
      </c>
      <c r="Z162" s="2">
        <v>0</v>
      </c>
      <c r="AA162" s="1">
        <v>44531</v>
      </c>
      <c r="AE162" s="2">
        <v>178</v>
      </c>
      <c r="AF162" s="2">
        <v>98104.995500000005</v>
      </c>
      <c r="AG162" s="1">
        <v>45108</v>
      </c>
      <c r="AH162" s="2">
        <v>908100</v>
      </c>
      <c r="AI162" s="2">
        <v>132917281.82099998</v>
      </c>
      <c r="AJ162" s="1">
        <v>45200</v>
      </c>
      <c r="AW162" s="2">
        <v>0</v>
      </c>
      <c r="AX162" s="2">
        <v>0</v>
      </c>
      <c r="AY162" s="1">
        <v>44593</v>
      </c>
      <c r="BC162" s="2">
        <v>0</v>
      </c>
      <c r="BD162" s="2">
        <v>0</v>
      </c>
      <c r="BE162" s="1">
        <v>44621</v>
      </c>
      <c r="BR162" s="2">
        <v>146363</v>
      </c>
      <c r="BS162" s="2">
        <v>23192041.3792</v>
      </c>
      <c r="BT162" s="1">
        <v>45536</v>
      </c>
      <c r="CG162" s="2">
        <v>0</v>
      </c>
      <c r="CH162" s="2">
        <v>0</v>
      </c>
      <c r="CI162" s="1">
        <v>45383</v>
      </c>
      <c r="CM162" s="2">
        <v>0</v>
      </c>
      <c r="CN162" s="2">
        <v>0</v>
      </c>
      <c r="CO162" s="1">
        <v>44562</v>
      </c>
      <c r="DB162" s="2">
        <v>7903876.170566665</v>
      </c>
      <c r="DC162" s="2">
        <v>148310838.4911333</v>
      </c>
    </row>
    <row r="163" spans="1:107">
      <c r="A163" t="s">
        <v>582</v>
      </c>
      <c r="B163" t="s">
        <v>667</v>
      </c>
      <c r="C163" t="s">
        <v>583</v>
      </c>
      <c r="D163" t="s">
        <v>667</v>
      </c>
      <c r="E163" t="s">
        <v>704</v>
      </c>
      <c r="F163" t="s">
        <v>583</v>
      </c>
      <c r="G163" t="s">
        <v>703</v>
      </c>
      <c r="H163" s="1">
        <v>44044</v>
      </c>
      <c r="I163" s="1">
        <v>44013</v>
      </c>
      <c r="J163" s="1">
        <v>44044</v>
      </c>
      <c r="K163" s="1">
        <v>44013</v>
      </c>
      <c r="L163" s="1">
        <v>44044</v>
      </c>
      <c r="S163" s="2">
        <v>5877</v>
      </c>
      <c r="T163" s="2">
        <v>90613.208400000003</v>
      </c>
      <c r="U163" s="1">
        <v>45444</v>
      </c>
      <c r="AB163" s="2">
        <v>0</v>
      </c>
      <c r="AC163" s="2">
        <v>0</v>
      </c>
      <c r="AE163" s="2">
        <v>0</v>
      </c>
      <c r="AF163" s="2">
        <v>0</v>
      </c>
      <c r="AG163" s="1">
        <v>45627</v>
      </c>
      <c r="AH163" s="2">
        <v>38940</v>
      </c>
      <c r="AI163" s="2">
        <v>2299592.2599999998</v>
      </c>
      <c r="AJ163" s="1">
        <v>45627</v>
      </c>
      <c r="AN163" s="2">
        <v>294</v>
      </c>
      <c r="AO163" s="2">
        <v>6126.0012000000006</v>
      </c>
      <c r="AP163" s="1">
        <v>45444</v>
      </c>
      <c r="BR163" s="2">
        <v>2584800</v>
      </c>
      <c r="BS163" s="2">
        <v>5408614.9714666661</v>
      </c>
      <c r="BT163" s="1">
        <v>44044</v>
      </c>
      <c r="CA163" s="2">
        <v>0</v>
      </c>
      <c r="CB163" s="2">
        <v>0</v>
      </c>
      <c r="CC163" s="1">
        <v>45017</v>
      </c>
      <c r="DB163" s="2">
        <v>3645592.1554666664</v>
      </c>
      <c r="DC163" s="2">
        <v>4159354.2856000001</v>
      </c>
    </row>
    <row r="164" spans="1:107">
      <c r="A164" t="s">
        <v>584</v>
      </c>
      <c r="B164" t="s">
        <v>679</v>
      </c>
      <c r="C164" t="s">
        <v>585</v>
      </c>
      <c r="D164" t="s">
        <v>679</v>
      </c>
      <c r="E164" t="s">
        <v>711</v>
      </c>
      <c r="F164" t="s">
        <v>585</v>
      </c>
      <c r="G164" t="s">
        <v>784</v>
      </c>
      <c r="I164" s="1">
        <v>45383</v>
      </c>
      <c r="K164" s="1">
        <v>45383</v>
      </c>
      <c r="L164" s="1">
        <v>45352</v>
      </c>
      <c r="V164" s="2">
        <v>229</v>
      </c>
      <c r="W164" s="2">
        <v>18737200.270800002</v>
      </c>
      <c r="X164" s="1">
        <v>45352</v>
      </c>
      <c r="AH164" s="2">
        <v>45</v>
      </c>
      <c r="AI164" s="2">
        <v>4436296.1519999998</v>
      </c>
      <c r="AJ164" s="1">
        <v>45536</v>
      </c>
      <c r="DB164" s="2">
        <v>23173496.422800001</v>
      </c>
    </row>
    <row r="165" spans="1:107">
      <c r="A165" t="s">
        <v>587</v>
      </c>
      <c r="B165" t="s">
        <v>679</v>
      </c>
      <c r="C165" t="s">
        <v>588</v>
      </c>
      <c r="D165" t="s">
        <v>701</v>
      </c>
      <c r="E165" t="s">
        <v>694</v>
      </c>
      <c r="F165" t="s">
        <v>588</v>
      </c>
      <c r="G165" t="s">
        <v>697</v>
      </c>
      <c r="I165" s="1">
        <v>45292</v>
      </c>
      <c r="J165" s="1">
        <v>45292</v>
      </c>
      <c r="K165" s="1">
        <v>45292</v>
      </c>
      <c r="L165" s="1">
        <v>45292</v>
      </c>
      <c r="S165" s="2">
        <v>22700</v>
      </c>
      <c r="T165" s="2">
        <v>9311313</v>
      </c>
      <c r="U165" s="1">
        <v>45292</v>
      </c>
      <c r="AE165" s="2">
        <v>0</v>
      </c>
      <c r="AF165" s="2">
        <v>0</v>
      </c>
      <c r="AG165" s="1">
        <v>45658</v>
      </c>
      <c r="AN165" s="2">
        <v>4040</v>
      </c>
      <c r="AO165" s="2">
        <v>1657167.6</v>
      </c>
      <c r="AP165" s="1">
        <v>45323</v>
      </c>
      <c r="CS165" s="2">
        <v>0</v>
      </c>
      <c r="CT165" s="2">
        <v>0</v>
      </c>
      <c r="CU165" s="1">
        <v>45809</v>
      </c>
      <c r="DB165" s="2">
        <v>0</v>
      </c>
      <c r="DC165" s="2">
        <v>10968480.6</v>
      </c>
    </row>
    <row r="166" spans="1:107">
      <c r="A166" t="s">
        <v>591</v>
      </c>
      <c r="B166" t="s">
        <v>671</v>
      </c>
      <c r="C166" t="s">
        <v>592</v>
      </c>
      <c r="D166" t="s">
        <v>671</v>
      </c>
      <c r="E166" t="s">
        <v>685</v>
      </c>
      <c r="F166" t="s">
        <v>592</v>
      </c>
      <c r="G166" t="s">
        <v>671</v>
      </c>
      <c r="H166" s="1">
        <v>44228</v>
      </c>
      <c r="I166" s="1">
        <v>44197</v>
      </c>
      <c r="J166" s="1">
        <v>44228</v>
      </c>
      <c r="K166" s="1">
        <v>44197</v>
      </c>
      <c r="L166" s="1">
        <v>44228</v>
      </c>
      <c r="M166" s="2">
        <v>2590</v>
      </c>
      <c r="N166" s="2">
        <v>13054</v>
      </c>
      <c r="O166" s="1">
        <v>45170</v>
      </c>
      <c r="S166" s="2">
        <v>760513</v>
      </c>
      <c r="T166" s="2">
        <v>2892706.1195999994</v>
      </c>
      <c r="U166" s="1">
        <v>44440</v>
      </c>
      <c r="V166" s="2">
        <v>510238</v>
      </c>
      <c r="W166" s="2">
        <v>1922815.5936000003</v>
      </c>
      <c r="X166" s="1">
        <v>44743</v>
      </c>
      <c r="Y166" s="2">
        <v>1260</v>
      </c>
      <c r="Z166" s="2">
        <v>4585.1651999999995</v>
      </c>
      <c r="AA166" s="1">
        <v>44378</v>
      </c>
      <c r="AB166" s="2">
        <v>16758</v>
      </c>
      <c r="AC166" s="2">
        <v>68116.571533333336</v>
      </c>
      <c r="AD166" s="1">
        <v>44805</v>
      </c>
      <c r="AE166" s="2">
        <v>2912</v>
      </c>
      <c r="AF166" s="2">
        <v>14772.829833333333</v>
      </c>
      <c r="AG166" s="1">
        <v>44409</v>
      </c>
      <c r="AH166" s="2">
        <v>919926</v>
      </c>
      <c r="AI166" s="2">
        <v>27089455.357999995</v>
      </c>
      <c r="AJ166" s="1">
        <v>44228</v>
      </c>
      <c r="AK166" s="2">
        <v>83104</v>
      </c>
      <c r="AL166" s="2">
        <v>326398.84299999999</v>
      </c>
      <c r="AN166" s="2">
        <v>109856</v>
      </c>
      <c r="AO166" s="2">
        <v>426038.25000000006</v>
      </c>
      <c r="AP166" s="1">
        <v>44440</v>
      </c>
      <c r="AQ166" s="2">
        <v>0</v>
      </c>
      <c r="AR166" s="2">
        <v>0</v>
      </c>
      <c r="AS166" s="1">
        <v>45352</v>
      </c>
      <c r="AT166" s="2">
        <v>9436</v>
      </c>
      <c r="AU166" s="2">
        <v>41821.588050666665</v>
      </c>
      <c r="AV166" s="1">
        <v>44652</v>
      </c>
      <c r="AW166" s="2">
        <v>42406</v>
      </c>
      <c r="AX166" s="2">
        <v>70855.104826333321</v>
      </c>
      <c r="AY166" s="1">
        <v>44562</v>
      </c>
      <c r="AZ166" s="2">
        <v>6216</v>
      </c>
      <c r="BA166" s="2">
        <v>15646.884</v>
      </c>
      <c r="BB166" s="1">
        <v>44682</v>
      </c>
      <c r="BC166" s="2">
        <v>5362</v>
      </c>
      <c r="BD166" s="2">
        <v>19681.662000000004</v>
      </c>
      <c r="BE166" s="1">
        <v>44409</v>
      </c>
      <c r="BF166" s="2">
        <v>14602</v>
      </c>
      <c r="BG166" s="2">
        <v>71547.5772</v>
      </c>
      <c r="BH166" s="1">
        <v>44986</v>
      </c>
      <c r="BI166" s="2">
        <v>2184</v>
      </c>
      <c r="BJ166" s="2">
        <v>10050.177233333334</v>
      </c>
      <c r="BK166" s="1">
        <v>44896</v>
      </c>
      <c r="BO166" s="2">
        <v>203588</v>
      </c>
      <c r="BP166" s="2">
        <v>488498.6648106667</v>
      </c>
      <c r="BQ166" s="1">
        <v>44986</v>
      </c>
      <c r="BR166" s="2">
        <v>2837600</v>
      </c>
      <c r="BS166" s="2">
        <v>4157825.5762666669</v>
      </c>
      <c r="BT166" s="1">
        <v>44440</v>
      </c>
      <c r="BU166" s="2">
        <v>266</v>
      </c>
      <c r="BV166" s="2">
        <v>1513.9739999999999</v>
      </c>
      <c r="BW166" s="1">
        <v>44835</v>
      </c>
      <c r="BX166" s="2">
        <v>46788</v>
      </c>
      <c r="BY166" s="2">
        <v>249397.36077333335</v>
      </c>
      <c r="BZ166" s="1">
        <v>45200</v>
      </c>
      <c r="CA166" s="2">
        <v>518</v>
      </c>
      <c r="CB166" s="2">
        <v>2073.3240000000001</v>
      </c>
      <c r="CC166" s="1">
        <v>44378</v>
      </c>
      <c r="CG166" s="2">
        <v>0</v>
      </c>
      <c r="CH166" s="2">
        <v>0</v>
      </c>
      <c r="CI166" s="1">
        <v>44440</v>
      </c>
      <c r="CJ166" s="2">
        <v>11494</v>
      </c>
      <c r="CK166" s="2">
        <v>55551.948800000006</v>
      </c>
      <c r="CL166" s="1">
        <v>44531</v>
      </c>
      <c r="CM166" s="2">
        <v>15386</v>
      </c>
      <c r="CN166" s="2">
        <v>59668.474799999996</v>
      </c>
      <c r="CO166" s="1">
        <v>44805</v>
      </c>
      <c r="CP166" s="2">
        <v>63756</v>
      </c>
      <c r="CQ166" s="2">
        <v>242038.94880000001</v>
      </c>
      <c r="CR166" s="1">
        <v>44682</v>
      </c>
      <c r="CS166" s="2">
        <v>18410</v>
      </c>
      <c r="CT166" s="2">
        <v>52640.055599999992</v>
      </c>
      <c r="CU166" s="1">
        <v>44621</v>
      </c>
      <c r="CV166" s="2">
        <v>363133</v>
      </c>
      <c r="CW166" s="2">
        <v>1520311.8084000002</v>
      </c>
      <c r="CX166" s="1">
        <v>44896</v>
      </c>
      <c r="DB166" s="2">
        <v>6506332.3363349997</v>
      </c>
      <c r="DC166" s="2">
        <v>33310733.523992665</v>
      </c>
    </row>
    <row r="167" spans="1:107">
      <c r="A167" t="s">
        <v>594</v>
      </c>
      <c r="B167" t="s">
        <v>698</v>
      </c>
      <c r="C167" t="s">
        <v>595</v>
      </c>
      <c r="D167" t="s">
        <v>671</v>
      </c>
      <c r="E167" t="s">
        <v>715</v>
      </c>
      <c r="F167" t="s">
        <v>595</v>
      </c>
      <c r="G167" t="s">
        <v>671</v>
      </c>
      <c r="H167" s="1">
        <v>27334</v>
      </c>
      <c r="I167" s="1">
        <v>44287</v>
      </c>
      <c r="J167" s="1">
        <v>44317</v>
      </c>
      <c r="K167" s="1">
        <v>44287</v>
      </c>
      <c r="L167" s="1">
        <v>44317</v>
      </c>
      <c r="AH167" s="2">
        <v>9663420</v>
      </c>
      <c r="AI167" s="2">
        <v>152602561.85599998</v>
      </c>
      <c r="AJ167" s="1">
        <v>44317</v>
      </c>
      <c r="DB167" s="2">
        <v>8089237.6429999983</v>
      </c>
      <c r="DC167" s="2">
        <v>144513324.213</v>
      </c>
    </row>
    <row r="168" spans="1:107">
      <c r="A168" t="s">
        <v>597</v>
      </c>
      <c r="B168" t="s">
        <v>671</v>
      </c>
      <c r="C168" t="s">
        <v>598</v>
      </c>
      <c r="D168" t="s">
        <v>689</v>
      </c>
      <c r="E168" t="s">
        <v>752</v>
      </c>
      <c r="F168" t="s">
        <v>598</v>
      </c>
      <c r="G168" t="s">
        <v>671</v>
      </c>
      <c r="H168" s="1">
        <v>44197</v>
      </c>
      <c r="I168" s="1">
        <v>44652</v>
      </c>
      <c r="J168" s="1">
        <v>44805</v>
      </c>
      <c r="K168" s="1">
        <v>44652</v>
      </c>
      <c r="L168" s="1">
        <v>44652</v>
      </c>
      <c r="S168" s="2">
        <v>0</v>
      </c>
      <c r="T168" s="2">
        <v>0</v>
      </c>
      <c r="U168" s="1">
        <v>44986</v>
      </c>
      <c r="V168" s="2">
        <v>36888</v>
      </c>
      <c r="W168" s="2">
        <v>327971.51640000002</v>
      </c>
      <c r="X168" s="1">
        <v>45139</v>
      </c>
      <c r="Y168" s="2">
        <v>3240</v>
      </c>
      <c r="Z168" s="2">
        <v>17541.114266666667</v>
      </c>
      <c r="AB168" s="2">
        <v>7020</v>
      </c>
      <c r="AC168" s="2">
        <v>43092.888833333331</v>
      </c>
      <c r="AD168" s="1">
        <v>45231</v>
      </c>
      <c r="AE168" s="2">
        <v>61560</v>
      </c>
      <c r="AF168" s="2">
        <v>536805.88950000005</v>
      </c>
      <c r="AG168" s="1">
        <v>44958</v>
      </c>
      <c r="AH168" s="2">
        <v>26640</v>
      </c>
      <c r="AI168" s="2">
        <v>2671799.0079999994</v>
      </c>
      <c r="AJ168" s="1">
        <v>44652</v>
      </c>
      <c r="AN168" s="2">
        <v>6840</v>
      </c>
      <c r="AO168" s="2">
        <v>38911.369200000001</v>
      </c>
      <c r="AP168" s="1">
        <v>44927</v>
      </c>
      <c r="AQ168" s="2">
        <v>0</v>
      </c>
      <c r="AR168" s="2">
        <v>0</v>
      </c>
      <c r="AS168" s="1">
        <v>45658</v>
      </c>
      <c r="AW168" s="2">
        <v>720</v>
      </c>
      <c r="AX168" s="2">
        <v>4069.7797839999998</v>
      </c>
      <c r="AY168" s="1">
        <v>45292</v>
      </c>
      <c r="BC168" s="2">
        <v>4140</v>
      </c>
      <c r="BD168" s="2">
        <v>23455.41</v>
      </c>
      <c r="BI168" s="2">
        <v>14220</v>
      </c>
      <c r="BJ168" s="2">
        <v>142976.529236</v>
      </c>
      <c r="BK168" s="1">
        <v>45139</v>
      </c>
      <c r="BR168" s="2">
        <v>7300</v>
      </c>
      <c r="BS168" s="2">
        <v>41314.769766666672</v>
      </c>
      <c r="BT168" s="1">
        <v>45597</v>
      </c>
      <c r="CA168" s="2">
        <v>3780</v>
      </c>
      <c r="CB168" s="2">
        <v>16003.376400000001</v>
      </c>
      <c r="CC168" s="1">
        <v>44805</v>
      </c>
      <c r="CJ168" s="2">
        <v>9540</v>
      </c>
      <c r="CK168" s="2">
        <v>53828.771146666666</v>
      </c>
      <c r="CL168" s="1">
        <v>45078</v>
      </c>
      <c r="CM168" s="2">
        <v>308</v>
      </c>
      <c r="CN168" s="2">
        <v>2109.1224000000002</v>
      </c>
      <c r="CO168" s="1">
        <v>45505</v>
      </c>
      <c r="CS168" s="2">
        <v>540</v>
      </c>
      <c r="CT168" s="2">
        <v>2910.1116000000002</v>
      </c>
      <c r="CU168" s="1">
        <v>45536</v>
      </c>
      <c r="CV168" s="2">
        <v>33595</v>
      </c>
      <c r="CW168" s="2">
        <v>216977.08559999999</v>
      </c>
      <c r="CX168" s="1">
        <v>45261</v>
      </c>
      <c r="DB168" s="2">
        <v>3796056.5658666668</v>
      </c>
      <c r="DC168" s="2">
        <v>343710.17626666662</v>
      </c>
    </row>
    <row r="169" spans="1:107">
      <c r="A169" t="s">
        <v>600</v>
      </c>
      <c r="B169" t="s">
        <v>667</v>
      </c>
      <c r="C169" t="s">
        <v>601</v>
      </c>
      <c r="D169" t="s">
        <v>667</v>
      </c>
      <c r="E169" t="s">
        <v>792</v>
      </c>
      <c r="F169" t="s">
        <v>601</v>
      </c>
      <c r="G169" t="s">
        <v>703</v>
      </c>
      <c r="H169" s="1">
        <v>42036</v>
      </c>
      <c r="I169" s="1">
        <v>43831</v>
      </c>
      <c r="J169" s="1">
        <v>42036</v>
      </c>
      <c r="K169" s="1">
        <v>43831</v>
      </c>
      <c r="L169" s="1">
        <v>42036</v>
      </c>
      <c r="AH169" s="2">
        <v>2505318</v>
      </c>
      <c r="AI169" s="2">
        <v>68801710.59300001</v>
      </c>
      <c r="AJ169" s="1">
        <v>45231</v>
      </c>
      <c r="AZ169" s="2">
        <v>0</v>
      </c>
      <c r="BA169" s="2">
        <v>0</v>
      </c>
      <c r="BB169" s="1">
        <v>43191</v>
      </c>
      <c r="BR169" s="2">
        <v>314822336</v>
      </c>
      <c r="BS169" s="2">
        <v>250119845.06198338</v>
      </c>
      <c r="BT169" s="1">
        <v>42036</v>
      </c>
      <c r="DB169" s="2">
        <v>65706807.99613332</v>
      </c>
      <c r="DC169" s="2">
        <v>253214747.65884995</v>
      </c>
    </row>
    <row r="170" spans="1:107">
      <c r="A170" t="s">
        <v>602</v>
      </c>
      <c r="B170" t="s">
        <v>679</v>
      </c>
      <c r="C170" t="s">
        <v>603</v>
      </c>
      <c r="D170" t="s">
        <v>675</v>
      </c>
      <c r="E170" t="s">
        <v>673</v>
      </c>
      <c r="F170" t="s">
        <v>603</v>
      </c>
      <c r="G170" t="s">
        <v>699</v>
      </c>
      <c r="I170" s="1">
        <v>45474</v>
      </c>
      <c r="J170" s="1">
        <v>45505</v>
      </c>
      <c r="K170" s="1">
        <v>45474</v>
      </c>
      <c r="L170" s="1">
        <v>45474</v>
      </c>
      <c r="M170" s="2">
        <v>0</v>
      </c>
      <c r="N170" s="2">
        <v>0</v>
      </c>
      <c r="O170" s="1">
        <v>45717</v>
      </c>
      <c r="AB170" s="2">
        <v>60</v>
      </c>
      <c r="AC170" s="2">
        <v>55940.260166666667</v>
      </c>
      <c r="AH170" s="2">
        <v>2670</v>
      </c>
      <c r="AI170" s="2">
        <v>4062606.4639999997</v>
      </c>
      <c r="AJ170" s="1">
        <v>45505</v>
      </c>
      <c r="CM170" s="2">
        <v>2013</v>
      </c>
      <c r="CN170" s="2">
        <v>0</v>
      </c>
      <c r="CO170" s="1">
        <v>45474</v>
      </c>
      <c r="DB170" s="2">
        <v>55940.260166666667</v>
      </c>
      <c r="DC170" s="2">
        <v>4062606.4639999997</v>
      </c>
    </row>
    <row r="171" spans="1:107">
      <c r="A171" t="s">
        <v>604</v>
      </c>
      <c r="B171" t="s">
        <v>756</v>
      </c>
      <c r="C171" t="s">
        <v>605</v>
      </c>
      <c r="D171" t="s">
        <v>756</v>
      </c>
      <c r="E171" t="s">
        <v>694</v>
      </c>
      <c r="F171" t="s">
        <v>605</v>
      </c>
      <c r="G171" t="s">
        <v>678</v>
      </c>
      <c r="H171" s="1">
        <v>44501</v>
      </c>
      <c r="I171" s="1">
        <v>44470</v>
      </c>
      <c r="J171" s="1">
        <v>44378</v>
      </c>
      <c r="K171" s="1">
        <v>44470</v>
      </c>
      <c r="L171" s="1">
        <v>44378</v>
      </c>
      <c r="P171" s="2">
        <v>12880</v>
      </c>
      <c r="Q171" s="2">
        <v>13699497.279600002</v>
      </c>
      <c r="R171" s="1">
        <v>44378</v>
      </c>
      <c r="S171" s="2">
        <v>32937</v>
      </c>
      <c r="T171" s="2">
        <v>24742508.656800002</v>
      </c>
      <c r="U171" s="1">
        <v>44470</v>
      </c>
      <c r="V171" s="2">
        <v>16515</v>
      </c>
      <c r="W171" s="2">
        <v>16197445.492799999</v>
      </c>
      <c r="X171" s="1">
        <v>44866</v>
      </c>
      <c r="AH171" s="2">
        <v>2930</v>
      </c>
      <c r="AI171" s="2">
        <v>3392815.6279999996</v>
      </c>
      <c r="AJ171" s="1">
        <v>44562</v>
      </c>
      <c r="AN171" s="2">
        <v>2570</v>
      </c>
      <c r="AO171" s="2">
        <v>2093396.4612</v>
      </c>
      <c r="AP171" s="1">
        <v>44470</v>
      </c>
      <c r="AW171" s="2">
        <v>5250</v>
      </c>
      <c r="AX171" s="2">
        <v>3765228.6160160005</v>
      </c>
      <c r="AY171" s="1">
        <v>44621</v>
      </c>
      <c r="BR171" s="2">
        <v>50719</v>
      </c>
      <c r="BS171" s="2">
        <v>38994046.661333337</v>
      </c>
      <c r="BT171" s="1">
        <v>44774</v>
      </c>
      <c r="BX171" s="2">
        <v>0</v>
      </c>
      <c r="BY171" s="2">
        <v>0</v>
      </c>
      <c r="BZ171" s="1">
        <v>45597</v>
      </c>
      <c r="CJ171" s="2">
        <v>3210</v>
      </c>
      <c r="CK171" s="2">
        <v>3022059.2793600005</v>
      </c>
      <c r="CL171" s="1">
        <v>44835</v>
      </c>
      <c r="CM171" s="2">
        <v>3014</v>
      </c>
      <c r="CN171" s="2">
        <v>2559977.8908000002</v>
      </c>
      <c r="CO171" s="1">
        <v>44593</v>
      </c>
      <c r="CP171" s="2">
        <v>90</v>
      </c>
      <c r="CQ171" s="2">
        <v>61679.151600000005</v>
      </c>
      <c r="CR171" s="1">
        <v>44835</v>
      </c>
      <c r="CS171" s="2">
        <v>710</v>
      </c>
      <c r="CT171" s="2">
        <v>488843.55960000004</v>
      </c>
      <c r="CU171" s="1">
        <v>44652</v>
      </c>
      <c r="CV171" s="2">
        <v>6104</v>
      </c>
      <c r="CW171" s="2">
        <v>6485567.7876000004</v>
      </c>
      <c r="CX171" s="1">
        <v>45047</v>
      </c>
      <c r="DB171" s="2">
        <v>52857634.374533005</v>
      </c>
      <c r="DC171" s="2">
        <v>62645432.090176344</v>
      </c>
    </row>
    <row r="172" spans="1:107">
      <c r="A172" t="s">
        <v>607</v>
      </c>
      <c r="B172" t="s">
        <v>671</v>
      </c>
      <c r="C172" t="s">
        <v>608</v>
      </c>
      <c r="D172" t="s">
        <v>671</v>
      </c>
      <c r="E172" t="s">
        <v>715</v>
      </c>
      <c r="F172" t="s">
        <v>608</v>
      </c>
      <c r="G172" t="s">
        <v>671</v>
      </c>
      <c r="H172" s="1">
        <v>44713</v>
      </c>
      <c r="I172" s="1">
        <v>44743</v>
      </c>
      <c r="J172" s="1">
        <v>44743</v>
      </c>
      <c r="K172" s="1">
        <v>44743</v>
      </c>
      <c r="L172" s="1">
        <v>44743</v>
      </c>
      <c r="P172" s="2">
        <v>338</v>
      </c>
      <c r="Q172" s="2">
        <v>32854220.256000001</v>
      </c>
      <c r="R172" s="1">
        <v>44958</v>
      </c>
      <c r="S172" s="2">
        <v>175</v>
      </c>
      <c r="T172" s="2">
        <v>16982049.466800001</v>
      </c>
      <c r="U172" s="1">
        <v>44835</v>
      </c>
      <c r="V172" s="2">
        <v>272</v>
      </c>
      <c r="W172" s="2">
        <v>36341178.324000001</v>
      </c>
      <c r="X172" s="1">
        <v>45231</v>
      </c>
      <c r="AE172" s="2">
        <v>230</v>
      </c>
      <c r="AF172" s="2">
        <v>34605082.371333331</v>
      </c>
      <c r="AG172" s="1">
        <v>44986</v>
      </c>
      <c r="AH172" s="2">
        <v>1205</v>
      </c>
      <c r="AI172" s="2">
        <v>171534294.324</v>
      </c>
      <c r="AJ172" s="1">
        <v>44743</v>
      </c>
      <c r="AK172" s="2">
        <v>0</v>
      </c>
      <c r="AL172" s="2">
        <v>0</v>
      </c>
      <c r="AN172" s="2">
        <v>15</v>
      </c>
      <c r="AO172" s="2">
        <v>2166071.6880000001</v>
      </c>
      <c r="AP172" s="1">
        <v>44927</v>
      </c>
      <c r="AQ172" s="2">
        <v>2</v>
      </c>
      <c r="AR172" s="2">
        <v>303627.1128</v>
      </c>
      <c r="AS172" s="1">
        <v>45292</v>
      </c>
      <c r="BR172" s="2">
        <v>532</v>
      </c>
      <c r="BS172" s="2">
        <v>30204060.656999998</v>
      </c>
      <c r="BT172" s="1">
        <v>44866</v>
      </c>
      <c r="CJ172" s="2">
        <v>3</v>
      </c>
      <c r="CK172" s="2">
        <v>288024.65749333333</v>
      </c>
      <c r="CL172" s="1">
        <v>45536</v>
      </c>
      <c r="CM172" s="2">
        <v>14</v>
      </c>
      <c r="CN172" s="2">
        <v>0</v>
      </c>
      <c r="CO172" s="1">
        <v>45078</v>
      </c>
      <c r="CP172" s="2">
        <v>0</v>
      </c>
      <c r="CQ172" s="2">
        <v>0</v>
      </c>
      <c r="CR172" s="1">
        <v>45689</v>
      </c>
      <c r="CS172" s="2">
        <v>5</v>
      </c>
      <c r="CT172" s="2">
        <v>454609.848</v>
      </c>
      <c r="CU172" s="1">
        <v>45444</v>
      </c>
      <c r="CV172" s="2">
        <v>500</v>
      </c>
      <c r="CW172" s="2">
        <v>74020650</v>
      </c>
      <c r="CX172" s="1">
        <v>45170</v>
      </c>
      <c r="DB172" s="2">
        <v>340286106.45122665</v>
      </c>
      <c r="DC172" s="2">
        <v>59467762.254199997</v>
      </c>
    </row>
    <row r="173" spans="1:107">
      <c r="A173" t="s">
        <v>609</v>
      </c>
      <c r="B173" t="s">
        <v>671</v>
      </c>
      <c r="C173" t="s">
        <v>610</v>
      </c>
      <c r="D173" t="s">
        <v>671</v>
      </c>
      <c r="E173" t="s">
        <v>683</v>
      </c>
      <c r="F173" t="s">
        <v>610</v>
      </c>
      <c r="G173" t="s">
        <v>671</v>
      </c>
      <c r="H173" s="1">
        <v>45078</v>
      </c>
      <c r="I173" s="1">
        <v>45017</v>
      </c>
      <c r="J173" s="1">
        <v>45078</v>
      </c>
      <c r="K173" s="1">
        <v>45017</v>
      </c>
      <c r="L173" s="1">
        <v>45078</v>
      </c>
      <c r="AH173" s="2">
        <v>115462</v>
      </c>
      <c r="AI173" s="2">
        <v>27752806.596999995</v>
      </c>
      <c r="AJ173" s="1">
        <v>45078</v>
      </c>
      <c r="DB173" s="2">
        <v>2312667.3139999993</v>
      </c>
      <c r="DC173" s="2">
        <v>25440139.282999996</v>
      </c>
    </row>
    <row r="174" spans="1:107">
      <c r="A174" t="s">
        <v>613</v>
      </c>
      <c r="B174" t="s">
        <v>679</v>
      </c>
      <c r="C174" t="s">
        <v>614</v>
      </c>
      <c r="D174" t="s">
        <v>679</v>
      </c>
      <c r="E174" t="s">
        <v>793</v>
      </c>
      <c r="F174" t="s">
        <v>614</v>
      </c>
      <c r="G174" t="s">
        <v>671</v>
      </c>
      <c r="L174" s="1">
        <v>45809</v>
      </c>
      <c r="AH174" s="2">
        <v>0</v>
      </c>
      <c r="AI174" s="2">
        <v>0</v>
      </c>
      <c r="AJ174" s="1">
        <v>45809</v>
      </c>
      <c r="DB174" s="2">
        <v>0</v>
      </c>
    </row>
    <row r="175" spans="1:107">
      <c r="A175" t="s">
        <v>616</v>
      </c>
      <c r="B175" t="s">
        <v>679</v>
      </c>
      <c r="C175" t="s">
        <v>617</v>
      </c>
      <c r="D175" t="s">
        <v>701</v>
      </c>
      <c r="E175" t="s">
        <v>694</v>
      </c>
      <c r="F175" t="s">
        <v>617</v>
      </c>
      <c r="G175" t="s">
        <v>697</v>
      </c>
      <c r="I175" s="1">
        <v>45383</v>
      </c>
      <c r="J175" s="1">
        <v>45352</v>
      </c>
      <c r="K175" s="1">
        <v>45383</v>
      </c>
      <c r="L175" s="1">
        <v>45352</v>
      </c>
      <c r="P175" s="2">
        <v>8254</v>
      </c>
      <c r="Q175" s="2">
        <v>9141069.2340000011</v>
      </c>
      <c r="R175" s="1">
        <v>45352</v>
      </c>
      <c r="S175" s="2">
        <v>5377</v>
      </c>
      <c r="T175" s="2">
        <v>6124345.5240000002</v>
      </c>
      <c r="U175" s="1">
        <v>45352</v>
      </c>
      <c r="V175" s="2">
        <v>0</v>
      </c>
      <c r="W175" s="2">
        <v>0</v>
      </c>
      <c r="X175" s="1">
        <v>45717</v>
      </c>
      <c r="AQ175" s="2">
        <v>0</v>
      </c>
      <c r="AR175" s="2">
        <v>0</v>
      </c>
      <c r="AS175" s="1">
        <v>45566</v>
      </c>
      <c r="CV175" s="2">
        <v>1647</v>
      </c>
      <c r="CW175" s="2">
        <v>1886172.9480000001</v>
      </c>
      <c r="CX175" s="1">
        <v>45536</v>
      </c>
      <c r="DB175" s="2">
        <v>11053819.510800002</v>
      </c>
      <c r="DC175" s="2">
        <v>6097768.1952</v>
      </c>
    </row>
    <row r="176" spans="1:107">
      <c r="A176" t="s">
        <v>619</v>
      </c>
      <c r="B176" t="s">
        <v>667</v>
      </c>
      <c r="C176" t="s">
        <v>620</v>
      </c>
      <c r="D176" t="s">
        <v>667</v>
      </c>
      <c r="E176" t="s">
        <v>717</v>
      </c>
      <c r="F176" t="s">
        <v>620</v>
      </c>
      <c r="G176" t="s">
        <v>703</v>
      </c>
      <c r="H176" s="1">
        <v>45444</v>
      </c>
      <c r="I176" s="1">
        <v>45383</v>
      </c>
      <c r="J176" s="1">
        <v>45444</v>
      </c>
      <c r="K176" s="1">
        <v>45383</v>
      </c>
      <c r="L176" s="1">
        <v>45444</v>
      </c>
      <c r="M176" s="2">
        <v>0</v>
      </c>
      <c r="N176" s="2">
        <v>0</v>
      </c>
      <c r="O176" s="1">
        <v>45748</v>
      </c>
      <c r="P176" s="2">
        <v>0</v>
      </c>
      <c r="Q176" s="2">
        <v>0</v>
      </c>
      <c r="R176" s="1">
        <v>45689</v>
      </c>
      <c r="S176" s="2">
        <v>2064</v>
      </c>
      <c r="T176" s="2">
        <v>1612455.3984000001</v>
      </c>
      <c r="U176" s="1">
        <v>45597</v>
      </c>
      <c r="V176" s="2">
        <v>0</v>
      </c>
      <c r="W176" s="2">
        <v>0</v>
      </c>
      <c r="X176" s="1">
        <v>45809</v>
      </c>
      <c r="AE176" s="2">
        <v>176</v>
      </c>
      <c r="AF176" s="2">
        <v>112284.61816666667</v>
      </c>
      <c r="AG176" s="1">
        <v>45536</v>
      </c>
      <c r="AH176" s="2">
        <v>3065</v>
      </c>
      <c r="AI176" s="2">
        <v>6326273.8029999994</v>
      </c>
      <c r="AJ176" s="1">
        <v>45597</v>
      </c>
      <c r="AN176" s="2">
        <v>326</v>
      </c>
      <c r="AO176" s="2">
        <v>254680.25880000001</v>
      </c>
      <c r="AP176" s="1">
        <v>45597</v>
      </c>
      <c r="BC176" s="2">
        <v>0</v>
      </c>
      <c r="BD176" s="2">
        <v>0</v>
      </c>
      <c r="BE176" s="1">
        <v>45597</v>
      </c>
      <c r="BR176" s="2">
        <v>37372</v>
      </c>
      <c r="BS176" s="2">
        <v>14805050.126133332</v>
      </c>
      <c r="BT176" s="1">
        <v>45444</v>
      </c>
      <c r="DB176" s="2">
        <v>22495371.698433332</v>
      </c>
      <c r="DC176" s="2">
        <v>615372.50606666657</v>
      </c>
    </row>
    <row r="177" spans="1:107">
      <c r="A177" t="s">
        <v>621</v>
      </c>
      <c r="B177" t="s">
        <v>671</v>
      </c>
      <c r="C177" t="s">
        <v>622</v>
      </c>
      <c r="D177" t="s">
        <v>675</v>
      </c>
      <c r="E177" t="s">
        <v>794</v>
      </c>
      <c r="F177" t="s">
        <v>622</v>
      </c>
      <c r="G177" t="s">
        <v>671</v>
      </c>
      <c r="H177" s="1">
        <v>45261</v>
      </c>
      <c r="I177" s="1">
        <v>45200</v>
      </c>
      <c r="J177" s="1">
        <v>45261</v>
      </c>
      <c r="K177" s="1">
        <v>45200</v>
      </c>
      <c r="L177" s="1">
        <v>45261</v>
      </c>
      <c r="AH177" s="2">
        <v>40838</v>
      </c>
      <c r="AI177" s="2">
        <v>30142763.064999994</v>
      </c>
      <c r="AJ177" s="1">
        <v>45261</v>
      </c>
      <c r="DB177" s="2">
        <v>0</v>
      </c>
      <c r="DC177" s="2">
        <v>30142763.064999994</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116-4912-4E13-AC5D-13C4C0B0BADB}">
  <dimension ref="A1:DZ231"/>
  <sheetViews>
    <sheetView workbookViewId="0">
      <pane xSplit="4" ySplit="1" topLeftCell="E2" activePane="bottomRight" state="frozen"/>
      <selection pane="bottomRight" activeCell="G1" sqref="G1:I1"/>
      <selection pane="bottomLeft" activeCell="G1" sqref="G1:I1"/>
      <selection pane="topRight" activeCell="G1" sqref="G1:I1"/>
    </sheetView>
  </sheetViews>
  <sheetFormatPr defaultRowHeight="15"/>
  <cols>
    <col min="1" max="1" width="22.140625" customWidth="1"/>
    <col min="2" max="2" width="75.140625" customWidth="1"/>
    <col min="3" max="3" width="41" customWidth="1"/>
    <col min="4" max="4" width="17.7109375" customWidth="1"/>
    <col min="5" max="5" width="24.5703125" customWidth="1"/>
    <col min="6" max="6" width="17" customWidth="1"/>
    <col min="7" max="7" width="7" customWidth="1"/>
    <col min="8" max="8" width="14.85546875" customWidth="1"/>
    <col min="9" max="9" width="39.140625" customWidth="1"/>
    <col min="10" max="10" width="11" customWidth="1"/>
    <col min="11" max="11" width="29.7109375" customWidth="1"/>
    <col min="12" max="12" width="30.7109375" customWidth="1"/>
    <col min="13" max="13" width="13.85546875" customWidth="1"/>
    <col min="14" max="14" width="16.42578125" customWidth="1"/>
    <col min="15" max="20" width="14.140625" customWidth="1"/>
    <col min="21" max="25" width="14.140625" style="7" customWidth="1"/>
    <col min="26" max="26" width="29.5703125" style="7" customWidth="1"/>
    <col min="27" max="27" width="20.85546875" customWidth="1"/>
    <col min="28" max="29" width="15" customWidth="1"/>
    <col min="30" max="30" width="25" customWidth="1"/>
    <col min="31" max="32" width="21" customWidth="1"/>
    <col min="33" max="33" width="19" customWidth="1"/>
    <col min="34" max="34" width="15" customWidth="1"/>
    <col min="35" max="36" width="13" customWidth="1"/>
    <col min="37" max="37" width="19" customWidth="1"/>
    <col min="38" max="38" width="16" customWidth="1"/>
    <col min="39" max="39" width="14" customWidth="1"/>
    <col min="40" max="40" width="22" customWidth="1"/>
    <col min="41" max="41" width="14" customWidth="1"/>
    <col min="42" max="42" width="13" customWidth="1"/>
    <col min="43" max="43" width="20" customWidth="1"/>
    <col min="44" max="45" width="13" customWidth="1"/>
    <col min="46" max="46" width="19" customWidth="1"/>
    <col min="47" max="47" width="14" customWidth="1"/>
    <col min="48" max="48" width="13" customWidth="1"/>
    <col min="49" max="49" width="20" customWidth="1"/>
    <col min="50" max="51" width="13" customWidth="1"/>
    <col min="52" max="52" width="18" customWidth="1"/>
    <col min="53" max="54" width="13" customWidth="1"/>
    <col min="55" max="55" width="18" customWidth="1"/>
    <col min="56" max="56" width="17" customWidth="1"/>
    <col min="57" max="57" width="15" customWidth="1"/>
    <col min="58" max="58" width="23" customWidth="1"/>
    <col min="59" max="60" width="13" customWidth="1"/>
    <col min="61" max="61" width="19" customWidth="1"/>
    <col min="62" max="63" width="13" customWidth="1"/>
    <col min="64" max="64" width="18" customWidth="1"/>
    <col min="65" max="66" width="13" customWidth="1"/>
    <col min="67" max="67" width="19" customWidth="1"/>
    <col min="68" max="69" width="13" customWidth="1"/>
    <col min="70" max="70" width="15" customWidth="1"/>
    <col min="71" max="72" width="13" customWidth="1"/>
    <col min="73" max="73" width="16" customWidth="1"/>
    <col min="74" max="74" width="18" customWidth="1"/>
    <col min="75" max="75" width="16" customWidth="1"/>
    <col min="76" max="76" width="18" customWidth="1"/>
    <col min="77" max="77" width="14" customWidth="1"/>
    <col min="78" max="78" width="13" customWidth="1"/>
    <col min="79" max="79" width="20" customWidth="1"/>
    <col min="80" max="81" width="13" customWidth="1"/>
    <col min="82" max="82" width="18" customWidth="1"/>
    <col min="83" max="84" width="13" customWidth="1"/>
    <col min="85" max="85" width="18" customWidth="1"/>
    <col min="86" max="86" width="14" customWidth="1"/>
    <col min="87" max="87" width="13" customWidth="1"/>
    <col min="88" max="88" width="20" customWidth="1"/>
    <col min="89" max="89" width="14" customWidth="1"/>
    <col min="90" max="90" width="13" customWidth="1"/>
    <col min="91" max="91" width="20" customWidth="1"/>
    <col min="92" max="93" width="13" customWidth="1"/>
    <col min="94" max="94" width="19" customWidth="1"/>
    <col min="95" max="95" width="14" customWidth="1"/>
    <col min="96" max="96" width="13" customWidth="1"/>
    <col min="97" max="97" width="20" customWidth="1"/>
    <col min="98" max="98" width="14" customWidth="1"/>
    <col min="99" max="99" width="13" customWidth="1"/>
    <col min="100" max="100" width="20" customWidth="1"/>
    <col min="101" max="102" width="13" customWidth="1"/>
    <col min="103" max="103" width="18" customWidth="1"/>
    <col min="104" max="104" width="17" customWidth="1"/>
    <col min="105" max="105" width="15" customWidth="1"/>
    <col min="106" max="106" width="23" customWidth="1"/>
    <col min="107" max="108" width="13" customWidth="1"/>
    <col min="109" max="109" width="19" customWidth="1"/>
    <col min="110" max="111" width="13" customWidth="1"/>
    <col min="112" max="112" width="15" customWidth="1"/>
    <col min="113" max="114" width="13" customWidth="1"/>
    <col min="115" max="115" width="19" customWidth="1"/>
    <col min="116" max="116" width="15" customWidth="1"/>
    <col min="117" max="117" width="13" customWidth="1"/>
    <col min="118" max="118" width="21" customWidth="1"/>
    <col min="119" max="119" width="15" customWidth="1"/>
    <col min="120" max="120" width="13" customWidth="1"/>
    <col min="121" max="121" width="21" customWidth="1"/>
    <col min="122" max="122" width="15" customWidth="1"/>
    <col min="123" max="123" width="13" customWidth="1"/>
    <col min="124" max="124" width="21" customWidth="1"/>
    <col min="125" max="126" width="13" customWidth="1"/>
    <col min="127" max="127" width="19" customWidth="1"/>
    <col min="128" max="129" width="13" customWidth="1"/>
    <col min="130" max="130" width="17.42578125" customWidth="1"/>
  </cols>
  <sheetData>
    <row r="1" spans="1:130" ht="60">
      <c r="A1" t="s">
        <v>795</v>
      </c>
      <c r="B1" s="4" t="s">
        <v>796</v>
      </c>
      <c r="C1" t="s">
        <v>0</v>
      </c>
      <c r="D1" t="s">
        <v>1</v>
      </c>
      <c r="E1" t="s">
        <v>2</v>
      </c>
      <c r="F1" t="s">
        <v>3</v>
      </c>
      <c r="G1" t="s">
        <v>4</v>
      </c>
      <c r="H1" t="s">
        <v>797</v>
      </c>
      <c r="I1" t="s">
        <v>626</v>
      </c>
      <c r="J1" s="5" t="s">
        <v>798</v>
      </c>
      <c r="K1" s="5" t="s">
        <v>799</v>
      </c>
      <c r="L1" s="6" t="s">
        <v>800</v>
      </c>
      <c r="M1" t="s">
        <v>624</v>
      </c>
      <c r="N1" t="s">
        <v>625</v>
      </c>
      <c r="O1" s="5" t="s">
        <v>801</v>
      </c>
      <c r="P1" s="5" t="s">
        <v>802</v>
      </c>
      <c r="Q1" s="5" t="s">
        <v>803</v>
      </c>
      <c r="R1" s="5" t="s">
        <v>804</v>
      </c>
      <c r="S1" s="5" t="s">
        <v>805</v>
      </c>
      <c r="T1" s="5" t="s">
        <v>806</v>
      </c>
      <c r="U1" s="11" t="s">
        <v>5</v>
      </c>
      <c r="V1" s="11" t="s">
        <v>807</v>
      </c>
      <c r="W1" s="11" t="s">
        <v>808</v>
      </c>
      <c r="X1" s="11" t="s">
        <v>809</v>
      </c>
      <c r="Y1" s="11" t="s">
        <v>9</v>
      </c>
      <c r="Z1" s="12" t="s">
        <v>810</v>
      </c>
      <c r="AA1" s="6" t="s">
        <v>811</v>
      </c>
      <c r="AB1" s="6" t="s">
        <v>812</v>
      </c>
      <c r="AC1" s="6" t="s">
        <v>813</v>
      </c>
      <c r="AD1" t="s">
        <v>629</v>
      </c>
      <c r="AE1" t="s">
        <v>630</v>
      </c>
      <c r="AF1" t="s">
        <v>631</v>
      </c>
      <c r="AG1" t="s">
        <v>632</v>
      </c>
      <c r="AH1" t="s">
        <v>633</v>
      </c>
      <c r="AI1" t="s">
        <v>10</v>
      </c>
      <c r="AJ1" t="s">
        <v>11</v>
      </c>
      <c r="AK1" t="s">
        <v>634</v>
      </c>
      <c r="AL1" t="s">
        <v>13</v>
      </c>
      <c r="AM1" t="s">
        <v>14</v>
      </c>
      <c r="AN1" t="s">
        <v>642</v>
      </c>
      <c r="AO1" t="s">
        <v>16</v>
      </c>
      <c r="AP1" t="s">
        <v>17</v>
      </c>
      <c r="AQ1" t="s">
        <v>644</v>
      </c>
      <c r="AR1" t="s">
        <v>19</v>
      </c>
      <c r="AS1" t="s">
        <v>20</v>
      </c>
      <c r="AT1" t="s">
        <v>635</v>
      </c>
      <c r="AU1" t="s">
        <v>22</v>
      </c>
      <c r="AV1" t="s">
        <v>23</v>
      </c>
      <c r="AW1" t="s">
        <v>636</v>
      </c>
      <c r="AX1" t="s">
        <v>25</v>
      </c>
      <c r="AY1" t="s">
        <v>26</v>
      </c>
      <c r="AZ1" t="s">
        <v>637</v>
      </c>
      <c r="BA1" t="s">
        <v>28</v>
      </c>
      <c r="BB1" t="s">
        <v>29</v>
      </c>
      <c r="BC1" t="s">
        <v>653</v>
      </c>
      <c r="BD1" t="s">
        <v>31</v>
      </c>
      <c r="BE1" t="s">
        <v>32</v>
      </c>
      <c r="BF1" t="s">
        <v>656</v>
      </c>
      <c r="BG1" t="s">
        <v>34</v>
      </c>
      <c r="BH1" t="s">
        <v>35</v>
      </c>
      <c r="BI1" t="s">
        <v>658</v>
      </c>
      <c r="BJ1" t="s">
        <v>37</v>
      </c>
      <c r="BK1" t="s">
        <v>38</v>
      </c>
      <c r="BL1" t="s">
        <v>663</v>
      </c>
      <c r="BM1" t="s">
        <v>40</v>
      </c>
      <c r="BN1" t="s">
        <v>41</v>
      </c>
      <c r="BO1" t="s">
        <v>638</v>
      </c>
      <c r="BP1" t="s">
        <v>43</v>
      </c>
      <c r="BQ1" t="s">
        <v>44</v>
      </c>
      <c r="BR1" t="s">
        <v>640</v>
      </c>
      <c r="BS1" t="s">
        <v>46</v>
      </c>
      <c r="BT1" t="s">
        <v>47</v>
      </c>
      <c r="BU1" t="s">
        <v>641</v>
      </c>
      <c r="BV1" t="s">
        <v>49</v>
      </c>
      <c r="BW1" t="s">
        <v>50</v>
      </c>
      <c r="BX1" t="s">
        <v>639</v>
      </c>
      <c r="BY1" t="s">
        <v>52</v>
      </c>
      <c r="BZ1" t="s">
        <v>53</v>
      </c>
      <c r="CA1" t="s">
        <v>643</v>
      </c>
      <c r="CB1" t="s">
        <v>55</v>
      </c>
      <c r="CC1" t="s">
        <v>56</v>
      </c>
      <c r="CD1" t="s">
        <v>645</v>
      </c>
      <c r="CE1" t="s">
        <v>58</v>
      </c>
      <c r="CF1" t="s">
        <v>59</v>
      </c>
      <c r="CG1" t="s">
        <v>646</v>
      </c>
      <c r="CH1" t="s">
        <v>61</v>
      </c>
      <c r="CI1" t="s">
        <v>62</v>
      </c>
      <c r="CJ1" t="s">
        <v>647</v>
      </c>
      <c r="CK1" t="s">
        <v>64</v>
      </c>
      <c r="CL1" t="s">
        <v>65</v>
      </c>
      <c r="CM1" t="s">
        <v>648</v>
      </c>
      <c r="CN1" t="s">
        <v>67</v>
      </c>
      <c r="CO1" t="s">
        <v>68</v>
      </c>
      <c r="CP1" t="s">
        <v>649</v>
      </c>
      <c r="CQ1" t="s">
        <v>70</v>
      </c>
      <c r="CR1" t="s">
        <v>71</v>
      </c>
      <c r="CS1" t="s">
        <v>650</v>
      </c>
      <c r="CT1" t="s">
        <v>73</v>
      </c>
      <c r="CU1" t="s">
        <v>74</v>
      </c>
      <c r="CV1" t="s">
        <v>651</v>
      </c>
      <c r="CW1" t="s">
        <v>76</v>
      </c>
      <c r="CX1" t="s">
        <v>77</v>
      </c>
      <c r="CY1" t="s">
        <v>652</v>
      </c>
      <c r="CZ1" t="s">
        <v>79</v>
      </c>
      <c r="DA1" t="s">
        <v>80</v>
      </c>
      <c r="DB1" t="s">
        <v>654</v>
      </c>
      <c r="DC1" t="s">
        <v>82</v>
      </c>
      <c r="DD1" t="s">
        <v>83</v>
      </c>
      <c r="DE1" t="s">
        <v>655</v>
      </c>
      <c r="DF1" t="s">
        <v>85</v>
      </c>
      <c r="DG1" t="s">
        <v>86</v>
      </c>
      <c r="DH1" t="s">
        <v>657</v>
      </c>
      <c r="DI1" t="s">
        <v>88</v>
      </c>
      <c r="DJ1" t="s">
        <v>89</v>
      </c>
      <c r="DK1" t="s">
        <v>659</v>
      </c>
      <c r="DL1" t="s">
        <v>91</v>
      </c>
      <c r="DM1" t="s">
        <v>92</v>
      </c>
      <c r="DN1" t="s">
        <v>660</v>
      </c>
      <c r="DO1" t="s">
        <v>94</v>
      </c>
      <c r="DP1" t="s">
        <v>95</v>
      </c>
      <c r="DQ1" t="s">
        <v>661</v>
      </c>
      <c r="DR1" t="s">
        <v>97</v>
      </c>
      <c r="DS1" t="s">
        <v>98</v>
      </c>
      <c r="DT1" t="s">
        <v>662</v>
      </c>
      <c r="DU1" t="s">
        <v>100</v>
      </c>
      <c r="DV1" t="s">
        <v>101</v>
      </c>
      <c r="DW1" t="s">
        <v>664</v>
      </c>
      <c r="DX1" t="s">
        <v>665</v>
      </c>
      <c r="DY1" t="s">
        <v>666</v>
      </c>
      <c r="DZ1" t="s">
        <v>814</v>
      </c>
    </row>
    <row r="2" spans="1:130">
      <c r="A2" t="e">
        <f>VLOOKUP(C2,#REF!,2,FALSE)</f>
        <v>#REF!</v>
      </c>
      <c r="B2" t="e">
        <f>C2&amp;" ("&amp;D2&amp;", "&amp;E2&amp;", "&amp;F2&amp;", "&amp;G2&amp;")"&amp;" "&amp;H2</f>
        <v>#REF!</v>
      </c>
      <c r="C2" t="s">
        <v>103</v>
      </c>
      <c r="D2" t="s">
        <v>104</v>
      </c>
      <c r="E2" t="s">
        <v>105</v>
      </c>
      <c r="F2" t="s">
        <v>106</v>
      </c>
      <c r="G2" t="s">
        <v>107</v>
      </c>
      <c r="H2" t="e">
        <f>VLOOKUP(C2,#REF!,18,FALSE)</f>
        <v>#REF!</v>
      </c>
      <c r="I2" t="s">
        <v>669</v>
      </c>
      <c r="J2" t="str">
        <f t="shared" ref="J2:J66" si="0">IF(FIND(" ",I2,1)&gt;5,LEFT(I2,3),LEFT(I2,2))</f>
        <v>D5</v>
      </c>
      <c r="K2" t="s">
        <v>815</v>
      </c>
      <c r="L2" t="str">
        <f t="shared" ref="L2:L65" si="1">J2 &amp; " " &amp; K2</f>
        <v>D5 NONSTEROIDAL PRODUCTS FOR INFLAMMATORY SKIN DISORDERS</v>
      </c>
      <c r="M2" t="s">
        <v>667</v>
      </c>
      <c r="N2" t="s">
        <v>668</v>
      </c>
      <c r="O2" t="s">
        <v>670</v>
      </c>
      <c r="P2" s="1">
        <f t="shared" ref="P2:P33" si="2">MIN(AK2,AT2,AW2,AZ2,BO2,BR2,BU2,AN2,AQ2,BC2,BF2,BI2,BL2)</f>
        <v>44470</v>
      </c>
      <c r="Q2" s="1">
        <f>IF(AK2="","",AK2)</f>
        <v>44805</v>
      </c>
      <c r="R2" s="9">
        <f>DZ2/$DZ$178</f>
        <v>2.7363468756669645E-3</v>
      </c>
      <c r="S2" s="8">
        <f>SUMIF($L$2:$L$177,L2,$R$2:$R$177)</f>
        <v>2.4385681651296651E-2</v>
      </c>
      <c r="T2">
        <f>COUNTIFS($AI$1:$DW$1,"*rev",AI2:DW2,"&gt;0")</f>
        <v>25</v>
      </c>
      <c r="U2" s="7">
        <v>53.927263827704358</v>
      </c>
      <c r="V2" s="7">
        <v>16.14225359666835</v>
      </c>
      <c r="W2" s="7">
        <v>46.74577253380837</v>
      </c>
      <c r="X2" s="7">
        <v>67.693178043168629</v>
      </c>
      <c r="Y2" s="7">
        <v>236.04217024175821</v>
      </c>
      <c r="Z2" s="7" t="s">
        <v>816</v>
      </c>
      <c r="AA2" s="1" t="s">
        <v>817</v>
      </c>
      <c r="AB2" s="1" t="str">
        <f>IF(AND(Z2&gt;=5000, AA2="Annual"), "yes", "")</f>
        <v>yes</v>
      </c>
      <c r="AC2" s="1" t="str">
        <f>IF(COUNTIF(H2,"*O*")=0,"no","")</f>
        <v>no</v>
      </c>
      <c r="AD2" s="1">
        <v>44531</v>
      </c>
      <c r="AE2" s="1">
        <v>44470</v>
      </c>
      <c r="AF2" s="1">
        <v>44531</v>
      </c>
      <c r="AG2" s="1">
        <v>44470</v>
      </c>
      <c r="AH2" s="1">
        <v>44470</v>
      </c>
      <c r="AI2" s="2">
        <v>37200</v>
      </c>
      <c r="AJ2" s="2">
        <v>1911631</v>
      </c>
      <c r="AK2" s="1">
        <v>44805</v>
      </c>
      <c r="AO2" s="2">
        <v>12256</v>
      </c>
      <c r="AP2" s="2">
        <v>725272.6007999999</v>
      </c>
      <c r="AQ2" s="1">
        <v>44713</v>
      </c>
      <c r="AR2" s="2">
        <v>22484</v>
      </c>
      <c r="AS2" s="2">
        <v>1296528.5520000001</v>
      </c>
      <c r="AT2" s="1">
        <v>44774</v>
      </c>
      <c r="AU2" s="2">
        <v>86737</v>
      </c>
      <c r="AV2" s="2">
        <v>5088166.8024000004</v>
      </c>
      <c r="AW2" s="1">
        <v>44562</v>
      </c>
      <c r="AX2" s="2">
        <v>28667</v>
      </c>
      <c r="AY2" s="2">
        <v>1940561.1587999999</v>
      </c>
      <c r="AZ2" s="1">
        <v>44927</v>
      </c>
      <c r="BA2" s="2">
        <v>163114</v>
      </c>
      <c r="BB2" s="2">
        <v>5506065.1345166676</v>
      </c>
      <c r="BC2" s="1">
        <v>44531</v>
      </c>
      <c r="BG2" s="2">
        <v>16996</v>
      </c>
      <c r="BH2" s="2">
        <v>777640.15283333324</v>
      </c>
      <c r="BI2" s="1">
        <v>44593</v>
      </c>
      <c r="BJ2" s="2">
        <v>45080</v>
      </c>
      <c r="BK2" s="2">
        <v>2306377.5504000001</v>
      </c>
      <c r="BL2" s="1">
        <v>44958</v>
      </c>
      <c r="BM2" s="2">
        <v>9128</v>
      </c>
      <c r="BN2" s="2">
        <v>337345.97586666665</v>
      </c>
      <c r="BO2" s="1">
        <v>44531</v>
      </c>
      <c r="BP2" s="2">
        <v>41468</v>
      </c>
      <c r="BQ2" s="2">
        <v>2075753.7434999999</v>
      </c>
      <c r="BR2" s="1">
        <v>44470</v>
      </c>
      <c r="BS2" s="2">
        <v>257970</v>
      </c>
      <c r="BT2" s="2">
        <v>61181249.869999997</v>
      </c>
      <c r="BU2" s="1">
        <v>44621</v>
      </c>
      <c r="BV2" s="2">
        <v>2184</v>
      </c>
      <c r="BW2" s="2">
        <v>116597.0677</v>
      </c>
      <c r="BX2" s="1">
        <v>44774</v>
      </c>
      <c r="BY2" s="2">
        <v>8484</v>
      </c>
      <c r="BZ2" s="2">
        <v>444768.27120000008</v>
      </c>
      <c r="CA2" s="1">
        <v>44593</v>
      </c>
      <c r="CE2" s="2">
        <v>7168</v>
      </c>
      <c r="CF2" s="2">
        <v>382764.04172533337</v>
      </c>
      <c r="CG2" s="1">
        <v>44713</v>
      </c>
      <c r="CK2" s="2">
        <v>6216</v>
      </c>
      <c r="CL2" s="2">
        <v>282324.08159999998</v>
      </c>
      <c r="CM2" s="1">
        <v>44652</v>
      </c>
      <c r="CQ2" s="2">
        <v>3108</v>
      </c>
      <c r="CR2" s="2">
        <v>143490.70358000003</v>
      </c>
      <c r="CS2" s="1">
        <v>45017</v>
      </c>
      <c r="CT2" s="2">
        <v>924</v>
      </c>
      <c r="CU2" s="2">
        <v>49468.914000000004</v>
      </c>
      <c r="CV2" s="1">
        <v>44621</v>
      </c>
      <c r="CW2" s="2">
        <v>51750</v>
      </c>
      <c r="CX2" s="2">
        <v>930745.54363999993</v>
      </c>
      <c r="CY2" s="1">
        <v>44652</v>
      </c>
      <c r="CZ2" s="2">
        <v>1001</v>
      </c>
      <c r="DA2" s="2">
        <v>57475.822800000002</v>
      </c>
      <c r="DB2" s="1">
        <v>44774</v>
      </c>
      <c r="DC2" s="2">
        <v>1290</v>
      </c>
      <c r="DD2" s="2">
        <v>64844.05698666667</v>
      </c>
      <c r="DE2" s="1">
        <v>45261</v>
      </c>
      <c r="DI2" s="2">
        <v>2912</v>
      </c>
      <c r="DJ2" s="2">
        <v>70619.09818666667</v>
      </c>
      <c r="DK2" s="1">
        <v>45200</v>
      </c>
      <c r="DL2" s="2">
        <v>371</v>
      </c>
      <c r="DM2" s="2">
        <v>13112.6556</v>
      </c>
      <c r="DN2" s="1">
        <v>44562</v>
      </c>
      <c r="DO2" s="2">
        <v>8008</v>
      </c>
      <c r="DP2" s="2">
        <v>316146.1116</v>
      </c>
      <c r="DQ2" s="1">
        <v>45017</v>
      </c>
      <c r="DR2" s="2">
        <v>588</v>
      </c>
      <c r="DS2" s="2">
        <v>16668.63</v>
      </c>
      <c r="DT2" s="1">
        <v>44986</v>
      </c>
      <c r="DU2" s="2">
        <v>39452</v>
      </c>
      <c r="DV2" s="2">
        <v>515367.27899999998</v>
      </c>
      <c r="DW2" s="1">
        <v>45108</v>
      </c>
      <c r="DX2" s="2">
        <v>10836666.004499005</v>
      </c>
      <c r="DY2" s="2">
        <v>75714318.814236313</v>
      </c>
      <c r="DZ2" s="2">
        <f>SUM(DX2:DY2)</f>
        <v>86550984.818735316</v>
      </c>
    </row>
    <row r="3" spans="1:130">
      <c r="A3" t="e">
        <f>VLOOKUP(C3,#REF!,2,FALSE)</f>
        <v>#REF!</v>
      </c>
      <c r="B3" t="e">
        <f t="shared" ref="B3:B66" si="3">C3&amp;" ("&amp;D3&amp;", "&amp;E3&amp;", "&amp;F3&amp;", "&amp;G3&amp;")"&amp;" "&amp;H3</f>
        <v>#REF!</v>
      </c>
      <c r="C3" t="s">
        <v>108</v>
      </c>
      <c r="D3" t="s">
        <v>109</v>
      </c>
      <c r="E3" t="s">
        <v>105</v>
      </c>
      <c r="F3" t="s">
        <v>110</v>
      </c>
      <c r="G3" t="s">
        <v>107</v>
      </c>
      <c r="H3" t="e">
        <f>VLOOKUP(C3,#REF!,18,FALSE)</f>
        <v>#REF!</v>
      </c>
      <c r="I3" t="s">
        <v>672</v>
      </c>
      <c r="J3" t="str">
        <f t="shared" si="0"/>
        <v>C1</v>
      </c>
      <c r="K3" t="s">
        <v>818</v>
      </c>
      <c r="L3" t="str">
        <f t="shared" si="1"/>
        <v>C1 CARDIAC THERAPY</v>
      </c>
      <c r="M3" t="s">
        <v>671</v>
      </c>
      <c r="N3" t="s">
        <v>671</v>
      </c>
      <c r="O3" t="s">
        <v>671</v>
      </c>
      <c r="P3" s="1">
        <f t="shared" si="2"/>
        <v>45627</v>
      </c>
      <c r="Q3" s="1" t="str">
        <f t="shared" ref="Q3:Q66" si="4">IF(AK3="","",AK3)</f>
        <v/>
      </c>
      <c r="R3" s="9">
        <f t="shared" ref="R3:R66" si="5">DZ3/$DZ$178</f>
        <v>1.4919129802218138E-5</v>
      </c>
      <c r="S3" s="8">
        <f t="shared" ref="S3:S66" si="6">SUMIF($L$2:$L$177,L3,$R$2:$R$177)</f>
        <v>6.7142123461748152E-3</v>
      </c>
      <c r="T3">
        <f t="shared" ref="T3:T66" si="7">COUNTIFS($AI$1:$DW$1,"*rev",AI3:DW3,"&gt;0")</f>
        <v>1</v>
      </c>
      <c r="U3" s="7">
        <v>0</v>
      </c>
      <c r="V3" s="7">
        <v>0</v>
      </c>
      <c r="W3" s="7" t="e">
        <v>#NUM!</v>
      </c>
      <c r="X3" s="7">
        <v>0</v>
      </c>
      <c r="Y3" s="7">
        <v>221.75464849624061</v>
      </c>
      <c r="Z3" s="7" t="e">
        <v>#N/A</v>
      </c>
      <c r="AA3" s="1" t="e">
        <v>#N/A</v>
      </c>
      <c r="AB3" s="1" t="e">
        <f>IF(AND(Z3&gt;=5000, AA3="Annual"), "yes", "")</f>
        <v>#N/A</v>
      </c>
      <c r="AC3" s="1" t="str">
        <f t="shared" ref="AC3:AC66" si="8">IF(COUNTIF(H3,"*O*")=0,"no","")</f>
        <v>no</v>
      </c>
      <c r="AD3" s="1">
        <v>45627</v>
      </c>
      <c r="AE3" s="1">
        <v>45566</v>
      </c>
      <c r="AF3" s="1">
        <v>45627</v>
      </c>
      <c r="AG3" s="1">
        <v>45566</v>
      </c>
      <c r="AH3" s="1">
        <v>45627</v>
      </c>
      <c r="AU3" s="2">
        <v>0</v>
      </c>
      <c r="AV3" s="2">
        <v>0</v>
      </c>
      <c r="AW3" s="1">
        <v>45748</v>
      </c>
      <c r="BA3" s="2">
        <v>0</v>
      </c>
      <c r="BB3" s="2">
        <v>0</v>
      </c>
      <c r="BC3" s="1">
        <v>45778</v>
      </c>
      <c r="BS3" s="2">
        <v>2128</v>
      </c>
      <c r="BT3" s="2">
        <v>471893.89199999999</v>
      </c>
      <c r="BU3" s="1">
        <v>45627</v>
      </c>
      <c r="BY3" s="2">
        <v>0</v>
      </c>
      <c r="BZ3" s="2">
        <v>0</v>
      </c>
      <c r="CA3" s="1">
        <v>45748</v>
      </c>
      <c r="DX3" s="2">
        <v>300050.52499999997</v>
      </c>
      <c r="DY3" s="2">
        <v>171843.36699999997</v>
      </c>
      <c r="DZ3" s="2">
        <f t="shared" ref="DZ3:DZ66" si="9">SUM(DX3:DY3)</f>
        <v>471893.89199999993</v>
      </c>
    </row>
    <row r="4" spans="1:130">
      <c r="A4" t="e">
        <f>VLOOKUP(C4,#REF!,2,FALSE)</f>
        <v>#REF!</v>
      </c>
      <c r="B4" t="e">
        <f t="shared" si="3"/>
        <v>#REF!</v>
      </c>
      <c r="C4" t="s">
        <v>111</v>
      </c>
      <c r="D4" t="s">
        <v>112</v>
      </c>
      <c r="E4" t="s">
        <v>105</v>
      </c>
      <c r="F4" t="s">
        <v>106</v>
      </c>
      <c r="G4" t="s">
        <v>107</v>
      </c>
      <c r="H4" t="e">
        <f>VLOOKUP(C4,#REF!,18,FALSE)</f>
        <v>#REF!</v>
      </c>
      <c r="I4" t="s">
        <v>673</v>
      </c>
      <c r="J4" t="str">
        <f t="shared" si="0"/>
        <v>L1</v>
      </c>
      <c r="K4" t="s">
        <v>819</v>
      </c>
      <c r="L4" t="str">
        <f t="shared" si="1"/>
        <v>L1 ANTINEOPLASTICS</v>
      </c>
      <c r="M4" t="s">
        <v>671</v>
      </c>
      <c r="N4" t="s">
        <v>671</v>
      </c>
      <c r="O4" t="s">
        <v>671</v>
      </c>
      <c r="P4" s="1">
        <f t="shared" si="2"/>
        <v>44896</v>
      </c>
      <c r="Q4" s="1" t="str">
        <f t="shared" si="4"/>
        <v/>
      </c>
      <c r="R4" s="9">
        <f t="shared" si="5"/>
        <v>1.8037143956307706E-3</v>
      </c>
      <c r="S4" s="8">
        <f t="shared" si="6"/>
        <v>0.11772965007016981</v>
      </c>
      <c r="T4">
        <f t="shared" si="7"/>
        <v>3</v>
      </c>
      <c r="U4" s="7">
        <v>0</v>
      </c>
      <c r="V4" s="7">
        <v>63.807333333333332</v>
      </c>
      <c r="W4" s="7">
        <v>63.807333333333332</v>
      </c>
      <c r="X4" s="7">
        <v>63.807333333333332</v>
      </c>
      <c r="Y4" s="7">
        <v>155.22490837797361</v>
      </c>
      <c r="Z4" s="7">
        <v>151270.31586270835</v>
      </c>
      <c r="AA4" s="1" t="s">
        <v>817</v>
      </c>
      <c r="AB4" s="1" t="str">
        <f t="shared" ref="AB4:AB66" si="10">IF(AND(Z4&gt;=5000, AA4="Annual"), "yes", "")</f>
        <v>yes</v>
      </c>
      <c r="AC4" s="1" t="s">
        <v>820</v>
      </c>
      <c r="AD4" s="1">
        <v>44896</v>
      </c>
      <c r="AE4" s="1">
        <v>44835</v>
      </c>
      <c r="AF4" s="1">
        <v>44896</v>
      </c>
      <c r="AG4" s="1">
        <v>44835</v>
      </c>
      <c r="AH4" s="1">
        <v>44896</v>
      </c>
      <c r="AR4" s="2">
        <v>46376</v>
      </c>
      <c r="AS4" s="2">
        <v>2959262.8032</v>
      </c>
      <c r="AT4" s="1">
        <v>45627</v>
      </c>
      <c r="BS4" s="2">
        <v>347220</v>
      </c>
      <c r="BT4" s="2">
        <v>53897192.686999992</v>
      </c>
      <c r="BU4" s="1">
        <v>44896</v>
      </c>
      <c r="BY4" s="2">
        <v>3060</v>
      </c>
      <c r="BZ4" s="2">
        <v>195250.44</v>
      </c>
      <c r="CA4" s="1">
        <v>45597</v>
      </c>
      <c r="DX4" s="2">
        <v>28580173.871199995</v>
      </c>
      <c r="DY4" s="2">
        <v>28471532.058999997</v>
      </c>
      <c r="DZ4" s="2">
        <f t="shared" si="9"/>
        <v>57051705.930199996</v>
      </c>
    </row>
    <row r="5" spans="1:130">
      <c r="A5" t="e">
        <f>VLOOKUP(C5,#REF!,2,FALSE)</f>
        <v>#REF!</v>
      </c>
      <c r="B5" t="e">
        <f t="shared" si="3"/>
        <v>#REF!</v>
      </c>
      <c r="C5" t="s">
        <v>113</v>
      </c>
      <c r="D5" t="s">
        <v>114</v>
      </c>
      <c r="E5" t="s">
        <v>115</v>
      </c>
      <c r="F5" t="s">
        <v>116</v>
      </c>
      <c r="G5" t="s">
        <v>117</v>
      </c>
      <c r="H5" t="e">
        <f>VLOOKUP(C5,#REF!,18,FALSE)</f>
        <v>#REF!</v>
      </c>
      <c r="I5" t="s">
        <v>674</v>
      </c>
      <c r="J5" t="str">
        <f t="shared" si="0"/>
        <v>N7</v>
      </c>
      <c r="K5" t="s">
        <v>821</v>
      </c>
      <c r="L5" t="str">
        <f t="shared" si="1"/>
        <v>N7 OTHER CNS DRUGS</v>
      </c>
      <c r="M5" t="s">
        <v>671</v>
      </c>
      <c r="N5" t="s">
        <v>671</v>
      </c>
      <c r="O5" t="s">
        <v>671</v>
      </c>
      <c r="P5" s="1">
        <f t="shared" si="2"/>
        <v>44348</v>
      </c>
      <c r="Q5" s="1" t="str">
        <f t="shared" si="4"/>
        <v/>
      </c>
      <c r="R5" s="9">
        <f t="shared" si="5"/>
        <v>6.6437427172239736E-6</v>
      </c>
      <c r="S5" s="8">
        <f t="shared" si="6"/>
        <v>2.6238962166651732E-2</v>
      </c>
      <c r="T5">
        <f t="shared" si="7"/>
        <v>1</v>
      </c>
      <c r="U5" s="7">
        <v>0</v>
      </c>
      <c r="V5" s="7">
        <v>0</v>
      </c>
      <c r="W5" s="7" t="e">
        <v>#NUM!</v>
      </c>
      <c r="X5" s="7">
        <v>0</v>
      </c>
      <c r="Y5" s="7">
        <v>1150.5599839999998</v>
      </c>
      <c r="Z5" s="7">
        <v>64282.099086747745</v>
      </c>
      <c r="AA5" s="1" t="s">
        <v>817</v>
      </c>
      <c r="AB5" s="1" t="str">
        <f t="shared" si="10"/>
        <v>yes</v>
      </c>
      <c r="AC5" s="1" t="str">
        <f t="shared" si="8"/>
        <v>no</v>
      </c>
      <c r="AD5" s="1">
        <v>44501</v>
      </c>
      <c r="AE5" s="1">
        <v>44287</v>
      </c>
      <c r="AF5" s="1">
        <v>44348</v>
      </c>
      <c r="AG5" s="1">
        <v>44287</v>
      </c>
      <c r="AH5" s="1">
        <v>44348</v>
      </c>
      <c r="BS5" s="2">
        <v>228</v>
      </c>
      <c r="BT5" s="2">
        <v>210142.39099999995</v>
      </c>
      <c r="BU5" s="1">
        <v>44348</v>
      </c>
      <c r="DI5" s="2">
        <v>0</v>
      </c>
      <c r="DJ5" s="2">
        <v>0</v>
      </c>
      <c r="DK5" s="1">
        <v>45231</v>
      </c>
      <c r="DX5" s="2">
        <v>206881.32199999996</v>
      </c>
      <c r="DY5" s="2">
        <v>3261.0689999999995</v>
      </c>
      <c r="DZ5" s="2">
        <f t="shared" si="9"/>
        <v>210142.39099999995</v>
      </c>
    </row>
    <row r="6" spans="1:130">
      <c r="A6" t="e">
        <f>VLOOKUP(C6,#REF!,2,FALSE)</f>
        <v>#REF!</v>
      </c>
      <c r="B6" t="e">
        <f t="shared" si="3"/>
        <v>#REF!</v>
      </c>
      <c r="C6" t="s">
        <v>118</v>
      </c>
      <c r="D6" t="s">
        <v>119</v>
      </c>
      <c r="E6" t="s">
        <v>115</v>
      </c>
      <c r="F6" t="s">
        <v>120</v>
      </c>
      <c r="G6" t="s">
        <v>121</v>
      </c>
      <c r="H6" t="e">
        <f>VLOOKUP(C6,#REF!,18,FALSE)</f>
        <v>#REF!</v>
      </c>
      <c r="I6" t="s">
        <v>676</v>
      </c>
      <c r="J6" t="str">
        <f t="shared" si="0"/>
        <v>L1</v>
      </c>
      <c r="K6" t="s">
        <v>819</v>
      </c>
      <c r="L6" t="str">
        <f t="shared" si="1"/>
        <v>L1 ANTINEOPLASTICS</v>
      </c>
      <c r="M6" t="s">
        <v>671</v>
      </c>
      <c r="N6" t="s">
        <v>675</v>
      </c>
      <c r="O6" t="s">
        <v>671</v>
      </c>
      <c r="P6" s="1">
        <f t="shared" si="2"/>
        <v>44348</v>
      </c>
      <c r="Q6" s="1">
        <f t="shared" si="4"/>
        <v>44652</v>
      </c>
      <c r="R6" s="9">
        <f t="shared" si="5"/>
        <v>4.5869184142521748E-3</v>
      </c>
      <c r="S6" s="8">
        <f t="shared" si="6"/>
        <v>0.11772965007016981</v>
      </c>
      <c r="T6">
        <f t="shared" si="7"/>
        <v>16</v>
      </c>
      <c r="U6" s="7">
        <v>1748.7257053291537</v>
      </c>
      <c r="V6" s="7">
        <v>1163.074730831099</v>
      </c>
      <c r="W6" s="7">
        <v>1945.6609361864998</v>
      </c>
      <c r="X6" s="7">
        <v>2181.5587138473493</v>
      </c>
      <c r="Y6" s="7">
        <v>4290.8322417771224</v>
      </c>
      <c r="Z6" s="7">
        <v>152054</v>
      </c>
      <c r="AA6" s="1" t="s">
        <v>817</v>
      </c>
      <c r="AB6" s="1" t="str">
        <f t="shared" si="10"/>
        <v>yes</v>
      </c>
      <c r="AC6" s="1" t="str">
        <f t="shared" si="8"/>
        <v>no</v>
      </c>
      <c r="AD6" s="1">
        <v>44348</v>
      </c>
      <c r="AE6" s="1">
        <v>44287</v>
      </c>
      <c r="AF6" s="1">
        <v>44348</v>
      </c>
      <c r="AG6" s="1">
        <v>44287</v>
      </c>
      <c r="AH6" s="1">
        <v>44348</v>
      </c>
      <c r="AI6" s="2">
        <v>638</v>
      </c>
      <c r="AJ6" s="2">
        <v>1115687</v>
      </c>
      <c r="AK6" s="1">
        <v>44652</v>
      </c>
      <c r="AL6" s="2">
        <v>0</v>
      </c>
      <c r="AM6" s="2">
        <v>0</v>
      </c>
      <c r="AR6" s="2">
        <v>5149</v>
      </c>
      <c r="AS6" s="2">
        <v>11232845.817600001</v>
      </c>
      <c r="AT6" s="1">
        <v>44440</v>
      </c>
      <c r="AU6" s="2">
        <v>1442</v>
      </c>
      <c r="AV6" s="2">
        <v>3140295.3119999999</v>
      </c>
      <c r="AW6" s="1">
        <v>44562</v>
      </c>
      <c r="AX6" s="2">
        <v>1079</v>
      </c>
      <c r="AY6" s="2">
        <v>2248393.0920000002</v>
      </c>
      <c r="AZ6" s="1">
        <v>44986</v>
      </c>
      <c r="BA6" s="2">
        <v>746</v>
      </c>
      <c r="BB6" s="2">
        <v>867653.74919999996</v>
      </c>
      <c r="BC6" s="1">
        <v>45597</v>
      </c>
      <c r="BG6" s="2">
        <v>18</v>
      </c>
      <c r="BH6" s="2">
        <v>29697.390833333331</v>
      </c>
      <c r="BI6" s="1">
        <v>44593</v>
      </c>
      <c r="BM6" s="2">
        <v>69</v>
      </c>
      <c r="BN6" s="2">
        <v>98708.774266666675</v>
      </c>
      <c r="BO6" s="1">
        <v>44531</v>
      </c>
      <c r="BP6" s="2">
        <v>270</v>
      </c>
      <c r="BQ6" s="2">
        <v>456678.11783333332</v>
      </c>
      <c r="BR6" s="1">
        <v>44531</v>
      </c>
      <c r="BS6" s="2">
        <v>28518</v>
      </c>
      <c r="BT6" s="2">
        <v>122365953.87099998</v>
      </c>
      <c r="BU6" s="1">
        <v>44348</v>
      </c>
      <c r="BV6" s="2">
        <v>479</v>
      </c>
      <c r="BW6" s="2">
        <v>931971.58843333344</v>
      </c>
      <c r="BX6" s="1">
        <v>44593</v>
      </c>
      <c r="BY6" s="2">
        <v>815</v>
      </c>
      <c r="BZ6" s="2">
        <v>1709209.524</v>
      </c>
      <c r="CA6" s="1">
        <v>44593</v>
      </c>
      <c r="CE6" s="2">
        <v>0</v>
      </c>
      <c r="CF6" s="2">
        <v>0</v>
      </c>
      <c r="CG6" s="1">
        <v>44562</v>
      </c>
      <c r="CK6" s="2">
        <v>27</v>
      </c>
      <c r="CL6" s="2">
        <v>49671.7716</v>
      </c>
      <c r="CM6" s="1">
        <v>44593</v>
      </c>
      <c r="CQ6" s="2">
        <v>9</v>
      </c>
      <c r="CR6" s="2">
        <v>17254.847936666669</v>
      </c>
      <c r="CS6" s="1">
        <v>45627</v>
      </c>
      <c r="CW6" s="2">
        <v>0</v>
      </c>
      <c r="CX6" s="2">
        <v>0</v>
      </c>
      <c r="CY6" s="1">
        <v>44682</v>
      </c>
      <c r="DC6" s="2">
        <v>18</v>
      </c>
      <c r="DD6" s="2">
        <v>37339.926986666673</v>
      </c>
      <c r="DE6" s="1">
        <v>45078</v>
      </c>
      <c r="DL6" s="2">
        <v>326</v>
      </c>
      <c r="DM6" s="2">
        <v>631819.38600000006</v>
      </c>
      <c r="DN6" s="1">
        <v>44470</v>
      </c>
      <c r="DO6" s="2">
        <v>0</v>
      </c>
      <c r="DP6" s="2">
        <v>0</v>
      </c>
      <c r="DQ6" s="1">
        <v>44927</v>
      </c>
      <c r="DR6" s="2">
        <v>76</v>
      </c>
      <c r="DS6" s="2">
        <v>151607.7156</v>
      </c>
      <c r="DT6" s="1">
        <v>45017</v>
      </c>
      <c r="DX6" s="2">
        <v>141362151.90186664</v>
      </c>
      <c r="DY6" s="2">
        <v>3722635.9834233331</v>
      </c>
      <c r="DZ6" s="2">
        <f t="shared" si="9"/>
        <v>145084787.88528997</v>
      </c>
    </row>
    <row r="7" spans="1:130">
      <c r="A7" t="e">
        <f>VLOOKUP(C7,#REF!,2,FALSE)</f>
        <v>#REF!</v>
      </c>
      <c r="B7" t="e">
        <f t="shared" si="3"/>
        <v>#REF!</v>
      </c>
      <c r="C7" t="s">
        <v>122</v>
      </c>
      <c r="D7" t="s">
        <v>123</v>
      </c>
      <c r="E7" t="s">
        <v>115</v>
      </c>
      <c r="F7" t="s">
        <v>124</v>
      </c>
      <c r="G7" t="s">
        <v>125</v>
      </c>
      <c r="H7" t="e">
        <f>VLOOKUP(C7,#REF!,18,FALSE)</f>
        <v>#REF!</v>
      </c>
      <c r="I7" t="s">
        <v>677</v>
      </c>
      <c r="J7" t="str">
        <f t="shared" si="0"/>
        <v>L4</v>
      </c>
      <c r="K7" t="s">
        <v>822</v>
      </c>
      <c r="L7" t="str">
        <f t="shared" si="1"/>
        <v>L4 IMMUNOSUPPRESSANTS</v>
      </c>
      <c r="M7" t="s">
        <v>667</v>
      </c>
      <c r="N7" t="s">
        <v>671</v>
      </c>
      <c r="O7" t="s">
        <v>678</v>
      </c>
      <c r="P7" s="1">
        <f t="shared" si="2"/>
        <v>44378</v>
      </c>
      <c r="Q7" s="1">
        <f t="shared" si="4"/>
        <v>44621</v>
      </c>
      <c r="R7" s="9">
        <f t="shared" si="5"/>
        <v>6.4256977124575723E-3</v>
      </c>
      <c r="S7" s="8">
        <f t="shared" si="6"/>
        <v>3.2428099191863742E-2</v>
      </c>
      <c r="T7">
        <f t="shared" si="7"/>
        <v>20</v>
      </c>
      <c r="U7" s="7">
        <v>1749.5846613545816</v>
      </c>
      <c r="V7" s="7">
        <v>0</v>
      </c>
      <c r="W7" s="7" t="e">
        <v>#NUM!</v>
      </c>
      <c r="X7" s="7">
        <v>0</v>
      </c>
      <c r="Y7" s="7">
        <v>0</v>
      </c>
      <c r="Z7" s="7">
        <v>21934</v>
      </c>
      <c r="AA7" s="1" t="s">
        <v>817</v>
      </c>
      <c r="AB7" s="1" t="str">
        <f t="shared" si="10"/>
        <v>yes</v>
      </c>
      <c r="AC7" s="1" t="str">
        <f t="shared" si="8"/>
        <v>no</v>
      </c>
      <c r="AD7" s="1">
        <v>44501</v>
      </c>
      <c r="AE7" s="1">
        <v>44378</v>
      </c>
      <c r="AF7" s="1">
        <v>44409</v>
      </c>
      <c r="AG7" s="1">
        <v>44378</v>
      </c>
      <c r="AH7" s="1">
        <v>44378</v>
      </c>
      <c r="AI7" s="2">
        <v>1004</v>
      </c>
      <c r="AJ7" s="2">
        <v>1756583</v>
      </c>
      <c r="AK7" s="1">
        <v>44621</v>
      </c>
      <c r="AL7" s="2">
        <v>232</v>
      </c>
      <c r="AM7" s="2">
        <v>311111.28319999995</v>
      </c>
      <c r="AO7" s="2">
        <v>172</v>
      </c>
      <c r="AP7" s="2">
        <v>196654.0356</v>
      </c>
      <c r="AQ7" s="1">
        <v>44986</v>
      </c>
      <c r="AR7" s="2">
        <v>1362</v>
      </c>
      <c r="AS7" s="2">
        <v>1880916.5496</v>
      </c>
      <c r="AT7" s="1">
        <v>44378</v>
      </c>
      <c r="AU7" s="2">
        <v>2016</v>
      </c>
      <c r="AV7" s="2">
        <v>2499926.0748000001</v>
      </c>
      <c r="AW7" s="1">
        <v>44652</v>
      </c>
      <c r="AX7" s="2">
        <v>1205</v>
      </c>
      <c r="AY7" s="2">
        <v>1554199.4688000001</v>
      </c>
      <c r="AZ7" s="1">
        <v>45047</v>
      </c>
      <c r="BA7" s="2">
        <v>7529</v>
      </c>
      <c r="BB7" s="2">
        <v>5257347.9496666668</v>
      </c>
      <c r="BC7" s="1">
        <v>44501</v>
      </c>
      <c r="BG7" s="2">
        <v>45</v>
      </c>
      <c r="BH7" s="2">
        <v>50769.100333333328</v>
      </c>
      <c r="BJ7" s="2">
        <v>3192</v>
      </c>
      <c r="BK7" s="2">
        <v>5689618.7039999999</v>
      </c>
      <c r="BL7" s="1">
        <v>45078</v>
      </c>
      <c r="BM7" s="2">
        <v>140</v>
      </c>
      <c r="BN7" s="2">
        <v>148080.99973333333</v>
      </c>
      <c r="BO7" s="1">
        <v>44593</v>
      </c>
      <c r="BS7" s="2">
        <v>27375</v>
      </c>
      <c r="BT7" s="2">
        <v>181964184.87699997</v>
      </c>
      <c r="BU7" s="1">
        <v>44409</v>
      </c>
      <c r="BV7" s="2">
        <v>250</v>
      </c>
      <c r="BW7" s="2">
        <v>356943.33153333334</v>
      </c>
      <c r="BX7" s="1">
        <v>44866</v>
      </c>
      <c r="BY7" s="2">
        <v>207</v>
      </c>
      <c r="BZ7" s="2">
        <v>277885.08</v>
      </c>
      <c r="CA7" s="1">
        <v>44652</v>
      </c>
      <c r="CE7" s="2">
        <v>46</v>
      </c>
      <c r="CF7" s="2">
        <v>51883.190622666669</v>
      </c>
      <c r="CG7" s="1">
        <v>45078</v>
      </c>
      <c r="CK7" s="2">
        <v>22</v>
      </c>
      <c r="CL7" s="2">
        <v>32895.746400000004</v>
      </c>
      <c r="CM7" s="1">
        <v>44805</v>
      </c>
      <c r="CQ7" s="2">
        <v>259</v>
      </c>
      <c r="CR7" s="2">
        <v>322405.76176800003</v>
      </c>
      <c r="CS7" s="1">
        <v>44866</v>
      </c>
      <c r="CT7" s="2">
        <v>13</v>
      </c>
      <c r="CU7" s="2">
        <v>19778.616000000002</v>
      </c>
      <c r="CV7" s="1">
        <v>45413</v>
      </c>
      <c r="DC7" s="2">
        <v>29</v>
      </c>
      <c r="DD7" s="2">
        <v>34204.421373333338</v>
      </c>
      <c r="DE7" s="1">
        <v>45323</v>
      </c>
      <c r="DI7" s="2">
        <v>445</v>
      </c>
      <c r="DJ7" s="2">
        <v>607533.60373333341</v>
      </c>
      <c r="DK7" s="1">
        <v>44682</v>
      </c>
      <c r="DL7" s="2">
        <v>175</v>
      </c>
      <c r="DM7" s="2">
        <v>232679.1588</v>
      </c>
      <c r="DN7" s="1">
        <v>44682</v>
      </c>
      <c r="DO7" s="2">
        <v>0</v>
      </c>
      <c r="DP7" s="2">
        <v>0</v>
      </c>
      <c r="DQ7" s="1">
        <v>45748</v>
      </c>
      <c r="DR7" s="2">
        <v>0</v>
      </c>
      <c r="DS7" s="2">
        <v>0</v>
      </c>
      <c r="DT7" s="1">
        <v>45717</v>
      </c>
      <c r="DX7" s="2">
        <v>184975617.43405432</v>
      </c>
      <c r="DY7" s="2">
        <v>18269983.518909663</v>
      </c>
      <c r="DZ7" s="2">
        <f t="shared" si="9"/>
        <v>203245600.95296398</v>
      </c>
    </row>
    <row r="8" spans="1:130">
      <c r="A8" t="e">
        <f>VLOOKUP(C8,#REF!,2,FALSE)</f>
        <v>#REF!</v>
      </c>
      <c r="B8" t="e">
        <f t="shared" si="3"/>
        <v>#REF!</v>
      </c>
      <c r="C8" t="s">
        <v>126</v>
      </c>
      <c r="D8" t="s">
        <v>127</v>
      </c>
      <c r="E8" t="s">
        <v>128</v>
      </c>
      <c r="F8" t="s">
        <v>129</v>
      </c>
      <c r="G8" t="s">
        <v>107</v>
      </c>
      <c r="H8" t="e">
        <f>VLOOKUP(C8,#REF!,18,FALSE)</f>
        <v>#REF!</v>
      </c>
      <c r="I8" t="s">
        <v>680</v>
      </c>
      <c r="J8" t="str">
        <f t="shared" si="0"/>
        <v>B1</v>
      </c>
      <c r="K8" t="s">
        <v>823</v>
      </c>
      <c r="L8" t="str">
        <f t="shared" si="1"/>
        <v>B1 ANTITHROMBOTIC AGENTS</v>
      </c>
      <c r="M8" t="s">
        <v>679</v>
      </c>
      <c r="N8" t="s">
        <v>675</v>
      </c>
      <c r="O8" t="s">
        <v>671</v>
      </c>
      <c r="P8" s="1">
        <f t="shared" si="2"/>
        <v>45261</v>
      </c>
      <c r="Q8" s="1" t="str">
        <f t="shared" si="4"/>
        <v/>
      </c>
      <c r="R8" s="9">
        <f t="shared" si="5"/>
        <v>5.57514482094451E-4</v>
      </c>
      <c r="S8" s="8">
        <f t="shared" si="6"/>
        <v>5.57514482094451E-4</v>
      </c>
      <c r="T8">
        <f t="shared" si="7"/>
        <v>5</v>
      </c>
      <c r="U8" s="7">
        <v>0</v>
      </c>
      <c r="V8" s="7">
        <v>8809.7370598984762</v>
      </c>
      <c r="W8" s="7">
        <v>8809.7370598984762</v>
      </c>
      <c r="X8" s="7">
        <v>8809.7370598984762</v>
      </c>
      <c r="Y8" s="7">
        <v>6820.1999273144593</v>
      </c>
      <c r="Z8" s="7">
        <v>111948.42761818183</v>
      </c>
      <c r="AA8" s="1" t="s">
        <v>817</v>
      </c>
      <c r="AB8" s="1" t="str">
        <f t="shared" si="10"/>
        <v>yes</v>
      </c>
      <c r="AC8" s="1" t="s">
        <v>820</v>
      </c>
      <c r="AE8" s="1">
        <v>45200</v>
      </c>
      <c r="AF8" s="1">
        <v>45261</v>
      </c>
      <c r="AG8" s="1">
        <v>45200</v>
      </c>
      <c r="AH8" s="1">
        <v>45261</v>
      </c>
      <c r="AR8" s="2">
        <v>0</v>
      </c>
      <c r="AS8" s="2">
        <v>0</v>
      </c>
      <c r="AT8" s="1">
        <v>45323</v>
      </c>
      <c r="AU8" s="2">
        <v>411</v>
      </c>
      <c r="AV8" s="2">
        <v>2657710.5060000001</v>
      </c>
      <c r="AW8" s="1">
        <v>45536</v>
      </c>
      <c r="BA8" s="2">
        <v>394</v>
      </c>
      <c r="BB8" s="2">
        <v>3471036.4016</v>
      </c>
      <c r="BC8" s="1">
        <v>45413</v>
      </c>
      <c r="BS8" s="2">
        <v>2320</v>
      </c>
      <c r="BT8" s="2">
        <v>11223583.823999997</v>
      </c>
      <c r="BU8" s="1">
        <v>45261</v>
      </c>
      <c r="BY8" s="2">
        <v>45</v>
      </c>
      <c r="BZ8" s="2">
        <v>281919.85800000001</v>
      </c>
      <c r="CA8" s="1">
        <v>45536</v>
      </c>
      <c r="CE8" s="2">
        <v>57</v>
      </c>
      <c r="CF8" s="2">
        <v>0.354634</v>
      </c>
      <c r="CG8" s="1">
        <v>45597</v>
      </c>
      <c r="DX8" s="2">
        <v>10794239.206011329</v>
      </c>
      <c r="DY8" s="2">
        <v>6840011.7382226652</v>
      </c>
      <c r="DZ8" s="2">
        <f t="shared" si="9"/>
        <v>17634250.944233995</v>
      </c>
    </row>
    <row r="9" spans="1:130">
      <c r="A9" t="e">
        <f>VLOOKUP(C9,#REF!,2,FALSE)</f>
        <v>#REF!</v>
      </c>
      <c r="B9" t="e">
        <f t="shared" si="3"/>
        <v>#REF!</v>
      </c>
      <c r="C9" t="s">
        <v>130</v>
      </c>
      <c r="D9" t="s">
        <v>131</v>
      </c>
      <c r="E9" t="s">
        <v>105</v>
      </c>
      <c r="F9" t="s">
        <v>132</v>
      </c>
      <c r="G9" t="s">
        <v>107</v>
      </c>
      <c r="H9" t="e">
        <f>VLOOKUP(C9,#REF!,18,FALSE)</f>
        <v>#REF!</v>
      </c>
      <c r="I9" t="s">
        <v>681</v>
      </c>
      <c r="J9" t="str">
        <f t="shared" si="0"/>
        <v>C2</v>
      </c>
      <c r="K9" t="s">
        <v>824</v>
      </c>
      <c r="L9" t="str">
        <f t="shared" si="1"/>
        <v>C2 ANTIHYPERTENSIVES</v>
      </c>
      <c r="M9" t="s">
        <v>679</v>
      </c>
      <c r="N9" t="s">
        <v>679</v>
      </c>
      <c r="O9" t="s">
        <v>671</v>
      </c>
      <c r="P9" s="1">
        <f t="shared" si="2"/>
        <v>45566</v>
      </c>
      <c r="Q9" s="1" t="str">
        <f t="shared" si="4"/>
        <v/>
      </c>
      <c r="R9" s="9">
        <f t="shared" si="5"/>
        <v>4.8016078223131412E-7</v>
      </c>
      <c r="S9" s="8">
        <f t="shared" si="6"/>
        <v>4.8016078223131412E-7</v>
      </c>
      <c r="T9">
        <f t="shared" si="7"/>
        <v>1</v>
      </c>
      <c r="U9" s="7">
        <v>0</v>
      </c>
      <c r="V9" s="7">
        <v>0</v>
      </c>
      <c r="W9" s="7" t="e">
        <v>#NUM!</v>
      </c>
      <c r="X9" s="7">
        <v>0</v>
      </c>
      <c r="Y9" s="7">
        <v>31.640716666666663</v>
      </c>
      <c r="Z9" s="7" t="e">
        <v>#N/A</v>
      </c>
      <c r="AA9" s="1" t="e">
        <v>#N/A</v>
      </c>
      <c r="AB9" s="1" t="e">
        <f t="shared" si="10"/>
        <v>#N/A</v>
      </c>
      <c r="AC9" s="1" t="str">
        <f t="shared" si="8"/>
        <v>no</v>
      </c>
      <c r="AE9" s="1">
        <v>45566</v>
      </c>
      <c r="AG9" s="1">
        <v>45566</v>
      </c>
      <c r="AH9" s="1">
        <v>45566</v>
      </c>
      <c r="BS9" s="2">
        <v>480</v>
      </c>
      <c r="BT9" s="2">
        <v>15187.543999999998</v>
      </c>
      <c r="BU9" s="1">
        <v>45566</v>
      </c>
      <c r="DY9" s="2">
        <v>15187.543999999998</v>
      </c>
      <c r="DZ9" s="2">
        <f t="shared" si="9"/>
        <v>15187.543999999998</v>
      </c>
    </row>
    <row r="10" spans="1:130">
      <c r="A10" t="e">
        <f>VLOOKUP(C10,#REF!,2,FALSE)</f>
        <v>#REF!</v>
      </c>
      <c r="B10" t="e">
        <f t="shared" si="3"/>
        <v>#REF!</v>
      </c>
      <c r="C10" t="s">
        <v>133</v>
      </c>
      <c r="D10" t="s">
        <v>134</v>
      </c>
      <c r="E10" t="s">
        <v>105</v>
      </c>
      <c r="F10" t="s">
        <v>135</v>
      </c>
      <c r="G10" t="s">
        <v>107</v>
      </c>
      <c r="H10" t="e">
        <f>VLOOKUP(C10,#REF!,18,FALSE)</f>
        <v>#REF!</v>
      </c>
      <c r="I10" t="s">
        <v>682</v>
      </c>
      <c r="J10" t="str">
        <f t="shared" si="0"/>
        <v>L1</v>
      </c>
      <c r="K10" t="s">
        <v>819</v>
      </c>
      <c r="L10" t="str">
        <f t="shared" si="1"/>
        <v>L1 ANTINEOPLASTICS</v>
      </c>
      <c r="M10" t="s">
        <v>667</v>
      </c>
      <c r="N10" t="s">
        <v>671</v>
      </c>
      <c r="O10" t="s">
        <v>671</v>
      </c>
      <c r="P10" s="1">
        <f t="shared" si="2"/>
        <v>44501</v>
      </c>
      <c r="Q10" s="1">
        <f t="shared" si="4"/>
        <v>44805</v>
      </c>
      <c r="R10" s="9">
        <f t="shared" si="5"/>
        <v>1.0357709287227589E-2</v>
      </c>
      <c r="S10" s="8">
        <f t="shared" si="6"/>
        <v>0.11772965007016981</v>
      </c>
      <c r="T10">
        <f t="shared" si="7"/>
        <v>25</v>
      </c>
      <c r="U10" s="7">
        <v>85.019771863117867</v>
      </c>
      <c r="V10" s="7">
        <v>62.611125000000001</v>
      </c>
      <c r="W10" s="7">
        <v>100.63825200000001</v>
      </c>
      <c r="X10" s="7">
        <v>133.46836080260564</v>
      </c>
      <c r="Y10" s="7">
        <v>455.62710430273302</v>
      </c>
      <c r="Z10" s="7">
        <v>62092</v>
      </c>
      <c r="AA10" s="1" t="s">
        <v>817</v>
      </c>
      <c r="AB10" s="1" t="str">
        <f t="shared" si="10"/>
        <v>yes</v>
      </c>
      <c r="AC10" s="1" t="s">
        <v>825</v>
      </c>
      <c r="AD10" s="1">
        <v>44682</v>
      </c>
      <c r="AE10" s="1">
        <v>44470</v>
      </c>
      <c r="AF10" s="1">
        <v>44501</v>
      </c>
      <c r="AG10" s="1">
        <v>44470</v>
      </c>
      <c r="AH10" s="1">
        <v>44501</v>
      </c>
      <c r="AI10" s="2">
        <v>68160</v>
      </c>
      <c r="AJ10" s="2">
        <v>5681491</v>
      </c>
      <c r="AK10" s="1">
        <v>44805</v>
      </c>
      <c r="AL10" s="2">
        <v>64980</v>
      </c>
      <c r="AM10" s="2">
        <v>5576973.6963999998</v>
      </c>
      <c r="AO10" s="2">
        <v>18008</v>
      </c>
      <c r="AP10" s="2">
        <v>1804697.2812000001</v>
      </c>
      <c r="AQ10" s="1">
        <v>45017</v>
      </c>
      <c r="AR10" s="2">
        <v>174668</v>
      </c>
      <c r="AS10" s="2">
        <v>19404807.615599997</v>
      </c>
      <c r="AT10" s="1">
        <v>44682</v>
      </c>
      <c r="AU10" s="2">
        <v>133917</v>
      </c>
      <c r="AV10" s="2">
        <v>14306969.2788</v>
      </c>
      <c r="AW10" s="1">
        <v>44835</v>
      </c>
      <c r="AX10" s="2">
        <v>64493</v>
      </c>
      <c r="AY10" s="2">
        <v>7066974.0768000009</v>
      </c>
      <c r="AZ10" s="1">
        <v>45108</v>
      </c>
      <c r="BA10" s="2">
        <v>459280</v>
      </c>
      <c r="BB10" s="2">
        <v>29067382.296533331</v>
      </c>
      <c r="BC10" s="1">
        <v>44682</v>
      </c>
      <c r="BG10" s="2">
        <v>2460</v>
      </c>
      <c r="BH10" s="2">
        <v>208196.663</v>
      </c>
      <c r="BI10" s="1">
        <v>44958</v>
      </c>
      <c r="BJ10" s="2">
        <v>51100</v>
      </c>
      <c r="BK10" s="2">
        <v>6820233.6047999999</v>
      </c>
      <c r="BL10" s="1">
        <v>45292</v>
      </c>
      <c r="BM10" s="2">
        <v>8100</v>
      </c>
      <c r="BN10" s="2">
        <v>758403.03373333334</v>
      </c>
      <c r="BO10" s="1">
        <v>44774</v>
      </c>
      <c r="BP10" s="2">
        <v>91500</v>
      </c>
      <c r="BQ10" s="2">
        <v>9684838.1998333335</v>
      </c>
      <c r="BR10" s="1">
        <v>44621</v>
      </c>
      <c r="BS10" s="2">
        <v>476760</v>
      </c>
      <c r="BT10" s="2">
        <v>217856395.85799998</v>
      </c>
      <c r="BU10" s="1">
        <v>44501</v>
      </c>
      <c r="BV10" s="2">
        <v>16560</v>
      </c>
      <c r="BW10" s="2">
        <v>1824043.0032666668</v>
      </c>
      <c r="BX10" s="1">
        <v>44743</v>
      </c>
      <c r="BY10" s="2">
        <v>18000</v>
      </c>
      <c r="BZ10" s="2">
        <v>1994014.1364000002</v>
      </c>
      <c r="CA10" s="1">
        <v>44835</v>
      </c>
      <c r="CE10" s="2">
        <v>7260</v>
      </c>
      <c r="CF10" s="2">
        <v>742903.14351866674</v>
      </c>
      <c r="CG10" s="1">
        <v>45047</v>
      </c>
      <c r="CH10" s="2">
        <v>1020</v>
      </c>
      <c r="CI10" s="2">
        <v>78832.551600000006</v>
      </c>
      <c r="CJ10" s="1">
        <v>45231</v>
      </c>
      <c r="CK10" s="2">
        <v>180</v>
      </c>
      <c r="CL10" s="2">
        <v>19972.524000000001</v>
      </c>
      <c r="CM10" s="1">
        <v>44927</v>
      </c>
      <c r="CQ10" s="2">
        <v>180</v>
      </c>
      <c r="CR10" s="2">
        <v>17132.666010000001</v>
      </c>
      <c r="CS10" s="1">
        <v>45413</v>
      </c>
      <c r="CT10" s="2">
        <v>7440</v>
      </c>
      <c r="CU10" s="2">
        <v>834979.78079999995</v>
      </c>
      <c r="CV10" s="1">
        <v>45170</v>
      </c>
      <c r="CW10" s="2">
        <v>16380</v>
      </c>
      <c r="CX10" s="2">
        <v>1045674.1116399999</v>
      </c>
      <c r="CY10" s="1">
        <v>44896</v>
      </c>
      <c r="DC10" s="2">
        <v>1740</v>
      </c>
      <c r="DD10" s="2">
        <v>118422.10222666667</v>
      </c>
      <c r="DE10" s="1">
        <v>45292</v>
      </c>
      <c r="DI10" s="2">
        <v>25440</v>
      </c>
      <c r="DJ10" s="2">
        <v>2009479.4796800001</v>
      </c>
      <c r="DK10" s="1">
        <v>44805</v>
      </c>
      <c r="DL10" s="2">
        <v>4545</v>
      </c>
      <c r="DM10" s="2">
        <v>479051.20559999999</v>
      </c>
      <c r="DN10" s="1">
        <v>44835</v>
      </c>
      <c r="DO10" s="2">
        <v>0</v>
      </c>
      <c r="DP10" s="2">
        <v>0</v>
      </c>
      <c r="DQ10" s="1">
        <v>45200</v>
      </c>
      <c r="DR10" s="2">
        <v>780</v>
      </c>
      <c r="DS10" s="2">
        <v>78498.433199999999</v>
      </c>
      <c r="DT10" s="1">
        <v>45139</v>
      </c>
      <c r="DU10" s="2">
        <v>2160</v>
      </c>
      <c r="DV10" s="2">
        <v>135240.03</v>
      </c>
      <c r="DW10" s="1">
        <v>45413</v>
      </c>
      <c r="DX10" s="2">
        <v>134023394.670627</v>
      </c>
      <c r="DY10" s="2">
        <v>193592211.10201499</v>
      </c>
      <c r="DZ10" s="2">
        <f t="shared" si="9"/>
        <v>327615605.77264202</v>
      </c>
    </row>
    <row r="11" spans="1:130">
      <c r="A11" t="e">
        <f>VLOOKUP(C11,#REF!,2,FALSE)</f>
        <v>#REF!</v>
      </c>
      <c r="B11" t="e">
        <f t="shared" si="3"/>
        <v>#REF!</v>
      </c>
      <c r="C11" t="s">
        <v>136</v>
      </c>
      <c r="D11" t="s">
        <v>137</v>
      </c>
      <c r="E11" t="s">
        <v>138</v>
      </c>
      <c r="F11" t="s">
        <v>139</v>
      </c>
      <c r="G11" t="s">
        <v>107</v>
      </c>
      <c r="H11" t="e">
        <f>VLOOKUP(C11,#REF!,18,FALSE)</f>
        <v>#REF!</v>
      </c>
      <c r="I11" t="s">
        <v>683</v>
      </c>
      <c r="J11" t="str">
        <f t="shared" si="0"/>
        <v>N2</v>
      </c>
      <c r="K11" t="s">
        <v>826</v>
      </c>
      <c r="L11" t="str">
        <f t="shared" si="1"/>
        <v>N2 ANALGESICS</v>
      </c>
      <c r="M11" t="s">
        <v>671</v>
      </c>
      <c r="N11" t="s">
        <v>671</v>
      </c>
      <c r="O11" t="s">
        <v>671</v>
      </c>
      <c r="P11" s="1">
        <f t="shared" si="2"/>
        <v>44470</v>
      </c>
      <c r="Q11" s="1">
        <f t="shared" si="4"/>
        <v>44958</v>
      </c>
      <c r="R11" s="9">
        <f t="shared" si="5"/>
        <v>2.4253642963312678E-2</v>
      </c>
      <c r="S11" s="8">
        <f t="shared" si="6"/>
        <v>2.5131059965346047E-2</v>
      </c>
      <c r="T11">
        <f t="shared" si="7"/>
        <v>18</v>
      </c>
      <c r="U11" s="7">
        <v>18.791411018628615</v>
      </c>
      <c r="V11" s="7">
        <v>7.4633271428571435</v>
      </c>
      <c r="W11" s="7">
        <v>18.145332198314108</v>
      </c>
      <c r="X11" s="7">
        <v>26.535562539499804</v>
      </c>
      <c r="Y11" s="7">
        <v>47.099637092968273</v>
      </c>
      <c r="Z11" s="7">
        <v>6735</v>
      </c>
      <c r="AA11" s="1" t="s">
        <v>817</v>
      </c>
      <c r="AB11" s="1" t="str">
        <f t="shared" si="10"/>
        <v>yes</v>
      </c>
      <c r="AC11" s="1" t="str">
        <f t="shared" si="8"/>
        <v>no</v>
      </c>
      <c r="AD11" s="1">
        <v>44470</v>
      </c>
      <c r="AE11" s="1">
        <v>44470</v>
      </c>
      <c r="AF11" s="1">
        <v>44470</v>
      </c>
      <c r="AG11" s="1">
        <v>44470</v>
      </c>
      <c r="AH11" s="1">
        <v>44470</v>
      </c>
      <c r="AI11" s="2">
        <v>319530</v>
      </c>
      <c r="AJ11" s="2">
        <v>6013861</v>
      </c>
      <c r="AK11" s="1">
        <v>44958</v>
      </c>
      <c r="AO11" s="2">
        <v>54180</v>
      </c>
      <c r="AP11" s="2">
        <v>1209885.9828000001</v>
      </c>
      <c r="AQ11" s="1">
        <v>45323</v>
      </c>
      <c r="AR11" s="2">
        <v>8512</v>
      </c>
      <c r="AS11" s="2">
        <v>63358.693200000002</v>
      </c>
      <c r="AT11" s="1">
        <v>45444</v>
      </c>
      <c r="AU11" s="2">
        <v>0</v>
      </c>
      <c r="AV11" s="2">
        <v>0</v>
      </c>
      <c r="AW11" s="1">
        <v>45717</v>
      </c>
      <c r="AX11" s="2">
        <v>38455</v>
      </c>
      <c r="AY11" s="2">
        <v>841751.64480000001</v>
      </c>
      <c r="AZ11" s="1">
        <v>45323</v>
      </c>
      <c r="BD11" s="2">
        <v>5544</v>
      </c>
      <c r="BE11" s="2">
        <v>119244.47040000001</v>
      </c>
      <c r="BF11" s="1">
        <v>45139</v>
      </c>
      <c r="BG11" s="2">
        <v>225344</v>
      </c>
      <c r="BH11" s="2">
        <v>2986728.1546666664</v>
      </c>
      <c r="BI11" s="1">
        <v>45231</v>
      </c>
      <c r="BJ11" s="2">
        <v>337027</v>
      </c>
      <c r="BK11" s="2">
        <v>8943201.0360000003</v>
      </c>
      <c r="BL11" s="1">
        <v>45413</v>
      </c>
      <c r="BM11" s="2">
        <v>56672</v>
      </c>
      <c r="BN11" s="2">
        <v>837945.39453333337</v>
      </c>
      <c r="BO11" s="1">
        <v>45139</v>
      </c>
      <c r="BP11" s="2">
        <v>316680</v>
      </c>
      <c r="BQ11" s="2">
        <v>3231294.4216666669</v>
      </c>
      <c r="BR11" s="1">
        <v>45200</v>
      </c>
      <c r="BS11" s="2">
        <v>15753600</v>
      </c>
      <c r="BT11" s="2">
        <v>740119620.84599996</v>
      </c>
      <c r="BU11" s="1">
        <v>44470</v>
      </c>
      <c r="BV11" s="2">
        <v>20804</v>
      </c>
      <c r="BW11" s="2">
        <v>441396.46743333334</v>
      </c>
      <c r="BX11" s="1">
        <v>45413</v>
      </c>
      <c r="CE11" s="2">
        <v>13020</v>
      </c>
      <c r="CF11" s="2">
        <v>206026.51368133334</v>
      </c>
      <c r="CG11" s="1">
        <v>45474</v>
      </c>
      <c r="CH11" s="2">
        <v>784</v>
      </c>
      <c r="CI11" s="2">
        <v>11386.874400000001</v>
      </c>
      <c r="CJ11" s="1">
        <v>45566</v>
      </c>
      <c r="CK11" s="2">
        <v>83076</v>
      </c>
      <c r="CL11" s="2">
        <v>1340909.6184</v>
      </c>
      <c r="CT11" s="2">
        <v>0</v>
      </c>
      <c r="CU11" s="2">
        <v>0</v>
      </c>
      <c r="CV11" s="1">
        <v>45383</v>
      </c>
      <c r="CW11" s="2">
        <v>69664</v>
      </c>
      <c r="CX11" s="2">
        <v>669030.29905066662</v>
      </c>
      <c r="CY11" s="1">
        <v>45413</v>
      </c>
      <c r="CZ11" s="2">
        <v>1988</v>
      </c>
      <c r="DA11" s="2">
        <v>44392.999199999998</v>
      </c>
      <c r="DB11" s="1">
        <v>45352</v>
      </c>
      <c r="DL11" s="2">
        <v>1876</v>
      </c>
      <c r="DM11" s="2">
        <v>40820.617200000001</v>
      </c>
      <c r="DN11" s="1">
        <v>45170</v>
      </c>
      <c r="DR11" s="2">
        <v>1232</v>
      </c>
      <c r="DS11" s="2">
        <v>24824.698800000002</v>
      </c>
      <c r="DT11" s="1">
        <v>45597</v>
      </c>
      <c r="DX11" s="2">
        <v>56340466.986802995</v>
      </c>
      <c r="DY11" s="2">
        <v>710805212.74542892</v>
      </c>
      <c r="DZ11" s="2">
        <f t="shared" si="9"/>
        <v>767145679.73223186</v>
      </c>
    </row>
    <row r="12" spans="1:130">
      <c r="A12" t="e">
        <f>VLOOKUP(C12,#REF!,2,FALSE)</f>
        <v>#REF!</v>
      </c>
      <c r="B12" t="e">
        <f t="shared" si="3"/>
        <v>#REF!</v>
      </c>
      <c r="C12" t="s">
        <v>140</v>
      </c>
      <c r="D12" t="s">
        <v>141</v>
      </c>
      <c r="E12" t="s">
        <v>142</v>
      </c>
      <c r="F12" t="s">
        <v>143</v>
      </c>
      <c r="G12" t="s">
        <v>144</v>
      </c>
      <c r="H12" t="e">
        <f>VLOOKUP(C12,#REF!,18,FALSE)</f>
        <v>#REF!</v>
      </c>
      <c r="I12" t="s">
        <v>684</v>
      </c>
      <c r="J12" t="str">
        <f t="shared" si="0"/>
        <v>S1</v>
      </c>
      <c r="K12" t="s">
        <v>827</v>
      </c>
      <c r="L12" t="str">
        <f t="shared" si="1"/>
        <v>S1 OPHTHALMOLOGICALS</v>
      </c>
      <c r="M12" t="s">
        <v>671</v>
      </c>
      <c r="N12" t="s">
        <v>675</v>
      </c>
      <c r="O12" t="s">
        <v>671</v>
      </c>
      <c r="P12" s="1">
        <f t="shared" si="2"/>
        <v>45170</v>
      </c>
      <c r="Q12" s="1" t="str">
        <f t="shared" si="4"/>
        <v/>
      </c>
      <c r="R12" s="9">
        <f t="shared" si="5"/>
        <v>4.5494775893710326E-3</v>
      </c>
      <c r="S12" s="8">
        <f t="shared" si="6"/>
        <v>6.7090829152354994E-2</v>
      </c>
      <c r="T12">
        <f t="shared" si="7"/>
        <v>1</v>
      </c>
      <c r="U12" s="7">
        <v>0</v>
      </c>
      <c r="V12" s="7">
        <v>0</v>
      </c>
      <c r="W12" s="7" t="e">
        <v>#NUM!</v>
      </c>
      <c r="X12" s="7">
        <v>0</v>
      </c>
      <c r="Y12" s="7">
        <v>2829.4014832379721</v>
      </c>
      <c r="Z12" s="7">
        <v>3650.3183878043233</v>
      </c>
      <c r="AA12" s="1" t="s">
        <v>817</v>
      </c>
      <c r="AB12" s="1" t="s">
        <v>825</v>
      </c>
      <c r="AC12" s="1" t="str">
        <f t="shared" si="8"/>
        <v>no</v>
      </c>
      <c r="AD12" s="1">
        <v>45170</v>
      </c>
      <c r="AE12" s="1">
        <v>45108</v>
      </c>
      <c r="AF12" s="1">
        <v>45170</v>
      </c>
      <c r="AG12" s="1">
        <v>45108</v>
      </c>
      <c r="AH12" s="1">
        <v>45170</v>
      </c>
      <c r="BS12" s="2">
        <v>50859</v>
      </c>
      <c r="BT12" s="2">
        <v>143900530.03600001</v>
      </c>
      <c r="BU12" s="1">
        <v>45170</v>
      </c>
      <c r="DX12" s="2">
        <v>142232091.03</v>
      </c>
      <c r="DY12" s="2">
        <v>1668439.0059999998</v>
      </c>
      <c r="DZ12" s="2">
        <f t="shared" si="9"/>
        <v>143900530.03600001</v>
      </c>
    </row>
    <row r="13" spans="1:130">
      <c r="A13" t="e">
        <f>VLOOKUP(C13,#REF!,2,FALSE)</f>
        <v>#REF!</v>
      </c>
      <c r="B13" t="e">
        <f t="shared" si="3"/>
        <v>#REF!</v>
      </c>
      <c r="C13" t="s">
        <v>145</v>
      </c>
      <c r="D13" t="s">
        <v>146</v>
      </c>
      <c r="E13" t="s">
        <v>147</v>
      </c>
      <c r="F13" t="s">
        <v>148</v>
      </c>
      <c r="G13" t="s">
        <v>107</v>
      </c>
      <c r="H13" t="e">
        <f>VLOOKUP(C13,#REF!,18,FALSE)</f>
        <v>#REF!</v>
      </c>
      <c r="I13" t="s">
        <v>685</v>
      </c>
      <c r="J13" t="str">
        <f t="shared" si="0"/>
        <v>C6</v>
      </c>
      <c r="K13" t="s">
        <v>828</v>
      </c>
      <c r="L13" t="str">
        <f t="shared" si="1"/>
        <v>C6 OTHER CARDIOVASCULAR PRODUCTS</v>
      </c>
      <c r="M13" t="s">
        <v>671</v>
      </c>
      <c r="N13" t="s">
        <v>671</v>
      </c>
      <c r="O13" t="s">
        <v>671</v>
      </c>
      <c r="P13" s="1">
        <f t="shared" si="2"/>
        <v>44470</v>
      </c>
      <c r="Q13" s="1">
        <f t="shared" si="4"/>
        <v>44866</v>
      </c>
      <c r="R13" s="9">
        <f t="shared" si="5"/>
        <v>5.7054655795091263E-3</v>
      </c>
      <c r="S13" s="8">
        <f t="shared" si="6"/>
        <v>7.1310779502898802E-3</v>
      </c>
      <c r="T13">
        <f t="shared" si="7"/>
        <v>17</v>
      </c>
      <c r="U13" s="7">
        <v>33.797275641025642</v>
      </c>
      <c r="V13" s="7">
        <v>10.204400591932137</v>
      </c>
      <c r="W13" s="7">
        <v>44.240996056338034</v>
      </c>
      <c r="X13" s="7">
        <v>57.889000069446162</v>
      </c>
      <c r="Y13" s="7">
        <v>120.5383400055844</v>
      </c>
      <c r="Z13" s="7">
        <v>75000</v>
      </c>
      <c r="AA13" s="1" t="s">
        <v>817</v>
      </c>
      <c r="AB13" s="1" t="str">
        <f t="shared" si="10"/>
        <v>yes</v>
      </c>
      <c r="AC13" s="1" t="s">
        <v>825</v>
      </c>
      <c r="AD13" s="1">
        <v>44470</v>
      </c>
      <c r="AE13" s="1">
        <v>44470</v>
      </c>
      <c r="AF13" s="1">
        <v>44470</v>
      </c>
      <c r="AG13" s="1">
        <v>44470</v>
      </c>
      <c r="AH13" s="1">
        <v>44470</v>
      </c>
      <c r="AI13" s="2">
        <v>74880</v>
      </c>
      <c r="AJ13" s="2">
        <v>2530740</v>
      </c>
      <c r="AK13" s="1">
        <v>44866</v>
      </c>
      <c r="AL13" s="2">
        <v>45900</v>
      </c>
      <c r="AM13" s="2">
        <v>1938911.2025999997</v>
      </c>
      <c r="AR13" s="2">
        <v>124454</v>
      </c>
      <c r="AS13" s="2">
        <v>5744804.9207999995</v>
      </c>
      <c r="AT13" s="1">
        <v>44652</v>
      </c>
      <c r="AU13" s="2">
        <v>293924</v>
      </c>
      <c r="AV13" s="2">
        <v>12386593.9428</v>
      </c>
      <c r="AW13" s="1">
        <v>44593</v>
      </c>
      <c r="AX13" s="2">
        <v>14180</v>
      </c>
      <c r="AY13" s="2">
        <v>676701.63</v>
      </c>
      <c r="AZ13" s="1">
        <v>45474</v>
      </c>
      <c r="BA13" s="2">
        <v>1938060</v>
      </c>
      <c r="BB13" s="2">
        <v>19776740.611199997</v>
      </c>
      <c r="BC13" s="1">
        <v>44713</v>
      </c>
      <c r="BD13" s="2">
        <v>15960</v>
      </c>
      <c r="BE13" s="2">
        <v>665435.57520000008</v>
      </c>
      <c r="BF13" s="1">
        <v>44562</v>
      </c>
      <c r="BG13" s="2">
        <v>1980</v>
      </c>
      <c r="BH13" s="2">
        <v>92308.412166666662</v>
      </c>
      <c r="BI13" s="1">
        <v>44927</v>
      </c>
      <c r="BJ13" s="2">
        <v>80638</v>
      </c>
      <c r="BK13" s="2">
        <v>4668053.1875999998</v>
      </c>
      <c r="BL13" s="1">
        <v>45231</v>
      </c>
      <c r="BM13" s="2">
        <v>0</v>
      </c>
      <c r="BN13" s="2">
        <v>0</v>
      </c>
      <c r="BO13" s="1">
        <v>44562</v>
      </c>
      <c r="BP13" s="2">
        <v>406620</v>
      </c>
      <c r="BQ13" s="2">
        <v>19653265.268666666</v>
      </c>
      <c r="BR13" s="1">
        <v>44805</v>
      </c>
      <c r="BS13" s="2">
        <v>895350</v>
      </c>
      <c r="BT13" s="2">
        <v>107924002.72399999</v>
      </c>
      <c r="BU13" s="1">
        <v>44470</v>
      </c>
      <c r="BV13" s="2">
        <v>38160</v>
      </c>
      <c r="BW13" s="2">
        <v>1906482.9592666668</v>
      </c>
      <c r="BX13" s="1">
        <v>45017</v>
      </c>
      <c r="BY13" s="2">
        <v>28620</v>
      </c>
      <c r="BZ13" s="2">
        <v>1242267.1272</v>
      </c>
      <c r="CA13" s="1">
        <v>44621</v>
      </c>
      <c r="CE13" s="2">
        <v>0</v>
      </c>
      <c r="CF13" s="2">
        <v>0</v>
      </c>
      <c r="CG13" s="1">
        <v>45717</v>
      </c>
      <c r="CK13" s="2">
        <v>6840</v>
      </c>
      <c r="CL13" s="2">
        <v>292214.8812</v>
      </c>
      <c r="CM13" s="1">
        <v>45047</v>
      </c>
      <c r="CQ13" s="2">
        <v>540</v>
      </c>
      <c r="CR13" s="2">
        <v>29663.743970000003</v>
      </c>
      <c r="CS13" s="1">
        <v>45383</v>
      </c>
      <c r="CT13" s="2">
        <v>12780</v>
      </c>
      <c r="CU13" s="2">
        <v>565399.92960000003</v>
      </c>
      <c r="CV13" s="1">
        <v>45352</v>
      </c>
      <c r="DL13" s="2">
        <v>9572</v>
      </c>
      <c r="DM13" s="2">
        <v>370984.7856</v>
      </c>
      <c r="DN13" s="1">
        <v>44774</v>
      </c>
      <c r="DX13" s="2">
        <v>45640455.041233331</v>
      </c>
      <c r="DY13" s="2">
        <v>134824115.86063665</v>
      </c>
      <c r="DZ13" s="2">
        <f t="shared" si="9"/>
        <v>180464570.90186998</v>
      </c>
    </row>
    <row r="14" spans="1:130">
      <c r="A14" t="e">
        <f>VLOOKUP(C14,#REF!,2,FALSE)</f>
        <v>#REF!</v>
      </c>
      <c r="B14" t="e">
        <f t="shared" si="3"/>
        <v>#REF!</v>
      </c>
      <c r="C14" t="s">
        <v>149</v>
      </c>
      <c r="D14" t="s">
        <v>150</v>
      </c>
      <c r="E14" t="s">
        <v>128</v>
      </c>
      <c r="F14" t="s">
        <v>151</v>
      </c>
      <c r="G14" t="s">
        <v>107</v>
      </c>
      <c r="H14" t="e">
        <f>VLOOKUP(C14,#REF!,18,FALSE)</f>
        <v>#REF!</v>
      </c>
      <c r="I14" t="s">
        <v>686</v>
      </c>
      <c r="J14" t="str">
        <f t="shared" si="0"/>
        <v>A16</v>
      </c>
      <c r="K14" t="s">
        <v>829</v>
      </c>
      <c r="L14" t="str">
        <f t="shared" si="1"/>
        <v>A16 OTHER ALIMENTARY TRACT AND METABOLISM PRODUCTS</v>
      </c>
      <c r="M14" t="s">
        <v>679</v>
      </c>
      <c r="N14" t="s">
        <v>671</v>
      </c>
      <c r="O14" t="s">
        <v>671</v>
      </c>
      <c r="P14" s="1">
        <f t="shared" si="2"/>
        <v>44440</v>
      </c>
      <c r="Q14" s="1">
        <f t="shared" si="4"/>
        <v>44593</v>
      </c>
      <c r="R14" s="9">
        <f t="shared" si="5"/>
        <v>6.0022098390061663E-3</v>
      </c>
      <c r="S14" s="8">
        <f t="shared" si="6"/>
        <v>9.033795146194578E-3</v>
      </c>
      <c r="T14">
        <f t="shared" si="7"/>
        <v>15</v>
      </c>
      <c r="U14" s="7">
        <v>1645.8230535894843</v>
      </c>
      <c r="V14" s="7">
        <v>1041.0060488619026</v>
      </c>
      <c r="W14" s="7">
        <v>1566.18</v>
      </c>
      <c r="X14" s="7">
        <v>2013.0997651525422</v>
      </c>
      <c r="Y14" s="7">
        <v>2291.2510464673437</v>
      </c>
      <c r="Z14" s="7">
        <v>534563</v>
      </c>
      <c r="AA14" s="1" t="s">
        <v>817</v>
      </c>
      <c r="AB14" s="1" t="str">
        <f t="shared" si="10"/>
        <v>yes</v>
      </c>
      <c r="AC14" s="1" t="s">
        <v>820</v>
      </c>
      <c r="AE14" s="1">
        <v>44378</v>
      </c>
      <c r="AF14" s="1">
        <v>44440</v>
      </c>
      <c r="AG14" s="1">
        <v>44378</v>
      </c>
      <c r="AH14" s="1">
        <v>44440</v>
      </c>
      <c r="AI14" s="2">
        <v>989</v>
      </c>
      <c r="AJ14" s="2">
        <v>1627719</v>
      </c>
      <c r="AK14" s="1">
        <v>44593</v>
      </c>
      <c r="AO14" s="2">
        <v>3917</v>
      </c>
      <c r="AP14" s="2">
        <v>4956624.09</v>
      </c>
      <c r="AQ14" s="1">
        <v>45108</v>
      </c>
      <c r="AR14" s="2">
        <v>10328</v>
      </c>
      <c r="AS14" s="2">
        <v>18127380.4932</v>
      </c>
      <c r="AT14" s="1">
        <v>44440</v>
      </c>
      <c r="AU14" s="2">
        <v>5900</v>
      </c>
      <c r="AV14" s="2">
        <v>11877288.614399999</v>
      </c>
      <c r="AW14" s="1">
        <v>44774</v>
      </c>
      <c r="AX14" s="2">
        <v>8143</v>
      </c>
      <c r="AY14" s="2">
        <v>12058075.009200001</v>
      </c>
      <c r="AZ14" s="1">
        <v>45352</v>
      </c>
      <c r="BA14" s="2">
        <v>5730</v>
      </c>
      <c r="BB14" s="2">
        <v>8202377.0684333341</v>
      </c>
      <c r="BC14" s="1">
        <v>44501</v>
      </c>
      <c r="BJ14" s="2">
        <v>3581</v>
      </c>
      <c r="BK14" s="2">
        <v>5608490.5800000001</v>
      </c>
      <c r="BL14" s="1">
        <v>45352</v>
      </c>
      <c r="BM14" s="2">
        <v>237</v>
      </c>
      <c r="BN14" s="2">
        <v>307564.52160000004</v>
      </c>
      <c r="BO14" s="1">
        <v>44713</v>
      </c>
      <c r="BP14" s="2">
        <v>8619</v>
      </c>
      <c r="BQ14" s="2">
        <v>10587113.469000001</v>
      </c>
      <c r="BR14" s="1">
        <v>44927</v>
      </c>
      <c r="BS14" s="2">
        <v>45688</v>
      </c>
      <c r="BT14" s="2">
        <v>104682677.81099999</v>
      </c>
      <c r="BU14" s="1">
        <v>44440</v>
      </c>
      <c r="BV14" s="2">
        <v>0</v>
      </c>
      <c r="BW14" s="2">
        <v>0</v>
      </c>
      <c r="BX14" s="1">
        <v>44682</v>
      </c>
      <c r="BY14" s="2">
        <v>650</v>
      </c>
      <c r="BZ14" s="2">
        <v>1066494</v>
      </c>
      <c r="CA14" s="1">
        <v>44774</v>
      </c>
      <c r="CE14" s="2">
        <v>1550</v>
      </c>
      <c r="CF14" s="2">
        <v>2471510.7807693332</v>
      </c>
      <c r="CG14" s="1">
        <v>45108</v>
      </c>
      <c r="CK14" s="2">
        <v>178</v>
      </c>
      <c r="CL14" s="2">
        <v>281833.34519999998</v>
      </c>
      <c r="CM14" s="1">
        <v>44805</v>
      </c>
      <c r="CQ14" s="2">
        <v>2141</v>
      </c>
      <c r="CR14" s="2">
        <v>2228793.9506133334</v>
      </c>
      <c r="CS14" s="1">
        <v>44866</v>
      </c>
      <c r="CW14" s="2">
        <v>0</v>
      </c>
      <c r="CX14" s="2">
        <v>0</v>
      </c>
      <c r="CY14" s="1">
        <v>45170</v>
      </c>
      <c r="DI14" s="2">
        <v>3579</v>
      </c>
      <c r="DJ14" s="2">
        <v>5766685.2240000004</v>
      </c>
      <c r="DK14" s="1">
        <v>44866</v>
      </c>
      <c r="DL14" s="2">
        <v>0</v>
      </c>
      <c r="DM14" s="2">
        <v>0</v>
      </c>
      <c r="DN14" s="1">
        <v>44743</v>
      </c>
      <c r="DX14" s="2">
        <v>171000772.09944931</v>
      </c>
      <c r="DY14" s="2">
        <v>18849855.857966665</v>
      </c>
      <c r="DZ14" s="2">
        <f t="shared" si="9"/>
        <v>189850627.95741597</v>
      </c>
    </row>
    <row r="15" spans="1:130">
      <c r="A15" t="e">
        <f>VLOOKUP(C15,#REF!,2,FALSE)</f>
        <v>#REF!</v>
      </c>
      <c r="B15" t="e">
        <f t="shared" si="3"/>
        <v>#REF!</v>
      </c>
      <c r="C15" t="s">
        <v>152</v>
      </c>
      <c r="D15" t="s">
        <v>153</v>
      </c>
      <c r="E15" t="s">
        <v>115</v>
      </c>
      <c r="F15" t="s">
        <v>120</v>
      </c>
      <c r="G15" t="s">
        <v>154</v>
      </c>
      <c r="H15" t="e">
        <f>VLOOKUP(C15,#REF!,18,FALSE)</f>
        <v>#REF!</v>
      </c>
      <c r="I15" t="s">
        <v>677</v>
      </c>
      <c r="J15" t="str">
        <f t="shared" si="0"/>
        <v>L4</v>
      </c>
      <c r="K15" t="s">
        <v>822</v>
      </c>
      <c r="L15" t="str">
        <f t="shared" si="1"/>
        <v>L4 IMMUNOSUPPRESSANTS</v>
      </c>
      <c r="M15" t="s">
        <v>679</v>
      </c>
      <c r="N15" t="s">
        <v>679</v>
      </c>
      <c r="O15" t="s">
        <v>671</v>
      </c>
      <c r="P15" s="1">
        <f t="shared" si="2"/>
        <v>45689</v>
      </c>
      <c r="Q15" s="1" t="str">
        <f t="shared" si="4"/>
        <v/>
      </c>
      <c r="R15" s="9">
        <f t="shared" si="5"/>
        <v>0</v>
      </c>
      <c r="S15" s="8">
        <f t="shared" si="6"/>
        <v>3.2428099191863742E-2</v>
      </c>
      <c r="T15">
        <f t="shared" si="7"/>
        <v>0</v>
      </c>
      <c r="U15" s="7">
        <v>0</v>
      </c>
      <c r="V15" s="7">
        <v>0</v>
      </c>
      <c r="W15" s="7" t="e">
        <v>#NUM!</v>
      </c>
      <c r="X15" s="7">
        <v>0</v>
      </c>
      <c r="Y15" s="7">
        <v>0</v>
      </c>
      <c r="Z15" s="7" t="e">
        <v>#N/A</v>
      </c>
      <c r="AA15" s="1" t="e">
        <v>#N/A</v>
      </c>
      <c r="AB15" s="1" t="e">
        <f t="shared" si="10"/>
        <v>#N/A</v>
      </c>
      <c r="AC15" s="1" t="str">
        <f t="shared" si="8"/>
        <v>no</v>
      </c>
      <c r="AH15" s="1">
        <v>45689</v>
      </c>
      <c r="BS15" s="2">
        <v>0</v>
      </c>
      <c r="BT15" s="2">
        <v>0</v>
      </c>
      <c r="BU15" s="1">
        <v>45689</v>
      </c>
      <c r="DX15" s="2">
        <v>0</v>
      </c>
      <c r="DY15" s="2">
        <v>0</v>
      </c>
      <c r="DZ15" s="2">
        <f t="shared" si="9"/>
        <v>0</v>
      </c>
    </row>
    <row r="16" spans="1:130">
      <c r="A16" t="e">
        <f>VLOOKUP(C16,#REF!,2,FALSE)</f>
        <v>#REF!</v>
      </c>
      <c r="B16" t="e">
        <f t="shared" si="3"/>
        <v>#REF!</v>
      </c>
      <c r="C16" t="s">
        <v>155</v>
      </c>
      <c r="D16" t="s">
        <v>156</v>
      </c>
      <c r="E16" t="s">
        <v>138</v>
      </c>
      <c r="F16" t="s">
        <v>106</v>
      </c>
      <c r="G16" t="s">
        <v>107</v>
      </c>
      <c r="H16" t="e">
        <f>VLOOKUP(C16,#REF!,18,FALSE)</f>
        <v>#REF!</v>
      </c>
      <c r="I16" t="s">
        <v>677</v>
      </c>
      <c r="J16" t="str">
        <f t="shared" si="0"/>
        <v>L4</v>
      </c>
      <c r="K16" t="s">
        <v>822</v>
      </c>
      <c r="L16" t="str">
        <f t="shared" si="1"/>
        <v>L4 IMMUNOSUPPRESSANTS</v>
      </c>
      <c r="M16" t="s">
        <v>671</v>
      </c>
      <c r="N16" t="s">
        <v>671</v>
      </c>
      <c r="O16" t="s">
        <v>671</v>
      </c>
      <c r="P16" s="1">
        <f t="shared" si="2"/>
        <v>44409</v>
      </c>
      <c r="Q16" s="1">
        <f t="shared" si="4"/>
        <v>44986</v>
      </c>
      <c r="R16" s="9">
        <f t="shared" si="5"/>
        <v>6.1030778557506797E-3</v>
      </c>
      <c r="S16" s="8">
        <f t="shared" si="6"/>
        <v>3.2428099191863742E-2</v>
      </c>
      <c r="T16">
        <f t="shared" si="7"/>
        <v>5</v>
      </c>
      <c r="U16" s="7">
        <v>396.96900826446279</v>
      </c>
      <c r="V16" s="7">
        <v>215.93436603988604</v>
      </c>
      <c r="W16" s="7">
        <v>215.93436603988604</v>
      </c>
      <c r="X16" s="7">
        <v>215.93436603988604</v>
      </c>
      <c r="Y16" s="7">
        <v>0</v>
      </c>
      <c r="Z16" s="7">
        <v>496524.97785299993</v>
      </c>
      <c r="AA16" s="1" t="s">
        <v>817</v>
      </c>
      <c r="AB16" s="1" t="str">
        <f t="shared" si="10"/>
        <v>yes</v>
      </c>
      <c r="AC16" s="1" t="s">
        <v>820</v>
      </c>
      <c r="AD16" s="1">
        <v>44409</v>
      </c>
      <c r="AE16" s="1">
        <v>44378</v>
      </c>
      <c r="AF16" s="1">
        <v>44409</v>
      </c>
      <c r="AG16" s="1">
        <v>44378</v>
      </c>
      <c r="AH16" s="1">
        <v>44409</v>
      </c>
      <c r="AI16" s="2">
        <v>7260</v>
      </c>
      <c r="AJ16" s="2">
        <v>2881995</v>
      </c>
      <c r="AK16" s="1">
        <v>44986</v>
      </c>
      <c r="BA16" s="2">
        <v>33690</v>
      </c>
      <c r="BB16" s="2">
        <v>7475174.2661333336</v>
      </c>
      <c r="BC16" s="1">
        <v>45413</v>
      </c>
      <c r="BP16" s="2">
        <v>23070</v>
      </c>
      <c r="BQ16" s="2">
        <v>8090492.682</v>
      </c>
      <c r="BR16" s="1">
        <v>44986</v>
      </c>
      <c r="BS16" s="2">
        <v>237720</v>
      </c>
      <c r="BT16" s="2">
        <v>174340790.45099998</v>
      </c>
      <c r="BU16" s="1">
        <v>44409</v>
      </c>
      <c r="CW16" s="2">
        <v>0</v>
      </c>
      <c r="CX16" s="2">
        <v>0</v>
      </c>
      <c r="CY16" s="1">
        <v>45627</v>
      </c>
      <c r="DC16" s="2">
        <v>0</v>
      </c>
      <c r="DD16" s="2">
        <v>0</v>
      </c>
      <c r="DE16" s="1">
        <v>45748</v>
      </c>
      <c r="DI16" s="2">
        <v>1170</v>
      </c>
      <c r="DJ16" s="2">
        <v>252643.20826666668</v>
      </c>
      <c r="DK16" s="1">
        <v>44774</v>
      </c>
      <c r="DR16" s="2">
        <v>0</v>
      </c>
      <c r="DS16" s="2">
        <v>0</v>
      </c>
      <c r="DT16" s="1">
        <v>45689</v>
      </c>
      <c r="DU16" s="2">
        <v>0</v>
      </c>
      <c r="DV16" s="2">
        <v>0</v>
      </c>
      <c r="DW16" s="1">
        <v>45809</v>
      </c>
      <c r="DX16" s="2">
        <v>95773252.0616</v>
      </c>
      <c r="DY16" s="2">
        <v>97267843.545799986</v>
      </c>
      <c r="DZ16" s="2">
        <f t="shared" si="9"/>
        <v>193041095.6074</v>
      </c>
    </row>
    <row r="17" spans="1:130">
      <c r="A17" t="e">
        <f>VLOOKUP(C17,#REF!,2,FALSE)</f>
        <v>#REF!</v>
      </c>
      <c r="B17" t="e">
        <f t="shared" si="3"/>
        <v>#REF!</v>
      </c>
      <c r="C17" t="s">
        <v>157</v>
      </c>
      <c r="D17" t="s">
        <v>158</v>
      </c>
      <c r="E17" t="s">
        <v>105</v>
      </c>
      <c r="F17" t="s">
        <v>135</v>
      </c>
      <c r="G17" t="s">
        <v>107</v>
      </c>
      <c r="H17" t="e">
        <f>VLOOKUP(C17,#REF!,18,FALSE)</f>
        <v>#REF!</v>
      </c>
      <c r="I17" t="s">
        <v>673</v>
      </c>
      <c r="J17" t="str">
        <f t="shared" si="0"/>
        <v>L1</v>
      </c>
      <c r="K17" t="s">
        <v>819</v>
      </c>
      <c r="L17" t="str">
        <f t="shared" si="1"/>
        <v>L1 ANTINEOPLASTICS</v>
      </c>
      <c r="M17" t="s">
        <v>671</v>
      </c>
      <c r="N17" t="s">
        <v>671</v>
      </c>
      <c r="O17" t="s">
        <v>671</v>
      </c>
      <c r="P17" s="1">
        <f t="shared" si="2"/>
        <v>44440</v>
      </c>
      <c r="Q17" s="1">
        <f t="shared" si="4"/>
        <v>44774</v>
      </c>
      <c r="R17" s="9">
        <f t="shared" si="5"/>
        <v>6.3238429379415739E-3</v>
      </c>
      <c r="S17" s="8">
        <f t="shared" si="6"/>
        <v>0.11772965007016981</v>
      </c>
      <c r="T17">
        <f t="shared" si="7"/>
        <v>5</v>
      </c>
      <c r="U17" s="7">
        <v>211.2743265993266</v>
      </c>
      <c r="V17" s="7">
        <v>206.28069879414301</v>
      </c>
      <c r="W17" s="7">
        <v>223.95478508641972</v>
      </c>
      <c r="X17" s="7">
        <v>283.33726380952379</v>
      </c>
      <c r="Y17" s="7">
        <v>425.4057296325476</v>
      </c>
      <c r="Z17" s="7">
        <v>17920</v>
      </c>
      <c r="AA17" s="1" t="s">
        <v>830</v>
      </c>
      <c r="AB17" s="1" t="s">
        <v>820</v>
      </c>
      <c r="AC17" s="1" t="s">
        <v>820</v>
      </c>
      <c r="AD17" s="1">
        <v>44440</v>
      </c>
      <c r="AE17" s="1">
        <v>44378</v>
      </c>
      <c r="AF17" s="1">
        <v>44440</v>
      </c>
      <c r="AG17" s="1">
        <v>44378</v>
      </c>
      <c r="AH17" s="1">
        <v>44440</v>
      </c>
      <c r="AI17" s="2">
        <v>11880</v>
      </c>
      <c r="AJ17" s="2">
        <v>2509939</v>
      </c>
      <c r="AK17" s="1">
        <v>44774</v>
      </c>
      <c r="AL17" s="2">
        <v>4050</v>
      </c>
      <c r="AM17" s="2">
        <v>907016.87959999987</v>
      </c>
      <c r="AR17" s="2">
        <v>0</v>
      </c>
      <c r="AS17" s="2">
        <v>0</v>
      </c>
      <c r="AT17" s="1">
        <v>45778</v>
      </c>
      <c r="AU17" s="2">
        <v>0</v>
      </c>
      <c r="AV17" s="2">
        <v>0</v>
      </c>
      <c r="AW17" s="1">
        <v>45748</v>
      </c>
      <c r="BP17" s="2">
        <v>3870</v>
      </c>
      <c r="BQ17" s="2">
        <v>798306.30433333339</v>
      </c>
      <c r="BR17" s="1">
        <v>44774</v>
      </c>
      <c r="BS17" s="2">
        <v>456930</v>
      </c>
      <c r="BT17" s="2">
        <v>194380640.04099998</v>
      </c>
      <c r="BU17" s="1">
        <v>44440</v>
      </c>
      <c r="BY17" s="2">
        <v>0</v>
      </c>
      <c r="BZ17" s="2">
        <v>0</v>
      </c>
      <c r="CA17" s="1">
        <v>45778</v>
      </c>
      <c r="DI17" s="2">
        <v>5040</v>
      </c>
      <c r="DJ17" s="2">
        <v>1428019.8096</v>
      </c>
      <c r="DK17" s="1">
        <v>45261</v>
      </c>
      <c r="DL17" s="2">
        <v>0</v>
      </c>
      <c r="DM17" s="2">
        <v>0</v>
      </c>
      <c r="DN17" s="1">
        <v>45658</v>
      </c>
      <c r="DO17" s="2">
        <v>0</v>
      </c>
      <c r="DP17" s="2">
        <v>0</v>
      </c>
      <c r="DQ17" s="1">
        <v>45748</v>
      </c>
      <c r="DX17" s="2">
        <v>49058740.028933331</v>
      </c>
      <c r="DY17" s="2">
        <v>150965182.00559998</v>
      </c>
      <c r="DZ17" s="2">
        <f t="shared" si="9"/>
        <v>200023922.03453332</v>
      </c>
    </row>
    <row r="18" spans="1:130">
      <c r="A18" t="e">
        <f>VLOOKUP(C18,#REF!,2,FALSE)</f>
        <v>#REF!</v>
      </c>
      <c r="B18" t="e">
        <f t="shared" si="3"/>
        <v>#REF!</v>
      </c>
      <c r="C18" t="s">
        <v>159</v>
      </c>
      <c r="D18" t="s">
        <v>160</v>
      </c>
      <c r="E18" t="s">
        <v>161</v>
      </c>
      <c r="F18" t="s">
        <v>162</v>
      </c>
      <c r="G18" t="s">
        <v>163</v>
      </c>
      <c r="H18" t="e">
        <f>VLOOKUP(C18,#REF!,18,FALSE)</f>
        <v>#REF!</v>
      </c>
      <c r="I18" t="s">
        <v>687</v>
      </c>
      <c r="J18" t="str">
        <f t="shared" si="0"/>
        <v>D3</v>
      </c>
      <c r="K18" t="s">
        <v>831</v>
      </c>
      <c r="L18" t="str">
        <f t="shared" si="1"/>
        <v>D3 WOUND HEALING AGENTS</v>
      </c>
      <c r="M18" t="s">
        <v>671</v>
      </c>
      <c r="N18" t="s">
        <v>679</v>
      </c>
      <c r="O18" t="s">
        <v>671</v>
      </c>
      <c r="P18" s="1">
        <f t="shared" si="2"/>
        <v>45261</v>
      </c>
      <c r="Q18" s="1" t="str">
        <f t="shared" si="4"/>
        <v/>
      </c>
      <c r="R18" s="9">
        <f t="shared" si="5"/>
        <v>0</v>
      </c>
      <c r="S18" s="8">
        <f t="shared" si="6"/>
        <v>0</v>
      </c>
      <c r="T18">
        <f t="shared" si="7"/>
        <v>0</v>
      </c>
      <c r="U18" s="7">
        <v>0</v>
      </c>
      <c r="V18" s="7">
        <v>0</v>
      </c>
      <c r="W18" s="7" t="e">
        <v>#NUM!</v>
      </c>
      <c r="X18" s="7">
        <v>0</v>
      </c>
      <c r="Y18" s="7">
        <v>0</v>
      </c>
      <c r="Z18" s="7">
        <v>577480.10146666667</v>
      </c>
      <c r="AA18" s="1" t="s">
        <v>817</v>
      </c>
      <c r="AB18" s="1" t="str">
        <f t="shared" si="10"/>
        <v>yes</v>
      </c>
      <c r="AC18" s="1" t="s">
        <v>820</v>
      </c>
      <c r="AD18" s="1">
        <v>45261</v>
      </c>
      <c r="AE18" s="1">
        <v>45200</v>
      </c>
      <c r="AG18" s="1">
        <v>45200</v>
      </c>
      <c r="AH18" s="1">
        <v>45261</v>
      </c>
      <c r="BG18" s="2">
        <v>0</v>
      </c>
      <c r="BH18" s="2">
        <v>0</v>
      </c>
      <c r="BI18" s="1">
        <v>45352</v>
      </c>
      <c r="BS18" s="2">
        <v>0</v>
      </c>
      <c r="BT18" s="2">
        <v>0</v>
      </c>
      <c r="BU18" s="1">
        <v>45261</v>
      </c>
      <c r="DX18" s="2">
        <v>0</v>
      </c>
      <c r="DZ18" s="2">
        <f t="shared" si="9"/>
        <v>0</v>
      </c>
    </row>
    <row r="19" spans="1:130">
      <c r="A19" t="e">
        <f>VLOOKUP(C19,#REF!,2,FALSE)</f>
        <v>#REF!</v>
      </c>
      <c r="B19" t="e">
        <f t="shared" si="3"/>
        <v>#REF!</v>
      </c>
      <c r="C19" t="s">
        <v>164</v>
      </c>
      <c r="D19" t="s">
        <v>165</v>
      </c>
      <c r="E19" t="s">
        <v>105</v>
      </c>
      <c r="F19" t="s">
        <v>166</v>
      </c>
      <c r="G19" t="s">
        <v>107</v>
      </c>
      <c r="H19" t="e">
        <f>VLOOKUP(C19,#REF!,18,FALSE)</f>
        <v>#REF!</v>
      </c>
      <c r="I19" t="s">
        <v>688</v>
      </c>
      <c r="J19" t="str">
        <f t="shared" si="0"/>
        <v>A10</v>
      </c>
      <c r="K19" t="s">
        <v>832</v>
      </c>
      <c r="L19" t="str">
        <f t="shared" si="1"/>
        <v>A10 DRUGS USED IN DIABETES</v>
      </c>
      <c r="M19" t="s">
        <v>671</v>
      </c>
      <c r="N19" t="s">
        <v>671</v>
      </c>
      <c r="O19" t="s">
        <v>671</v>
      </c>
      <c r="P19" s="1">
        <f t="shared" si="2"/>
        <v>45261</v>
      </c>
      <c r="Q19" s="1" t="str">
        <f t="shared" si="4"/>
        <v/>
      </c>
      <c r="R19" s="9">
        <f t="shared" si="5"/>
        <v>8.5897296309888163E-6</v>
      </c>
      <c r="S19" s="8">
        <f t="shared" si="6"/>
        <v>0.46980408418407693</v>
      </c>
      <c r="T19">
        <f t="shared" si="7"/>
        <v>1</v>
      </c>
      <c r="U19" s="7">
        <v>0</v>
      </c>
      <c r="V19" s="7">
        <v>0</v>
      </c>
      <c r="W19" s="7" t="e">
        <v>#NUM!</v>
      </c>
      <c r="X19" s="7">
        <v>0</v>
      </c>
      <c r="Y19" s="7">
        <v>2.019280520252694</v>
      </c>
      <c r="Z19" s="7" t="e">
        <v>#N/A</v>
      </c>
      <c r="AA19" s="1" t="e">
        <v>#N/A</v>
      </c>
      <c r="AB19" s="1" t="e">
        <f t="shared" si="10"/>
        <v>#N/A</v>
      </c>
      <c r="AC19" s="1" t="str">
        <f t="shared" si="8"/>
        <v>no</v>
      </c>
      <c r="AD19" s="1">
        <v>45261</v>
      </c>
      <c r="AE19" s="1">
        <v>45200</v>
      </c>
      <c r="AF19" s="1">
        <v>45261</v>
      </c>
      <c r="AG19" s="1">
        <v>45200</v>
      </c>
      <c r="AH19" s="1">
        <v>45261</v>
      </c>
      <c r="BS19" s="2">
        <v>134550</v>
      </c>
      <c r="BT19" s="2">
        <v>271694.19399999996</v>
      </c>
      <c r="BU19" s="1">
        <v>45261</v>
      </c>
      <c r="DX19" s="2">
        <v>13833.311999999998</v>
      </c>
      <c r="DY19" s="2">
        <v>257860.88199999998</v>
      </c>
      <c r="DZ19" s="2">
        <f t="shared" si="9"/>
        <v>271694.19399999996</v>
      </c>
    </row>
    <row r="20" spans="1:130">
      <c r="A20" t="e">
        <f>VLOOKUP(C20,#REF!,2,FALSE)</f>
        <v>#REF!</v>
      </c>
      <c r="B20" t="e">
        <f t="shared" si="3"/>
        <v>#REF!</v>
      </c>
      <c r="C20" t="s">
        <v>167</v>
      </c>
      <c r="D20" t="s">
        <v>168</v>
      </c>
      <c r="E20" t="s">
        <v>169</v>
      </c>
      <c r="F20" t="s">
        <v>170</v>
      </c>
      <c r="G20" t="s">
        <v>171</v>
      </c>
      <c r="H20" t="e">
        <f>VLOOKUP(C20,#REF!,18,FALSE)</f>
        <v>#REF!</v>
      </c>
      <c r="I20" t="s">
        <v>690</v>
      </c>
      <c r="J20" t="str">
        <f t="shared" si="0"/>
        <v>L4</v>
      </c>
      <c r="K20" t="s">
        <v>822</v>
      </c>
      <c r="L20" t="str">
        <f t="shared" si="1"/>
        <v>L4 IMMUNOSUPPRESSANTS</v>
      </c>
      <c r="M20" t="s">
        <v>689</v>
      </c>
      <c r="N20" t="s">
        <v>668</v>
      </c>
      <c r="O20" t="s">
        <v>691</v>
      </c>
      <c r="P20" s="1">
        <f t="shared" si="2"/>
        <v>44409</v>
      </c>
      <c r="Q20" s="1">
        <f t="shared" si="4"/>
        <v>44621</v>
      </c>
      <c r="R20" s="9">
        <f t="shared" si="5"/>
        <v>1.8039087226807655E-2</v>
      </c>
      <c r="S20" s="8">
        <f t="shared" si="6"/>
        <v>3.2428099191863742E-2</v>
      </c>
      <c r="T20">
        <f t="shared" si="7"/>
        <v>25</v>
      </c>
      <c r="U20" s="7">
        <v>1663.7297832673037</v>
      </c>
      <c r="V20" s="7">
        <v>336.45860558583109</v>
      </c>
      <c r="W20" s="7">
        <v>1184.6965765251116</v>
      </c>
      <c r="X20" s="7">
        <v>1994.2692</v>
      </c>
      <c r="Y20" s="7">
        <v>9713.0380480818112</v>
      </c>
      <c r="Z20" s="7" t="s">
        <v>833</v>
      </c>
      <c r="AA20" s="1" t="s">
        <v>834</v>
      </c>
      <c r="AB20" s="1" t="s">
        <v>820</v>
      </c>
      <c r="AC20" s="1" t="str">
        <f t="shared" si="8"/>
        <v>no</v>
      </c>
      <c r="AD20" s="1">
        <v>44409</v>
      </c>
      <c r="AE20" s="1">
        <v>44378</v>
      </c>
      <c r="AF20" s="1">
        <v>44409</v>
      </c>
      <c r="AG20" s="1">
        <v>44378</v>
      </c>
      <c r="AH20" s="1">
        <v>44409</v>
      </c>
      <c r="AI20" s="2">
        <v>10218</v>
      </c>
      <c r="AJ20" s="2">
        <v>16998253</v>
      </c>
      <c r="AK20" s="1">
        <v>44621</v>
      </c>
      <c r="AL20" s="2">
        <v>7206</v>
      </c>
      <c r="AM20" s="2">
        <v>10721512.597399998</v>
      </c>
      <c r="AN20" s="1">
        <v>45200</v>
      </c>
      <c r="AO20" s="2">
        <v>4926</v>
      </c>
      <c r="AP20" s="2">
        <v>5835931.239599999</v>
      </c>
      <c r="AQ20" s="1">
        <v>44774</v>
      </c>
      <c r="AR20" s="2">
        <v>11930</v>
      </c>
      <c r="AS20" s="2">
        <v>13639703.510400001</v>
      </c>
      <c r="AT20" s="1">
        <v>44774</v>
      </c>
      <c r="AU20" s="2">
        <v>30241</v>
      </c>
      <c r="AV20" s="2">
        <v>52500974.341199994</v>
      </c>
      <c r="AW20" s="1">
        <v>44440</v>
      </c>
      <c r="AX20" s="2">
        <v>10085</v>
      </c>
      <c r="AY20" s="2">
        <v>16291305.9144</v>
      </c>
      <c r="AZ20" s="1">
        <v>44682</v>
      </c>
      <c r="BA20" s="2">
        <v>13996</v>
      </c>
      <c r="BB20" s="2">
        <v>15952937.176549999</v>
      </c>
      <c r="BC20" s="1">
        <v>44652</v>
      </c>
      <c r="BG20" s="2">
        <v>296</v>
      </c>
      <c r="BH20" s="2">
        <v>338544.16749999998</v>
      </c>
      <c r="BI20" s="1">
        <v>44866</v>
      </c>
      <c r="BJ20" s="2">
        <v>13857</v>
      </c>
      <c r="BK20" s="2">
        <v>27634588.304400001</v>
      </c>
      <c r="BL20" s="1">
        <v>44896</v>
      </c>
      <c r="BM20" s="2">
        <v>3191</v>
      </c>
      <c r="BN20" s="2">
        <v>3806395.3302666666</v>
      </c>
      <c r="BO20" s="1">
        <v>44409</v>
      </c>
      <c r="BP20" s="2">
        <v>10724</v>
      </c>
      <c r="BQ20" s="2">
        <v>20544201.499333333</v>
      </c>
      <c r="BR20" s="1">
        <v>44440</v>
      </c>
      <c r="BS20" s="2">
        <v>38126</v>
      </c>
      <c r="BT20" s="2">
        <v>370075753.42699993</v>
      </c>
      <c r="BU20" s="1">
        <v>45231</v>
      </c>
      <c r="BV20" s="2">
        <v>1236</v>
      </c>
      <c r="BW20" s="2">
        <v>1908005.1974333334</v>
      </c>
      <c r="BX20" s="1">
        <v>44896</v>
      </c>
      <c r="BY20" s="2">
        <v>3149</v>
      </c>
      <c r="BZ20" s="2">
        <v>4931900.82</v>
      </c>
      <c r="CA20" s="1">
        <v>44470</v>
      </c>
      <c r="CE20" s="2">
        <v>969</v>
      </c>
      <c r="CF20" s="2">
        <v>1110351.429369</v>
      </c>
      <c r="CG20" s="1">
        <v>44682</v>
      </c>
      <c r="CK20" s="2">
        <v>1578</v>
      </c>
      <c r="CL20" s="2">
        <v>2011443.4824000001</v>
      </c>
      <c r="CM20" s="1">
        <v>44835</v>
      </c>
      <c r="CN20" s="2">
        <v>36</v>
      </c>
      <c r="CO20" s="2">
        <v>52035.957600000002</v>
      </c>
      <c r="CP20" s="1">
        <v>44986</v>
      </c>
      <c r="CQ20" s="2">
        <v>364</v>
      </c>
      <c r="CR20" s="2">
        <v>410124.77162133338</v>
      </c>
      <c r="CS20" s="1">
        <v>45261</v>
      </c>
      <c r="CT20" s="2">
        <v>694</v>
      </c>
      <c r="CU20" s="2">
        <v>1051445.2475999999</v>
      </c>
      <c r="CV20" s="1">
        <v>45047</v>
      </c>
      <c r="CZ20" s="2">
        <v>410</v>
      </c>
      <c r="DA20" s="2">
        <v>485708.21640000003</v>
      </c>
      <c r="DB20" s="1">
        <v>44805</v>
      </c>
      <c r="DC20" s="2">
        <v>160</v>
      </c>
      <c r="DD20" s="2">
        <v>276703.09918666666</v>
      </c>
      <c r="DE20" s="1">
        <v>45383</v>
      </c>
      <c r="DI20" s="2">
        <v>2881</v>
      </c>
      <c r="DJ20" s="2">
        <v>1892463.8318400001</v>
      </c>
      <c r="DK20" s="1">
        <v>44713</v>
      </c>
      <c r="DO20" s="2">
        <v>1096</v>
      </c>
      <c r="DP20" s="2">
        <v>1258476.3444000001</v>
      </c>
      <c r="DQ20" s="1">
        <v>45017</v>
      </c>
      <c r="DR20" s="2">
        <v>394</v>
      </c>
      <c r="DS20" s="2">
        <v>355845.04560000001</v>
      </c>
      <c r="DT20" s="1">
        <v>45047</v>
      </c>
      <c r="DU20" s="2">
        <v>1468</v>
      </c>
      <c r="DV20" s="2">
        <v>493921.23300000001</v>
      </c>
      <c r="DW20" s="1">
        <v>45566</v>
      </c>
      <c r="DX20" s="2">
        <v>100554475.04155634</v>
      </c>
      <c r="DY20" s="2">
        <v>470024050.14294392</v>
      </c>
      <c r="DZ20" s="2">
        <f t="shared" si="9"/>
        <v>570578525.18450022</v>
      </c>
    </row>
    <row r="21" spans="1:130">
      <c r="A21" t="e">
        <f>VLOOKUP(C21,#REF!,2,FALSE)</f>
        <v>#REF!</v>
      </c>
      <c r="B21" t="e">
        <f t="shared" si="3"/>
        <v>#REF!</v>
      </c>
      <c r="C21" t="s">
        <v>172</v>
      </c>
      <c r="D21" t="s">
        <v>173</v>
      </c>
      <c r="E21" t="s">
        <v>105</v>
      </c>
      <c r="F21" t="s">
        <v>106</v>
      </c>
      <c r="G21" t="s">
        <v>107</v>
      </c>
      <c r="H21" t="e">
        <f>VLOOKUP(C21,#REF!,18,FALSE)</f>
        <v>#REF!</v>
      </c>
      <c r="I21" t="s">
        <v>692</v>
      </c>
      <c r="J21" t="str">
        <f t="shared" si="0"/>
        <v>L1</v>
      </c>
      <c r="K21" t="s">
        <v>819</v>
      </c>
      <c r="L21" t="str">
        <f t="shared" si="1"/>
        <v>L1 ANTINEOPLASTICS</v>
      </c>
      <c r="M21" t="s">
        <v>671</v>
      </c>
      <c r="N21" t="s">
        <v>671</v>
      </c>
      <c r="O21" t="s">
        <v>671</v>
      </c>
      <c r="P21" s="1">
        <f t="shared" si="2"/>
        <v>45261</v>
      </c>
      <c r="Q21" s="1">
        <f t="shared" si="4"/>
        <v>45383</v>
      </c>
      <c r="R21" s="9">
        <f t="shared" si="5"/>
        <v>6.5439158479336504E-3</v>
      </c>
      <c r="S21" s="8">
        <f t="shared" si="6"/>
        <v>0.11772965007016981</v>
      </c>
      <c r="T21">
        <f t="shared" si="7"/>
        <v>10</v>
      </c>
      <c r="U21" s="7">
        <v>146.53184586864407</v>
      </c>
      <c r="V21" s="7">
        <v>81.730261927966112</v>
      </c>
      <c r="W21" s="7">
        <v>142.43134531819805</v>
      </c>
      <c r="X21" s="7">
        <v>169.10990104166666</v>
      </c>
      <c r="Y21" s="7">
        <v>452.53506961521475</v>
      </c>
      <c r="Z21" s="7">
        <v>9446</v>
      </c>
      <c r="AA21" s="1" t="s">
        <v>835</v>
      </c>
      <c r="AB21" s="1" t="s">
        <v>820</v>
      </c>
      <c r="AC21" s="1" t="str">
        <f t="shared" si="8"/>
        <v>no</v>
      </c>
      <c r="AD21" s="1">
        <v>45261</v>
      </c>
      <c r="AE21" s="1">
        <v>45200</v>
      </c>
      <c r="AF21" s="1">
        <v>45261</v>
      </c>
      <c r="AG21" s="1">
        <v>45200</v>
      </c>
      <c r="AH21" s="1">
        <v>45261</v>
      </c>
      <c r="AI21" s="2">
        <v>18304</v>
      </c>
      <c r="AJ21" s="2">
        <v>2684808</v>
      </c>
      <c r="AK21" s="1">
        <v>45383</v>
      </c>
      <c r="AU21" s="2">
        <v>56429</v>
      </c>
      <c r="AV21" s="2">
        <v>7975203.3504000008</v>
      </c>
      <c r="AW21" s="1">
        <v>45566</v>
      </c>
      <c r="AX21" s="2">
        <v>0</v>
      </c>
      <c r="AY21" s="2">
        <v>0</v>
      </c>
      <c r="AZ21" s="1">
        <v>45689</v>
      </c>
      <c r="BA21" s="2">
        <v>54848</v>
      </c>
      <c r="BB21" s="2">
        <v>4236711.7319999998</v>
      </c>
      <c r="BC21" s="1">
        <v>45413</v>
      </c>
      <c r="BG21" s="2">
        <v>0</v>
      </c>
      <c r="BH21" s="2">
        <v>0</v>
      </c>
      <c r="BI21" s="1">
        <v>45689</v>
      </c>
      <c r="BM21" s="2">
        <v>0</v>
      </c>
      <c r="BN21" s="2">
        <v>0</v>
      </c>
      <c r="BO21" s="1">
        <v>45444</v>
      </c>
      <c r="BP21" s="2">
        <v>2944</v>
      </c>
      <c r="BQ21" s="2">
        <v>428051.8396666667</v>
      </c>
      <c r="BR21" s="1">
        <v>45505</v>
      </c>
      <c r="BS21" s="2">
        <v>418496</v>
      </c>
      <c r="BT21" s="2">
        <v>189475204.62799996</v>
      </c>
      <c r="BU21" s="1">
        <v>45261</v>
      </c>
      <c r="BV21" s="2">
        <v>8192</v>
      </c>
      <c r="BW21" s="2">
        <v>1385348.3093333333</v>
      </c>
      <c r="BX21" s="1">
        <v>45413</v>
      </c>
      <c r="BY21" s="2">
        <v>3904</v>
      </c>
      <c r="BZ21" s="2">
        <v>591419.4</v>
      </c>
      <c r="CA21" s="1">
        <v>45505</v>
      </c>
      <c r="CE21" s="2">
        <v>192</v>
      </c>
      <c r="CF21" s="2">
        <v>28765.604959</v>
      </c>
      <c r="CG21" s="1">
        <v>45597</v>
      </c>
      <c r="CQ21" s="2">
        <v>0</v>
      </c>
      <c r="CR21" s="2">
        <v>0</v>
      </c>
      <c r="CS21" s="1">
        <v>45748</v>
      </c>
      <c r="CW21" s="2">
        <v>896</v>
      </c>
      <c r="CX21" s="2">
        <v>92106.627509333324</v>
      </c>
      <c r="CY21" s="1">
        <v>45536</v>
      </c>
      <c r="DC21" s="2">
        <v>0</v>
      </c>
      <c r="DD21" s="2">
        <v>0</v>
      </c>
      <c r="DE21" s="1">
        <v>45717</v>
      </c>
      <c r="DI21" s="2">
        <v>640</v>
      </c>
      <c r="DJ21" s="2">
        <v>87235.47888000001</v>
      </c>
      <c r="DK21" s="1">
        <v>45566</v>
      </c>
      <c r="DX21" s="2">
        <v>85028322.72323899</v>
      </c>
      <c r="DY21" s="2">
        <v>121956532.2475093</v>
      </c>
      <c r="DZ21" s="2">
        <f t="shared" si="9"/>
        <v>206984854.97074831</v>
      </c>
    </row>
    <row r="22" spans="1:130">
      <c r="A22" t="e">
        <f>VLOOKUP(C22,#REF!,2,FALSE)</f>
        <v>#REF!</v>
      </c>
      <c r="B22" t="e">
        <f t="shared" si="3"/>
        <v>#REF!</v>
      </c>
      <c r="C22" t="s">
        <v>174</v>
      </c>
      <c r="D22" t="s">
        <v>175</v>
      </c>
      <c r="E22" t="s">
        <v>115</v>
      </c>
      <c r="F22" t="s">
        <v>120</v>
      </c>
      <c r="G22" t="s">
        <v>125</v>
      </c>
      <c r="H22" t="e">
        <f>VLOOKUP(C22,#REF!,18,FALSE)</f>
        <v>#REF!</v>
      </c>
      <c r="I22" t="s">
        <v>694</v>
      </c>
      <c r="J22" t="str">
        <f t="shared" si="0"/>
        <v>M5</v>
      </c>
      <c r="K22" t="s">
        <v>836</v>
      </c>
      <c r="L22" t="str">
        <f t="shared" si="1"/>
        <v>M5 OTHER DRUGS FOR DISORDERS OF THE MUSCULO-SKELETAL SYSTEM</v>
      </c>
      <c r="M22" t="s">
        <v>671</v>
      </c>
      <c r="N22" t="s">
        <v>693</v>
      </c>
      <c r="O22" t="s">
        <v>671</v>
      </c>
      <c r="P22" s="1">
        <f t="shared" si="2"/>
        <v>44287</v>
      </c>
      <c r="Q22" s="1" t="str">
        <f t="shared" si="4"/>
        <v/>
      </c>
      <c r="R22" s="9">
        <f t="shared" si="5"/>
        <v>1.068572255920995E-4</v>
      </c>
      <c r="S22" s="8">
        <f t="shared" si="6"/>
        <v>1.2056708519017075E-2</v>
      </c>
      <c r="T22">
        <f t="shared" si="7"/>
        <v>1</v>
      </c>
      <c r="U22" s="7">
        <v>0</v>
      </c>
      <c r="V22" s="7">
        <v>0</v>
      </c>
      <c r="W22" s="7">
        <v>0</v>
      </c>
      <c r="X22" s="7">
        <v>0</v>
      </c>
      <c r="Y22" s="7">
        <v>1712.2122872340422</v>
      </c>
      <c r="Z22" s="7">
        <v>1990367.6998028145</v>
      </c>
      <c r="AA22" s="1" t="s">
        <v>817</v>
      </c>
      <c r="AB22" s="1" t="str">
        <f t="shared" si="10"/>
        <v>yes</v>
      </c>
      <c r="AC22" s="1" t="s">
        <v>820</v>
      </c>
      <c r="AD22" s="1">
        <v>44256</v>
      </c>
      <c r="AE22" s="1">
        <v>44287</v>
      </c>
      <c r="AF22" s="1">
        <v>44409</v>
      </c>
      <c r="AG22" s="1">
        <v>44287</v>
      </c>
      <c r="AH22" s="1">
        <v>44287</v>
      </c>
      <c r="BS22" s="2">
        <v>1974</v>
      </c>
      <c r="BT22" s="2">
        <v>3379907.0549999992</v>
      </c>
      <c r="BU22" s="1">
        <v>44287</v>
      </c>
      <c r="DI22" s="2">
        <v>252</v>
      </c>
      <c r="DJ22" s="2">
        <v>0</v>
      </c>
      <c r="DK22" s="1">
        <v>45139</v>
      </c>
      <c r="DL22" s="2">
        <v>196</v>
      </c>
      <c r="DM22" s="2">
        <v>0</v>
      </c>
      <c r="DN22" s="1">
        <v>45170</v>
      </c>
      <c r="DX22" s="2">
        <v>3379907.0549999992</v>
      </c>
      <c r="DZ22" s="2">
        <f t="shared" si="9"/>
        <v>3379907.0549999992</v>
      </c>
    </row>
    <row r="23" spans="1:130">
      <c r="A23" t="e">
        <f>VLOOKUP(C23,#REF!,2,FALSE)</f>
        <v>#REF!</v>
      </c>
      <c r="B23" t="e">
        <f t="shared" si="3"/>
        <v>#REF!</v>
      </c>
      <c r="C23" t="s">
        <v>176</v>
      </c>
      <c r="D23" t="s">
        <v>177</v>
      </c>
      <c r="E23" t="s">
        <v>178</v>
      </c>
      <c r="F23" t="s">
        <v>179</v>
      </c>
      <c r="G23" t="s">
        <v>180</v>
      </c>
      <c r="H23" t="e">
        <f>VLOOKUP(C23,#REF!,18,FALSE)</f>
        <v>#REF!</v>
      </c>
      <c r="I23" t="s">
        <v>695</v>
      </c>
      <c r="J23" t="str">
        <f t="shared" si="0"/>
        <v>J6</v>
      </c>
      <c r="K23" t="s">
        <v>837</v>
      </c>
      <c r="L23" t="str">
        <f t="shared" si="1"/>
        <v>J6 SERA AND GAMMA-GLOBULIN</v>
      </c>
      <c r="M23" t="s">
        <v>679</v>
      </c>
      <c r="N23" t="s">
        <v>679</v>
      </c>
      <c r="O23" t="s">
        <v>671</v>
      </c>
      <c r="P23" s="1">
        <f t="shared" si="2"/>
        <v>44136</v>
      </c>
      <c r="Q23" s="1" t="str">
        <f t="shared" si="4"/>
        <v/>
      </c>
      <c r="R23" s="9">
        <f t="shared" si="5"/>
        <v>9.742756049666012E-8</v>
      </c>
      <c r="S23" s="8">
        <f t="shared" si="6"/>
        <v>2.8761952007941544E-2</v>
      </c>
      <c r="T23">
        <f t="shared" si="7"/>
        <v>2</v>
      </c>
      <c r="U23" s="7">
        <v>0</v>
      </c>
      <c r="V23" s="7">
        <v>770.0385</v>
      </c>
      <c r="W23" s="7">
        <v>770.0385</v>
      </c>
      <c r="X23" s="7">
        <v>770.0385</v>
      </c>
      <c r="Y23" s="7">
        <v>0</v>
      </c>
      <c r="Z23" s="7">
        <v>0</v>
      </c>
      <c r="AA23" s="1">
        <v>0</v>
      </c>
      <c r="AB23" s="1" t="str">
        <f t="shared" si="10"/>
        <v/>
      </c>
      <c r="AC23" s="1" t="str">
        <f t="shared" si="8"/>
        <v>no</v>
      </c>
      <c r="AE23" s="1">
        <v>44105</v>
      </c>
      <c r="AG23" s="1">
        <v>44378</v>
      </c>
      <c r="AH23" s="1">
        <v>44136</v>
      </c>
      <c r="AL23" s="2">
        <v>0</v>
      </c>
      <c r="AM23" s="2">
        <v>0</v>
      </c>
      <c r="AR23" s="2">
        <v>1347</v>
      </c>
      <c r="AS23" s="2">
        <v>1.4916</v>
      </c>
      <c r="AT23" s="1">
        <v>44256</v>
      </c>
      <c r="BG23" s="2">
        <v>0</v>
      </c>
      <c r="BH23" s="2">
        <v>0</v>
      </c>
      <c r="BI23" s="1">
        <v>44440</v>
      </c>
      <c r="BP23" s="2">
        <v>40</v>
      </c>
      <c r="BQ23" s="2">
        <v>0</v>
      </c>
      <c r="BR23" s="1">
        <v>44440</v>
      </c>
      <c r="BS23" s="2">
        <v>0</v>
      </c>
      <c r="BT23" s="2">
        <v>0</v>
      </c>
      <c r="BU23" s="1">
        <v>44136</v>
      </c>
      <c r="BY23" s="2">
        <v>4</v>
      </c>
      <c r="BZ23" s="2">
        <v>3080.154</v>
      </c>
      <c r="CA23" s="1">
        <v>44562</v>
      </c>
      <c r="DF23" s="2">
        <v>0</v>
      </c>
      <c r="DG23" s="2">
        <v>0</v>
      </c>
      <c r="DX23" s="2">
        <v>3081.6455999999998</v>
      </c>
      <c r="DY23" s="2">
        <v>0</v>
      </c>
      <c r="DZ23" s="2">
        <f t="shared" si="9"/>
        <v>3081.6455999999998</v>
      </c>
    </row>
    <row r="24" spans="1:130">
      <c r="A24" t="e">
        <f>VLOOKUP(C24,#REF!,2,FALSE)</f>
        <v>#REF!</v>
      </c>
      <c r="B24" t="e">
        <f t="shared" si="3"/>
        <v>#REF!</v>
      </c>
      <c r="C24" t="s">
        <v>181</v>
      </c>
      <c r="D24" t="s">
        <v>182</v>
      </c>
      <c r="E24" t="s">
        <v>183</v>
      </c>
      <c r="F24" t="s">
        <v>162</v>
      </c>
      <c r="G24" t="s">
        <v>107</v>
      </c>
      <c r="H24" t="e">
        <f>VLOOKUP(C24,#REF!,18,FALSE)</f>
        <v>#REF!</v>
      </c>
      <c r="I24" t="s">
        <v>696</v>
      </c>
      <c r="J24" t="str">
        <f t="shared" si="0"/>
        <v>L1</v>
      </c>
      <c r="K24" t="s">
        <v>819</v>
      </c>
      <c r="L24" t="str">
        <f t="shared" si="1"/>
        <v>L1 ANTINEOPLASTICS</v>
      </c>
      <c r="M24" t="s">
        <v>679</v>
      </c>
      <c r="N24" t="s">
        <v>679</v>
      </c>
      <c r="O24" t="s">
        <v>697</v>
      </c>
      <c r="P24" s="1">
        <f t="shared" si="2"/>
        <v>44958</v>
      </c>
      <c r="Q24" s="1" t="str">
        <f t="shared" si="4"/>
        <v/>
      </c>
      <c r="R24" s="9">
        <f t="shared" si="5"/>
        <v>1.7875080738750737E-3</v>
      </c>
      <c r="S24" s="8">
        <f t="shared" si="6"/>
        <v>0.11772965007016981</v>
      </c>
      <c r="T24">
        <f t="shared" si="7"/>
        <v>1</v>
      </c>
      <c r="U24" s="7">
        <v>0</v>
      </c>
      <c r="V24" s="7">
        <v>425106</v>
      </c>
      <c r="W24" s="7">
        <v>425106</v>
      </c>
      <c r="X24" s="7">
        <v>425106</v>
      </c>
      <c r="Y24" s="7">
        <v>0</v>
      </c>
      <c r="Z24" s="7">
        <v>632455</v>
      </c>
      <c r="AA24" s="1" t="s">
        <v>838</v>
      </c>
      <c r="AB24" s="1" t="s">
        <v>820</v>
      </c>
      <c r="AC24" s="1" t="s">
        <v>820</v>
      </c>
      <c r="AE24" s="1">
        <v>45017</v>
      </c>
      <c r="AG24" s="1">
        <v>45017</v>
      </c>
      <c r="AH24" s="1">
        <v>44958</v>
      </c>
      <c r="AO24" s="2">
        <v>0</v>
      </c>
      <c r="AP24" s="2">
        <v>0</v>
      </c>
      <c r="AQ24" s="1">
        <v>45748</v>
      </c>
      <c r="AU24" s="2">
        <v>133</v>
      </c>
      <c r="AV24" s="2">
        <v>56539098</v>
      </c>
      <c r="AW24" s="1">
        <v>44958</v>
      </c>
      <c r="BP24" s="2">
        <v>0</v>
      </c>
      <c r="BQ24" s="2">
        <v>0</v>
      </c>
      <c r="BR24" s="1">
        <v>45658</v>
      </c>
      <c r="DX24" s="2">
        <v>56539098</v>
      </c>
      <c r="DZ24" s="2">
        <f t="shared" si="9"/>
        <v>56539098</v>
      </c>
    </row>
    <row r="25" spans="1:130">
      <c r="A25" t="e">
        <f>VLOOKUP(C25,#REF!,2,FALSE)</f>
        <v>#REF!</v>
      </c>
      <c r="B25" t="e">
        <f t="shared" si="3"/>
        <v>#REF!</v>
      </c>
      <c r="C25" t="s">
        <v>184</v>
      </c>
      <c r="D25" t="s">
        <v>185</v>
      </c>
      <c r="E25" t="s">
        <v>128</v>
      </c>
      <c r="F25" t="s">
        <v>186</v>
      </c>
      <c r="G25" t="s">
        <v>107</v>
      </c>
      <c r="H25" t="e">
        <f>VLOOKUP(C25,#REF!,18,FALSE)</f>
        <v>#REF!</v>
      </c>
      <c r="I25" t="s">
        <v>686</v>
      </c>
      <c r="J25" t="str">
        <f t="shared" si="0"/>
        <v>A16</v>
      </c>
      <c r="K25" t="s">
        <v>829</v>
      </c>
      <c r="L25" t="str">
        <f t="shared" si="1"/>
        <v>A16 OTHER ALIMENTARY TRACT AND METABOLISM PRODUCTS</v>
      </c>
      <c r="M25" t="s">
        <v>698</v>
      </c>
      <c r="N25" t="s">
        <v>668</v>
      </c>
      <c r="O25" t="s">
        <v>699</v>
      </c>
      <c r="P25" s="1">
        <f t="shared" si="2"/>
        <v>44986</v>
      </c>
      <c r="Q25" s="1" t="str">
        <f t="shared" si="4"/>
        <v/>
      </c>
      <c r="R25" s="9">
        <f t="shared" si="5"/>
        <v>3.756116092486167E-4</v>
      </c>
      <c r="S25" s="8">
        <f t="shared" si="6"/>
        <v>9.033795146194578E-3</v>
      </c>
      <c r="T25">
        <f t="shared" si="7"/>
        <v>4</v>
      </c>
      <c r="U25" s="7">
        <v>0</v>
      </c>
      <c r="V25" s="7">
        <v>0</v>
      </c>
      <c r="W25" s="7">
        <v>1455.591624220242</v>
      </c>
      <c r="X25" s="7">
        <v>1644.489</v>
      </c>
      <c r="Y25" s="7">
        <v>2201.0498963093141</v>
      </c>
      <c r="Z25" s="7">
        <v>646585.86926798942</v>
      </c>
      <c r="AA25" s="1" t="s">
        <v>817</v>
      </c>
      <c r="AB25" s="1" t="str">
        <f t="shared" si="10"/>
        <v>yes</v>
      </c>
      <c r="AC25" s="1" t="s">
        <v>820</v>
      </c>
      <c r="AD25" s="1">
        <v>45139</v>
      </c>
      <c r="AE25" s="1">
        <v>45108</v>
      </c>
      <c r="AF25" s="1">
        <v>44986</v>
      </c>
      <c r="AG25" s="1">
        <v>45108</v>
      </c>
      <c r="AH25" s="1">
        <v>44986</v>
      </c>
      <c r="AU25" s="2">
        <v>0</v>
      </c>
      <c r="AV25" s="2">
        <v>0</v>
      </c>
      <c r="AW25" s="1">
        <v>45139</v>
      </c>
      <c r="AX25" s="2">
        <v>0</v>
      </c>
      <c r="AY25" s="2">
        <v>0</v>
      </c>
      <c r="AZ25" s="1">
        <v>45748</v>
      </c>
      <c r="BJ25" s="2">
        <v>498</v>
      </c>
      <c r="BK25" s="2">
        <v>818955.522</v>
      </c>
      <c r="BL25" s="1">
        <v>45352</v>
      </c>
      <c r="BM25" s="2">
        <v>14</v>
      </c>
      <c r="BN25" s="2">
        <v>19115.298533333334</v>
      </c>
      <c r="BO25" s="1">
        <v>44986</v>
      </c>
      <c r="BP25" s="2">
        <v>4713</v>
      </c>
      <c r="BQ25" s="2">
        <v>7285377.9364999998</v>
      </c>
      <c r="BR25" s="1">
        <v>45139</v>
      </c>
      <c r="BS25" s="2">
        <v>1707</v>
      </c>
      <c r="BT25" s="2">
        <v>3757192.1729999995</v>
      </c>
      <c r="BU25" s="1">
        <v>45261</v>
      </c>
      <c r="BY25" s="2">
        <v>0</v>
      </c>
      <c r="BZ25" s="2">
        <v>0</v>
      </c>
      <c r="CA25" s="1">
        <v>45139</v>
      </c>
      <c r="CE25" s="2">
        <v>0</v>
      </c>
      <c r="CF25" s="2">
        <v>0</v>
      </c>
      <c r="CG25" s="1">
        <v>45748</v>
      </c>
      <c r="DL25" s="2">
        <v>82</v>
      </c>
      <c r="DM25" s="2">
        <v>0</v>
      </c>
      <c r="DN25" s="1">
        <v>44986</v>
      </c>
      <c r="DX25" s="2">
        <v>11880640.930033332</v>
      </c>
      <c r="DY25" s="2">
        <v>0</v>
      </c>
      <c r="DZ25" s="2">
        <f t="shared" si="9"/>
        <v>11880640.930033332</v>
      </c>
    </row>
    <row r="26" spans="1:130">
      <c r="A26" t="e">
        <f>VLOOKUP(C26,#REF!,2,FALSE)</f>
        <v>#REF!</v>
      </c>
      <c r="B26" t="e">
        <f t="shared" si="3"/>
        <v>#REF!</v>
      </c>
      <c r="C26" t="s">
        <v>187</v>
      </c>
      <c r="D26" t="s">
        <v>188</v>
      </c>
      <c r="E26" t="s">
        <v>189</v>
      </c>
      <c r="F26" t="s">
        <v>116</v>
      </c>
      <c r="G26" t="s">
        <v>107</v>
      </c>
      <c r="H26" t="e">
        <f>VLOOKUP(C26,#REF!,18,FALSE)</f>
        <v>#REF!</v>
      </c>
      <c r="I26" t="s">
        <v>700</v>
      </c>
      <c r="J26" t="str">
        <f t="shared" si="0"/>
        <v>B2</v>
      </c>
      <c r="K26" t="s">
        <v>839</v>
      </c>
      <c r="L26" t="str">
        <f t="shared" si="1"/>
        <v>B2 BLOOD COAGULATION SYSTEM, OTHER PRODUCTS</v>
      </c>
      <c r="M26" t="s">
        <v>667</v>
      </c>
      <c r="N26" t="s">
        <v>667</v>
      </c>
      <c r="O26" t="s">
        <v>678</v>
      </c>
      <c r="P26" s="1">
        <f t="shared" si="2"/>
        <v>45231</v>
      </c>
      <c r="Q26" s="1" t="str">
        <f t="shared" si="4"/>
        <v/>
      </c>
      <c r="R26" s="9">
        <f t="shared" si="5"/>
        <v>8.8307847680627806E-5</v>
      </c>
      <c r="S26" s="8">
        <f t="shared" si="6"/>
        <v>1.0992210526264871E-2</v>
      </c>
      <c r="T26">
        <f t="shared" si="7"/>
        <v>1</v>
      </c>
      <c r="U26" s="7">
        <v>0</v>
      </c>
      <c r="V26" s="7">
        <v>13759.546666666669</v>
      </c>
      <c r="W26" s="7">
        <v>13759.546666666669</v>
      </c>
      <c r="X26" s="7">
        <v>13759.546666666669</v>
      </c>
      <c r="Y26" s="7">
        <v>0</v>
      </c>
      <c r="Z26" s="7" t="e">
        <v>#N/A</v>
      </c>
      <c r="AA26" s="1" t="e">
        <v>#N/A</v>
      </c>
      <c r="AB26" s="1" t="e">
        <f t="shared" si="10"/>
        <v>#N/A</v>
      </c>
      <c r="AC26" s="1" t="str">
        <f t="shared" si="8"/>
        <v>no</v>
      </c>
      <c r="AD26" s="1">
        <v>45323</v>
      </c>
      <c r="AE26" s="1">
        <v>45292</v>
      </c>
      <c r="AF26" s="1">
        <v>45323</v>
      </c>
      <c r="AG26" s="1">
        <v>45292</v>
      </c>
      <c r="AH26" s="1">
        <v>45231</v>
      </c>
      <c r="AL26" s="2">
        <v>1</v>
      </c>
      <c r="AM26" s="2">
        <v>0</v>
      </c>
      <c r="AR26" s="2">
        <v>0</v>
      </c>
      <c r="AS26" s="2">
        <v>0</v>
      </c>
      <c r="AT26" s="1">
        <v>45231</v>
      </c>
      <c r="BA26" s="2">
        <v>203</v>
      </c>
      <c r="BB26" s="2">
        <v>2793187.9733333336</v>
      </c>
      <c r="BC26" s="1">
        <v>45323</v>
      </c>
      <c r="BS26" s="2">
        <v>0</v>
      </c>
      <c r="BT26" s="2">
        <v>0</v>
      </c>
      <c r="BU26" s="1">
        <v>45689</v>
      </c>
      <c r="BY26" s="2">
        <v>0</v>
      </c>
      <c r="BZ26" s="2">
        <v>0</v>
      </c>
      <c r="CA26" s="1">
        <v>45778</v>
      </c>
      <c r="DR26" s="2">
        <v>0</v>
      </c>
      <c r="DS26" s="2">
        <v>0</v>
      </c>
      <c r="DT26" s="1">
        <v>45689</v>
      </c>
      <c r="DX26" s="2">
        <v>2036409.6032</v>
      </c>
      <c r="DY26" s="2">
        <v>756778.37013333337</v>
      </c>
      <c r="DZ26" s="2">
        <f t="shared" si="9"/>
        <v>2793187.9733333336</v>
      </c>
    </row>
    <row r="27" spans="1:130">
      <c r="A27" t="e">
        <f>VLOOKUP(C27,#REF!,2,FALSE)</f>
        <v>#REF!</v>
      </c>
      <c r="B27" t="e">
        <f t="shared" si="3"/>
        <v>#REF!</v>
      </c>
      <c r="C27" t="s">
        <v>190</v>
      </c>
      <c r="D27" t="s">
        <v>191</v>
      </c>
      <c r="E27" t="s">
        <v>178</v>
      </c>
      <c r="F27" t="s">
        <v>192</v>
      </c>
      <c r="G27" t="s">
        <v>125</v>
      </c>
      <c r="H27" t="e">
        <f>VLOOKUP(C27,#REF!,18,FALSE)</f>
        <v>#REF!</v>
      </c>
      <c r="I27" t="s">
        <v>702</v>
      </c>
      <c r="J27" t="str">
        <f t="shared" si="0"/>
        <v>B6</v>
      </c>
      <c r="K27" t="s">
        <v>840</v>
      </c>
      <c r="L27" t="str">
        <f t="shared" si="1"/>
        <v>B6 ALL OTHER HAEMATOLOGICAL AGENTS</v>
      </c>
      <c r="M27" t="s">
        <v>667</v>
      </c>
      <c r="N27" t="s">
        <v>701</v>
      </c>
      <c r="O27" t="s">
        <v>703</v>
      </c>
      <c r="P27" s="1">
        <f t="shared" si="2"/>
        <v>45413</v>
      </c>
      <c r="Q27" s="1" t="str">
        <f t="shared" si="4"/>
        <v/>
      </c>
      <c r="R27" s="9">
        <f t="shared" si="5"/>
        <v>3.5376958835164527E-4</v>
      </c>
      <c r="S27" s="8">
        <f t="shared" si="6"/>
        <v>1.9755474665627843E-3</v>
      </c>
      <c r="T27">
        <f t="shared" si="7"/>
        <v>2</v>
      </c>
      <c r="U27" s="7">
        <v>0</v>
      </c>
      <c r="V27" s="7">
        <v>14377.757751275287</v>
      </c>
      <c r="W27" s="7">
        <v>16296.215575637643</v>
      </c>
      <c r="X27" s="7">
        <v>18214.6734</v>
      </c>
      <c r="Y27" s="7">
        <v>0</v>
      </c>
      <c r="Z27" s="7" t="e">
        <v>#N/A</v>
      </c>
      <c r="AA27" s="1" t="e">
        <v>#N/A</v>
      </c>
      <c r="AB27" s="1" t="e">
        <f t="shared" si="10"/>
        <v>#N/A</v>
      </c>
      <c r="AC27" s="1" t="str">
        <f t="shared" si="8"/>
        <v>no</v>
      </c>
      <c r="AD27" s="1">
        <v>45413</v>
      </c>
      <c r="AE27" s="1">
        <v>45383</v>
      </c>
      <c r="AF27" s="1">
        <v>45536</v>
      </c>
      <c r="AG27" s="1">
        <v>45383</v>
      </c>
      <c r="AH27" s="1">
        <v>45413</v>
      </c>
      <c r="AU27" s="2">
        <v>16</v>
      </c>
      <c r="AV27" s="2">
        <v>291434.77439999999</v>
      </c>
      <c r="AW27" s="1">
        <v>45536</v>
      </c>
      <c r="BA27" s="2">
        <v>758</v>
      </c>
      <c r="BB27" s="2">
        <v>10898340.375466667</v>
      </c>
      <c r="BC27" s="1">
        <v>45413</v>
      </c>
      <c r="BP27" s="2">
        <v>0</v>
      </c>
      <c r="BQ27" s="2">
        <v>0</v>
      </c>
      <c r="BR27" s="1">
        <v>45597</v>
      </c>
      <c r="DL27" s="2">
        <v>0</v>
      </c>
      <c r="DM27" s="2">
        <v>0</v>
      </c>
      <c r="DN27" s="1">
        <v>45717</v>
      </c>
      <c r="DX27" s="2">
        <v>10898340.375466667</v>
      </c>
      <c r="DY27" s="2">
        <v>291434.77439999999</v>
      </c>
      <c r="DZ27" s="2">
        <f t="shared" si="9"/>
        <v>11189775.149866667</v>
      </c>
    </row>
    <row r="28" spans="1:130">
      <c r="A28" t="e">
        <f>VLOOKUP(C28,#REF!,2,FALSE)</f>
        <v>#REF!</v>
      </c>
      <c r="B28" t="e">
        <f t="shared" si="3"/>
        <v>#REF!</v>
      </c>
      <c r="C28" t="s">
        <v>193</v>
      </c>
      <c r="D28" t="s">
        <v>194</v>
      </c>
      <c r="E28" t="s">
        <v>105</v>
      </c>
      <c r="F28" t="s">
        <v>162</v>
      </c>
      <c r="G28" t="s">
        <v>107</v>
      </c>
      <c r="H28" t="e">
        <f>VLOOKUP(C28,#REF!,18,FALSE)</f>
        <v>#REF!</v>
      </c>
      <c r="I28" t="s">
        <v>702</v>
      </c>
      <c r="J28" t="str">
        <f t="shared" si="0"/>
        <v>B6</v>
      </c>
      <c r="K28" t="s">
        <v>840</v>
      </c>
      <c r="L28" t="str">
        <f t="shared" si="1"/>
        <v>B6 ALL OTHER HAEMATOLOGICAL AGENTS</v>
      </c>
      <c r="M28" t="s">
        <v>679</v>
      </c>
      <c r="N28" t="s">
        <v>701</v>
      </c>
      <c r="O28" t="s">
        <v>697</v>
      </c>
      <c r="P28" s="1">
        <f t="shared" si="2"/>
        <v>45444</v>
      </c>
      <c r="Q28" s="1" t="str">
        <f t="shared" si="4"/>
        <v/>
      </c>
      <c r="R28" s="9">
        <f t="shared" si="5"/>
        <v>3.246063731970621E-5</v>
      </c>
      <c r="S28" s="8">
        <f t="shared" si="6"/>
        <v>1.9755474665627843E-3</v>
      </c>
      <c r="T28">
        <f t="shared" si="7"/>
        <v>1</v>
      </c>
      <c r="U28" s="7">
        <v>0</v>
      </c>
      <c r="V28" s="7">
        <v>56.097272967032971</v>
      </c>
      <c r="W28" s="7">
        <v>56.097272967032971</v>
      </c>
      <c r="X28" s="7">
        <v>56.097272967032971</v>
      </c>
      <c r="Y28" s="7">
        <v>0</v>
      </c>
      <c r="Z28" s="7" t="e">
        <v>#N/A</v>
      </c>
      <c r="AA28" s="1" t="e">
        <v>#N/A</v>
      </c>
      <c r="AB28" s="1" t="e">
        <f t="shared" si="10"/>
        <v>#N/A</v>
      </c>
      <c r="AC28" s="1" t="str">
        <f t="shared" si="8"/>
        <v>no</v>
      </c>
      <c r="AE28" s="1">
        <v>45474</v>
      </c>
      <c r="AF28" s="1">
        <v>45444</v>
      </c>
      <c r="AG28" s="1">
        <v>45474</v>
      </c>
      <c r="AH28" s="1">
        <v>45444</v>
      </c>
      <c r="AR28" s="2">
        <v>0</v>
      </c>
      <c r="AS28" s="2">
        <v>0</v>
      </c>
      <c r="AT28" s="1">
        <v>45689</v>
      </c>
      <c r="AU28" s="2">
        <v>17820</v>
      </c>
      <c r="AV28" s="2">
        <v>1026733.9104000001</v>
      </c>
      <c r="AW28" s="1">
        <v>45444</v>
      </c>
      <c r="BP28" s="2">
        <v>0</v>
      </c>
      <c r="BQ28" s="2">
        <v>0</v>
      </c>
      <c r="BR28" s="1">
        <v>45597</v>
      </c>
      <c r="BY28" s="2">
        <v>0</v>
      </c>
      <c r="BZ28" s="2">
        <v>0</v>
      </c>
      <c r="CA28" s="1">
        <v>45474</v>
      </c>
      <c r="CE28" s="2">
        <v>0</v>
      </c>
      <c r="CF28" s="2">
        <v>0</v>
      </c>
      <c r="CG28" s="1">
        <v>45778</v>
      </c>
      <c r="DX28" s="2">
        <v>0</v>
      </c>
      <c r="DY28" s="2">
        <v>1026733.9104000001</v>
      </c>
      <c r="DZ28" s="2">
        <f t="shared" si="9"/>
        <v>1026733.9104000001</v>
      </c>
    </row>
    <row r="29" spans="1:130">
      <c r="A29" t="e">
        <f>VLOOKUP(C29,#REF!,2,FALSE)</f>
        <v>#REF!</v>
      </c>
      <c r="B29" t="e">
        <f t="shared" si="3"/>
        <v>#REF!</v>
      </c>
      <c r="C29" t="s">
        <v>195</v>
      </c>
      <c r="D29" t="s">
        <v>196</v>
      </c>
      <c r="E29" t="s">
        <v>105</v>
      </c>
      <c r="F29" t="s">
        <v>197</v>
      </c>
      <c r="G29" t="s">
        <v>107</v>
      </c>
      <c r="H29" t="e">
        <f>VLOOKUP(C29,#REF!,18,FALSE)</f>
        <v>#REF!</v>
      </c>
      <c r="I29" t="s">
        <v>704</v>
      </c>
      <c r="J29" t="str">
        <f t="shared" si="0"/>
        <v>B3</v>
      </c>
      <c r="K29" t="s">
        <v>841</v>
      </c>
      <c r="L29" t="str">
        <f t="shared" si="1"/>
        <v>B3 ANTI-ANAEMIC PREPARATIONS</v>
      </c>
      <c r="M29" t="s">
        <v>679</v>
      </c>
      <c r="N29" t="s">
        <v>679</v>
      </c>
      <c r="O29" t="s">
        <v>703</v>
      </c>
      <c r="P29" s="1">
        <f t="shared" si="2"/>
        <v>44044</v>
      </c>
      <c r="Q29" s="1" t="str">
        <f t="shared" si="4"/>
        <v/>
      </c>
      <c r="R29" s="9">
        <f t="shared" si="5"/>
        <v>9.7389325585235653E-4</v>
      </c>
      <c r="S29" s="8">
        <f t="shared" si="6"/>
        <v>2.9737697897948123E-3</v>
      </c>
      <c r="T29">
        <f t="shared" si="7"/>
        <v>2</v>
      </c>
      <c r="U29" s="7">
        <v>0</v>
      </c>
      <c r="V29" s="7">
        <v>2.1209794878530293</v>
      </c>
      <c r="W29" s="7">
        <v>2.1209794878530293</v>
      </c>
      <c r="X29" s="7">
        <v>2.1209794878530293</v>
      </c>
      <c r="Y29" s="7">
        <v>0</v>
      </c>
      <c r="Z29" s="7">
        <v>4815.3931948580839</v>
      </c>
      <c r="AA29" s="1" t="s">
        <v>817</v>
      </c>
      <c r="AB29" s="1" t="s">
        <v>825</v>
      </c>
      <c r="AC29" s="1" t="str">
        <f t="shared" si="8"/>
        <v>no</v>
      </c>
      <c r="AE29" s="1">
        <v>44013</v>
      </c>
      <c r="AG29" s="1">
        <v>44013</v>
      </c>
      <c r="AH29" s="1">
        <v>44044</v>
      </c>
      <c r="BA29" s="2">
        <v>19504900</v>
      </c>
      <c r="BB29" s="2">
        <v>30476699.662966665</v>
      </c>
      <c r="BC29" s="1">
        <v>44044</v>
      </c>
      <c r="BS29" s="2">
        <v>10650</v>
      </c>
      <c r="BT29" s="2">
        <v>327662.58799999999</v>
      </c>
      <c r="BU29" s="1">
        <v>45200</v>
      </c>
      <c r="DX29" s="2">
        <v>11531573.973100003</v>
      </c>
      <c r="DY29" s="2">
        <v>19272788.277866665</v>
      </c>
      <c r="DZ29" s="2">
        <f t="shared" si="9"/>
        <v>30804362.250966668</v>
      </c>
    </row>
    <row r="30" spans="1:130">
      <c r="A30" t="e">
        <f>VLOOKUP(C30,#REF!,2,FALSE)</f>
        <v>#REF!</v>
      </c>
      <c r="B30" t="e">
        <f t="shared" si="3"/>
        <v>#REF!</v>
      </c>
      <c r="C30" t="s">
        <v>198</v>
      </c>
      <c r="D30" t="s">
        <v>199</v>
      </c>
      <c r="E30" t="s">
        <v>105</v>
      </c>
      <c r="F30" t="s">
        <v>200</v>
      </c>
      <c r="G30" t="s">
        <v>107</v>
      </c>
      <c r="H30" t="e">
        <f>VLOOKUP(C30,#REF!,18,FALSE)</f>
        <v>#REF!</v>
      </c>
      <c r="I30" t="s">
        <v>705</v>
      </c>
      <c r="J30" t="str">
        <f t="shared" si="0"/>
        <v>N5</v>
      </c>
      <c r="K30" t="s">
        <v>842</v>
      </c>
      <c r="L30" t="str">
        <f t="shared" si="1"/>
        <v>N5 PSYCHOLEPTICS</v>
      </c>
      <c r="M30" t="s">
        <v>671</v>
      </c>
      <c r="N30" t="s">
        <v>671</v>
      </c>
      <c r="O30" t="s">
        <v>671</v>
      </c>
      <c r="P30" s="1">
        <f t="shared" si="2"/>
        <v>44652</v>
      </c>
      <c r="Q30" s="1">
        <f t="shared" si="4"/>
        <v>45108</v>
      </c>
      <c r="R30" s="9">
        <f t="shared" si="5"/>
        <v>1.3756122101409704E-3</v>
      </c>
      <c r="S30" s="8">
        <f t="shared" si="6"/>
        <v>5.092304706400836E-3</v>
      </c>
      <c r="T30">
        <f t="shared" si="7"/>
        <v>12</v>
      </c>
      <c r="U30" s="7">
        <v>2.4521363450809632</v>
      </c>
      <c r="V30" s="7">
        <v>0.65999051181906365</v>
      </c>
      <c r="W30" s="7">
        <v>3.1472820518170757</v>
      </c>
      <c r="X30" s="7">
        <v>6.1367918460142636</v>
      </c>
      <c r="Y30" s="7">
        <v>21.617439557188458</v>
      </c>
      <c r="Z30" s="7">
        <v>1102.0350024916422</v>
      </c>
      <c r="AA30" s="1" t="s">
        <v>817</v>
      </c>
      <c r="AB30" s="1" t="s">
        <v>825</v>
      </c>
      <c r="AC30" s="1" t="str">
        <f t="shared" si="8"/>
        <v>no</v>
      </c>
      <c r="AD30" s="1">
        <v>44682</v>
      </c>
      <c r="AE30" s="1">
        <v>44652</v>
      </c>
      <c r="AF30" s="1">
        <v>44652</v>
      </c>
      <c r="AG30" s="1">
        <v>44652</v>
      </c>
      <c r="AH30" s="1">
        <v>44652</v>
      </c>
      <c r="AI30" s="2">
        <v>440940</v>
      </c>
      <c r="AJ30" s="2">
        <v>1081245</v>
      </c>
      <c r="AK30" s="1">
        <v>45108</v>
      </c>
      <c r="AR30" s="2">
        <v>3291362</v>
      </c>
      <c r="AS30" s="2">
        <v>8050291.9859999996</v>
      </c>
      <c r="AT30" s="1">
        <v>45323</v>
      </c>
      <c r="AU30" s="2">
        <v>2069140</v>
      </c>
      <c r="AV30" s="2">
        <v>6722410.0020000022</v>
      </c>
      <c r="AW30" s="1">
        <v>44866</v>
      </c>
      <c r="AX30" s="2">
        <v>228179</v>
      </c>
      <c r="AY30" s="2">
        <v>683919.4824000001</v>
      </c>
      <c r="AZ30" s="1">
        <v>44866</v>
      </c>
      <c r="BA30" s="2">
        <v>4237500</v>
      </c>
      <c r="BB30" s="2">
        <v>2559785.7324666665</v>
      </c>
      <c r="BC30" s="1">
        <v>45627</v>
      </c>
      <c r="BJ30" s="2">
        <v>207477</v>
      </c>
      <c r="BK30" s="2">
        <v>652989.66480000003</v>
      </c>
      <c r="BL30" s="1">
        <v>45170</v>
      </c>
      <c r="BM30" s="2">
        <v>8880</v>
      </c>
      <c r="BN30" s="2">
        <v>30749.524400000002</v>
      </c>
      <c r="BO30" s="1">
        <v>44652</v>
      </c>
      <c r="BP30" s="2">
        <v>479160</v>
      </c>
      <c r="BQ30" s="2">
        <v>1052035.8844999999</v>
      </c>
      <c r="BR30" s="1">
        <v>44652</v>
      </c>
      <c r="BS30" s="2">
        <v>984690</v>
      </c>
      <c r="BT30" s="2">
        <v>21268952.231999997</v>
      </c>
      <c r="BU30" s="1">
        <v>44652</v>
      </c>
      <c r="BV30" s="2">
        <v>220290</v>
      </c>
      <c r="BW30" s="2">
        <v>1351875.0093333335</v>
      </c>
      <c r="BX30" s="1">
        <v>45047</v>
      </c>
      <c r="BY30" s="2">
        <v>15390</v>
      </c>
      <c r="BZ30" s="2">
        <v>54865.522799999999</v>
      </c>
      <c r="CA30" s="1">
        <v>45323</v>
      </c>
      <c r="CH30" s="2">
        <v>390</v>
      </c>
      <c r="CI30" s="2">
        <v>1661.6424</v>
      </c>
      <c r="CJ30" s="1">
        <v>45566</v>
      </c>
      <c r="DI30" s="2">
        <v>0</v>
      </c>
      <c r="DJ30" s="2">
        <v>0</v>
      </c>
      <c r="DK30" s="1">
        <v>45383</v>
      </c>
      <c r="DX30" s="2">
        <v>1967088.9527000003</v>
      </c>
      <c r="DY30" s="2">
        <v>41543692.730400003</v>
      </c>
      <c r="DZ30" s="2">
        <f t="shared" si="9"/>
        <v>43510781.6831</v>
      </c>
    </row>
    <row r="31" spans="1:130">
      <c r="A31" t="e">
        <f>VLOOKUP(C31,#REF!,2,FALSE)</f>
        <v>#REF!</v>
      </c>
      <c r="B31" t="e">
        <f t="shared" si="3"/>
        <v>#REF!</v>
      </c>
      <c r="C31" t="s">
        <v>201</v>
      </c>
      <c r="D31" t="s">
        <v>202</v>
      </c>
      <c r="E31" t="s">
        <v>169</v>
      </c>
      <c r="F31" t="s">
        <v>203</v>
      </c>
      <c r="G31" t="s">
        <v>204</v>
      </c>
      <c r="H31" t="e">
        <f>VLOOKUP(C31,#REF!,18,FALSE)</f>
        <v>#REF!</v>
      </c>
      <c r="I31" t="s">
        <v>706</v>
      </c>
      <c r="J31" t="str">
        <f t="shared" si="0"/>
        <v>H4</v>
      </c>
      <c r="K31" t="s">
        <v>843</v>
      </c>
      <c r="L31" t="str">
        <f t="shared" si="1"/>
        <v>H4 OTHER HORMONES</v>
      </c>
      <c r="M31" t="s">
        <v>671</v>
      </c>
      <c r="N31" t="s">
        <v>671</v>
      </c>
      <c r="O31" t="s">
        <v>671</v>
      </c>
      <c r="P31" s="1">
        <f t="shared" si="2"/>
        <v>44348</v>
      </c>
      <c r="Q31" s="1" t="str">
        <f t="shared" si="4"/>
        <v/>
      </c>
      <c r="R31" s="9">
        <f t="shared" si="5"/>
        <v>4.2558628094358623E-5</v>
      </c>
      <c r="S31" s="8">
        <f t="shared" si="6"/>
        <v>7.7882087892594647E-3</v>
      </c>
      <c r="T31">
        <f t="shared" si="7"/>
        <v>1</v>
      </c>
      <c r="U31" s="7">
        <v>0</v>
      </c>
      <c r="V31" s="7">
        <v>0</v>
      </c>
      <c r="W31" s="7" t="e">
        <v>#NUM!</v>
      </c>
      <c r="X31" s="7">
        <v>0</v>
      </c>
      <c r="Y31" s="7">
        <v>407.77347951885559</v>
      </c>
      <c r="Z31" s="7">
        <v>393.10430325027102</v>
      </c>
      <c r="AA31" s="1" t="s">
        <v>844</v>
      </c>
      <c r="AB31" s="1" t="s">
        <v>825</v>
      </c>
      <c r="AC31" s="1" t="str">
        <f t="shared" si="8"/>
        <v>no</v>
      </c>
      <c r="AD31" s="1">
        <v>44348</v>
      </c>
      <c r="AE31" s="1">
        <v>44287</v>
      </c>
      <c r="AF31" s="1">
        <v>44348</v>
      </c>
      <c r="AG31" s="1">
        <v>44287</v>
      </c>
      <c r="AH31" s="1">
        <v>44348</v>
      </c>
      <c r="BS31" s="2">
        <v>3297</v>
      </c>
      <c r="BT31" s="2">
        <v>1346134.5879999998</v>
      </c>
      <c r="BU31" s="1">
        <v>44348</v>
      </c>
      <c r="DX31" s="2">
        <v>95576.881999999983</v>
      </c>
      <c r="DY31" s="2">
        <v>1250557.7059999998</v>
      </c>
      <c r="DZ31" s="2">
        <f t="shared" si="9"/>
        <v>1346134.5879999998</v>
      </c>
    </row>
    <row r="32" spans="1:130">
      <c r="A32" t="e">
        <f>VLOOKUP(C32,#REF!,2,FALSE)</f>
        <v>#REF!</v>
      </c>
      <c r="B32" t="e">
        <f t="shared" si="3"/>
        <v>#REF!</v>
      </c>
      <c r="C32" t="s">
        <v>205</v>
      </c>
      <c r="D32" t="s">
        <v>206</v>
      </c>
      <c r="E32" t="s">
        <v>115</v>
      </c>
      <c r="F32" t="s">
        <v>162</v>
      </c>
      <c r="G32" t="s">
        <v>107</v>
      </c>
      <c r="H32" t="e">
        <f>VLOOKUP(C32,#REF!,18,FALSE)</f>
        <v>#REF!</v>
      </c>
      <c r="I32" t="s">
        <v>694</v>
      </c>
      <c r="J32" t="str">
        <f t="shared" si="0"/>
        <v>M5</v>
      </c>
      <c r="K32" t="s">
        <v>836</v>
      </c>
      <c r="L32" t="str">
        <f t="shared" si="1"/>
        <v>M5 OTHER DRUGS FOR DISORDERS OF THE MUSCULO-SKELETAL SYSTEM</v>
      </c>
      <c r="M32" t="s">
        <v>671</v>
      </c>
      <c r="N32" t="s">
        <v>693</v>
      </c>
      <c r="O32" t="s">
        <v>671</v>
      </c>
      <c r="P32" s="1">
        <f t="shared" si="2"/>
        <v>45170</v>
      </c>
      <c r="Q32" s="1" t="str">
        <f t="shared" si="4"/>
        <v/>
      </c>
      <c r="R32" s="9">
        <f t="shared" si="5"/>
        <v>4.7517406747369182E-3</v>
      </c>
      <c r="S32" s="8">
        <f t="shared" si="6"/>
        <v>1.2056708519017075E-2</v>
      </c>
      <c r="T32">
        <f t="shared" si="7"/>
        <v>1</v>
      </c>
      <c r="U32" s="7">
        <v>0</v>
      </c>
      <c r="V32" s="7">
        <v>0</v>
      </c>
      <c r="W32" s="7" t="e">
        <v>#NUM!</v>
      </c>
      <c r="X32" s="7">
        <v>0</v>
      </c>
      <c r="Y32" s="7">
        <v>81066.95579881336</v>
      </c>
      <c r="Z32" s="7" t="e">
        <v>#N/A</v>
      </c>
      <c r="AA32" s="1" t="e">
        <v>#N/A</v>
      </c>
      <c r="AB32" s="1" t="e">
        <f t="shared" si="10"/>
        <v>#N/A</v>
      </c>
      <c r="AC32" s="1" t="str">
        <f t="shared" si="8"/>
        <v>no</v>
      </c>
      <c r="AD32" s="1">
        <v>45139</v>
      </c>
      <c r="AE32" s="1">
        <v>45108</v>
      </c>
      <c r="AF32" s="1">
        <v>45352</v>
      </c>
      <c r="AG32" s="1">
        <v>45108</v>
      </c>
      <c r="AH32" s="1">
        <v>45170</v>
      </c>
      <c r="BS32" s="2">
        <v>1854</v>
      </c>
      <c r="BT32" s="2">
        <v>150298136.05099997</v>
      </c>
      <c r="BU32" s="1">
        <v>45170</v>
      </c>
      <c r="DY32" s="2">
        <v>150298136.05099997</v>
      </c>
      <c r="DZ32" s="2">
        <f t="shared" si="9"/>
        <v>150298136.05099997</v>
      </c>
    </row>
    <row r="33" spans="1:130">
      <c r="A33" t="e">
        <f>VLOOKUP(C33,#REF!,2,FALSE)</f>
        <v>#REF!</v>
      </c>
      <c r="B33" t="e">
        <f t="shared" si="3"/>
        <v>#REF!</v>
      </c>
      <c r="C33" t="s">
        <v>207</v>
      </c>
      <c r="D33" t="s">
        <v>208</v>
      </c>
      <c r="E33" t="s">
        <v>209</v>
      </c>
      <c r="F33" t="s">
        <v>210</v>
      </c>
      <c r="G33" t="s">
        <v>211</v>
      </c>
      <c r="H33" t="e">
        <f>VLOOKUP(C33,#REF!,18,FALSE)</f>
        <v>#REF!</v>
      </c>
      <c r="I33" t="s">
        <v>669</v>
      </c>
      <c r="J33" t="str">
        <f t="shared" si="0"/>
        <v>D5</v>
      </c>
      <c r="K33" t="s">
        <v>815</v>
      </c>
      <c r="L33" t="str">
        <f t="shared" si="1"/>
        <v>D5 NONSTEROIDAL PRODUCTS FOR INFLAMMATORY SKIN DISORDERS</v>
      </c>
      <c r="M33" t="s">
        <v>679</v>
      </c>
      <c r="N33" t="s">
        <v>679</v>
      </c>
      <c r="O33" t="s">
        <v>703</v>
      </c>
      <c r="P33" s="1">
        <f t="shared" si="2"/>
        <v>43983</v>
      </c>
      <c r="Q33" s="1" t="str">
        <f t="shared" si="4"/>
        <v/>
      </c>
      <c r="R33" s="9">
        <f t="shared" si="5"/>
        <v>7.5358057839972211E-4</v>
      </c>
      <c r="S33" s="8">
        <f t="shared" si="6"/>
        <v>2.4385681651296651E-2</v>
      </c>
      <c r="T33">
        <f t="shared" si="7"/>
        <v>2</v>
      </c>
      <c r="U33" s="7">
        <v>0</v>
      </c>
      <c r="V33" s="7">
        <v>1.0394107294517931</v>
      </c>
      <c r="W33" s="7">
        <v>1.0394107294517931</v>
      </c>
      <c r="X33" s="7">
        <v>1.0394107294517931</v>
      </c>
      <c r="Y33" s="7">
        <v>0</v>
      </c>
      <c r="Z33" s="7" t="e">
        <v>#N/A</v>
      </c>
      <c r="AA33" s="1" t="e">
        <v>#N/A</v>
      </c>
      <c r="AB33" s="1" t="e">
        <f t="shared" si="10"/>
        <v>#N/A</v>
      </c>
      <c r="AC33" s="1" t="str">
        <f t="shared" si="8"/>
        <v>no</v>
      </c>
      <c r="AE33" s="1">
        <v>43922</v>
      </c>
      <c r="AG33" s="1">
        <v>43922</v>
      </c>
      <c r="AH33" s="1">
        <v>43983</v>
      </c>
      <c r="AU33" s="2">
        <v>101344</v>
      </c>
      <c r="AV33" s="2">
        <v>1876987.6752000002</v>
      </c>
      <c r="AW33" s="1">
        <v>45566</v>
      </c>
      <c r="BA33" s="2">
        <v>21210900</v>
      </c>
      <c r="BB33" s="2">
        <v>21958857.765583333</v>
      </c>
      <c r="BC33" s="1">
        <v>43983</v>
      </c>
      <c r="BG33" s="2">
        <v>0</v>
      </c>
      <c r="BH33" s="2">
        <v>0</v>
      </c>
      <c r="BI33" s="1">
        <v>45689</v>
      </c>
      <c r="BP33" s="2">
        <v>0</v>
      </c>
      <c r="BQ33" s="2">
        <v>0</v>
      </c>
      <c r="BR33" s="1">
        <v>45717</v>
      </c>
      <c r="BV33" s="2">
        <v>0</v>
      </c>
      <c r="BW33" s="2">
        <v>0</v>
      </c>
      <c r="CK33" s="2">
        <v>0</v>
      </c>
      <c r="CL33" s="2">
        <v>0</v>
      </c>
      <c r="CM33" s="1">
        <v>45717</v>
      </c>
      <c r="DX33" s="2">
        <v>1932637.5162500001</v>
      </c>
      <c r="DY33" s="2">
        <v>21903207.924533334</v>
      </c>
      <c r="DZ33" s="2">
        <f t="shared" si="9"/>
        <v>23835845.440783333</v>
      </c>
    </row>
    <row r="34" spans="1:130">
      <c r="A34" t="e">
        <f>VLOOKUP(C34,#REF!,2,FALSE)</f>
        <v>#REF!</v>
      </c>
      <c r="B34" t="e">
        <f t="shared" si="3"/>
        <v>#REF!</v>
      </c>
      <c r="C34" t="s">
        <v>212</v>
      </c>
      <c r="D34" t="s">
        <v>213</v>
      </c>
      <c r="E34" t="s">
        <v>105</v>
      </c>
      <c r="F34" t="s">
        <v>214</v>
      </c>
      <c r="G34" t="s">
        <v>107</v>
      </c>
      <c r="H34" t="e">
        <f>VLOOKUP(C34,#REF!,18,FALSE)</f>
        <v>#REF!</v>
      </c>
      <c r="I34" t="s">
        <v>707</v>
      </c>
      <c r="J34" t="str">
        <f t="shared" si="0"/>
        <v>D5</v>
      </c>
      <c r="K34" t="s">
        <v>815</v>
      </c>
      <c r="L34" t="str">
        <f t="shared" si="1"/>
        <v>D5 NONSTEROIDAL PRODUCTS FOR INFLAMMATORY SKIN DISORDERS</v>
      </c>
      <c r="M34" t="s">
        <v>671</v>
      </c>
      <c r="N34" t="s">
        <v>671</v>
      </c>
      <c r="O34" t="s">
        <v>671</v>
      </c>
      <c r="P34" s="1">
        <f t="shared" ref="P34:P65" si="11">MIN(AK34,AT34,AW34,AZ34,BO34,BR34,BU34,AN34,AQ34,BC34,BF34,BI34,BL34)</f>
        <v>44805</v>
      </c>
      <c r="Q34" s="1">
        <f t="shared" si="4"/>
        <v>45108</v>
      </c>
      <c r="R34" s="9">
        <f t="shared" si="5"/>
        <v>5.0908008029542564E-3</v>
      </c>
      <c r="S34" s="8">
        <f t="shared" si="6"/>
        <v>2.4385681651296651E-2</v>
      </c>
      <c r="T34">
        <f t="shared" si="7"/>
        <v>18</v>
      </c>
      <c r="U34" s="7">
        <v>39.417148585087517</v>
      </c>
      <c r="V34" s="7">
        <v>13.436912077554062</v>
      </c>
      <c r="W34" s="7">
        <v>36.674739668989297</v>
      </c>
      <c r="X34" s="7">
        <v>48.044407232401163</v>
      </c>
      <c r="Y34" s="7">
        <v>279.91340849007474</v>
      </c>
      <c r="Z34" s="7">
        <v>14409</v>
      </c>
      <c r="AA34" s="1" t="s">
        <v>817</v>
      </c>
      <c r="AB34" s="1" t="str">
        <f t="shared" si="10"/>
        <v>yes</v>
      </c>
      <c r="AC34" s="1" t="str">
        <f t="shared" si="8"/>
        <v>no</v>
      </c>
      <c r="AD34" s="1">
        <v>44774</v>
      </c>
      <c r="AE34" s="1">
        <v>44743</v>
      </c>
      <c r="AF34" s="1">
        <v>44805</v>
      </c>
      <c r="AG34" s="1">
        <v>44743</v>
      </c>
      <c r="AH34" s="1">
        <v>44805</v>
      </c>
      <c r="AI34" s="2">
        <v>25938</v>
      </c>
      <c r="AJ34" s="2">
        <v>1022402</v>
      </c>
      <c r="AK34" s="1">
        <v>45108</v>
      </c>
      <c r="AL34" s="2">
        <v>205212</v>
      </c>
      <c r="AM34" s="2">
        <v>7604380.1575999986</v>
      </c>
      <c r="AO34" s="2">
        <v>33152</v>
      </c>
      <c r="AP34" s="2">
        <v>1148005.4652</v>
      </c>
      <c r="AQ34" s="1">
        <v>45200</v>
      </c>
      <c r="AR34" s="2">
        <v>23968</v>
      </c>
      <c r="AS34" s="2">
        <v>695431.65119999996</v>
      </c>
      <c r="AT34" s="1">
        <v>45444</v>
      </c>
      <c r="AU34" s="2">
        <v>180376</v>
      </c>
      <c r="AV34" s="2">
        <v>7546912.7844000002</v>
      </c>
      <c r="AW34" s="1">
        <v>45017</v>
      </c>
      <c r="AX34" s="2">
        <v>788</v>
      </c>
      <c r="AY34" s="2">
        <v>35004.868800000004</v>
      </c>
      <c r="AZ34" s="1">
        <v>45566</v>
      </c>
      <c r="BA34" s="2">
        <v>312270</v>
      </c>
      <c r="BB34" s="2">
        <v>5750232.1797333332</v>
      </c>
      <c r="BC34" s="1">
        <v>44866</v>
      </c>
      <c r="BD34" s="2">
        <v>0</v>
      </c>
      <c r="BE34" s="2">
        <v>0</v>
      </c>
      <c r="BF34" s="1">
        <v>44986</v>
      </c>
      <c r="BG34" s="2">
        <v>1400</v>
      </c>
      <c r="BH34" s="2">
        <v>59951.58</v>
      </c>
      <c r="BI34" s="1">
        <v>45078</v>
      </c>
      <c r="BJ34" s="2">
        <v>8296</v>
      </c>
      <c r="BK34" s="2">
        <v>398576.40240000002</v>
      </c>
      <c r="BL34" s="1">
        <v>45383</v>
      </c>
      <c r="BM34" s="2">
        <v>4620</v>
      </c>
      <c r="BN34" s="2">
        <v>165821.25466666667</v>
      </c>
      <c r="BO34" s="1">
        <v>44986</v>
      </c>
      <c r="BP34" s="2">
        <v>20524</v>
      </c>
      <c r="BQ34" s="2">
        <v>791298.93266666669</v>
      </c>
      <c r="BR34" s="1">
        <v>45139</v>
      </c>
      <c r="BS34" s="2">
        <v>480090</v>
      </c>
      <c r="BT34" s="2">
        <v>134383628.28199998</v>
      </c>
      <c r="BU34" s="1">
        <v>44805</v>
      </c>
      <c r="BY34" s="2">
        <v>18501</v>
      </c>
      <c r="BZ34" s="2">
        <v>765260.90520000004</v>
      </c>
      <c r="CA34" s="1">
        <v>45047</v>
      </c>
      <c r="CB34" s="2">
        <v>4470</v>
      </c>
      <c r="CC34" s="2">
        <v>60062.996986666658</v>
      </c>
      <c r="CD34" s="1">
        <v>45200</v>
      </c>
      <c r="CE34" s="2">
        <v>0</v>
      </c>
      <c r="CF34" s="2">
        <v>0</v>
      </c>
      <c r="CG34" s="1">
        <v>45200</v>
      </c>
      <c r="CK34" s="2">
        <v>6384</v>
      </c>
      <c r="CL34" s="2">
        <v>231696.19440000001</v>
      </c>
      <c r="CM34" s="1">
        <v>45231</v>
      </c>
      <c r="CT34" s="2">
        <v>252</v>
      </c>
      <c r="CU34" s="2">
        <v>11025.9072</v>
      </c>
      <c r="CV34" s="1">
        <v>45352</v>
      </c>
      <c r="CW34" s="2">
        <v>15204</v>
      </c>
      <c r="CX34" s="2">
        <v>317083.15193599998</v>
      </c>
      <c r="CY34" s="1">
        <v>45383</v>
      </c>
      <c r="CZ34" s="2">
        <v>1036</v>
      </c>
      <c r="DA34" s="2">
        <v>35874.471600000004</v>
      </c>
      <c r="DB34" s="1">
        <v>45261</v>
      </c>
      <c r="DC34" s="2">
        <v>0</v>
      </c>
      <c r="DD34" s="2">
        <v>0</v>
      </c>
      <c r="DE34" s="1">
        <v>45717</v>
      </c>
      <c r="DX34" s="2">
        <v>8594130.1153333317</v>
      </c>
      <c r="DY34" s="2">
        <v>152428519.07065594</v>
      </c>
      <c r="DZ34" s="2">
        <f t="shared" si="9"/>
        <v>161022649.18598926</v>
      </c>
    </row>
    <row r="35" spans="1:130">
      <c r="A35" t="e">
        <f>VLOOKUP(C35,#REF!,2,FALSE)</f>
        <v>#REF!</v>
      </c>
      <c r="B35" t="e">
        <f t="shared" si="3"/>
        <v>#REF!</v>
      </c>
      <c r="C35" t="s">
        <v>215</v>
      </c>
      <c r="D35" t="s">
        <v>216</v>
      </c>
      <c r="E35" t="s">
        <v>217</v>
      </c>
      <c r="F35" t="s">
        <v>218</v>
      </c>
      <c r="G35" t="s">
        <v>219</v>
      </c>
      <c r="H35" t="e">
        <f>VLOOKUP(C35,#REF!,18,FALSE)</f>
        <v>#REF!</v>
      </c>
      <c r="I35" t="s">
        <v>708</v>
      </c>
      <c r="J35" t="str">
        <f t="shared" si="0"/>
        <v>D4</v>
      </c>
      <c r="K35" t="s">
        <v>845</v>
      </c>
      <c r="L35" t="str">
        <f t="shared" si="1"/>
        <v>D4 ANTI-PRURITICS, INCLUDING TOPICAL ANTIHISTAMINES, ANAESTHETICS, ETC</v>
      </c>
      <c r="M35" t="s">
        <v>679</v>
      </c>
      <c r="N35" t="s">
        <v>667</v>
      </c>
      <c r="O35" t="s">
        <v>709</v>
      </c>
      <c r="P35" s="1">
        <f t="shared" si="11"/>
        <v>44652</v>
      </c>
      <c r="Q35" s="1">
        <f t="shared" si="4"/>
        <v>44958</v>
      </c>
      <c r="R35" s="9">
        <f t="shared" si="5"/>
        <v>7.1868304958777217E-4</v>
      </c>
      <c r="S35" s="8">
        <f t="shared" si="6"/>
        <v>7.1868304958777217E-4</v>
      </c>
      <c r="T35">
        <f t="shared" si="7"/>
        <v>14</v>
      </c>
      <c r="U35" s="7">
        <v>0</v>
      </c>
      <c r="V35" s="7">
        <v>26.232406662057691</v>
      </c>
      <c r="W35" s="7">
        <v>26.232406662057691</v>
      </c>
      <c r="X35" s="7">
        <v>26.232406662057691</v>
      </c>
      <c r="Y35" s="7">
        <v>0</v>
      </c>
      <c r="Z35" s="7">
        <v>4212</v>
      </c>
      <c r="AA35" s="1" t="s">
        <v>817</v>
      </c>
      <c r="AB35" s="1" t="s">
        <v>825</v>
      </c>
      <c r="AC35" s="1" t="str">
        <f t="shared" si="8"/>
        <v>no</v>
      </c>
      <c r="AE35" s="1">
        <v>44652</v>
      </c>
      <c r="AF35" s="1">
        <v>45261</v>
      </c>
      <c r="AG35" s="1">
        <v>45200</v>
      </c>
      <c r="AH35" s="1">
        <v>44652</v>
      </c>
      <c r="AI35" s="2">
        <v>3564</v>
      </c>
      <c r="AJ35" s="2">
        <v>95769</v>
      </c>
      <c r="AK35" s="1">
        <v>44958</v>
      </c>
      <c r="AL35" s="2">
        <v>8220</v>
      </c>
      <c r="AM35" s="2">
        <v>337422.77999999997</v>
      </c>
      <c r="AN35" s="1">
        <v>45383</v>
      </c>
      <c r="AR35" s="2">
        <v>22612</v>
      </c>
      <c r="AS35" s="2">
        <v>1205473.83</v>
      </c>
      <c r="AT35" s="1">
        <v>44774</v>
      </c>
      <c r="AU35" s="2">
        <v>90867</v>
      </c>
      <c r="AV35" s="2">
        <v>4035737.0988000003</v>
      </c>
      <c r="AW35" s="1">
        <v>44835</v>
      </c>
      <c r="BA35" s="2">
        <v>532040</v>
      </c>
      <c r="BB35" s="2">
        <v>13894801.872933332</v>
      </c>
      <c r="BC35" s="1">
        <v>45261</v>
      </c>
      <c r="BD35" s="2">
        <v>372</v>
      </c>
      <c r="BE35" s="2">
        <v>18246.7428</v>
      </c>
      <c r="BF35" s="1">
        <v>44652</v>
      </c>
      <c r="BG35" s="2">
        <v>612</v>
      </c>
      <c r="BH35" s="2">
        <v>28050.713666666663</v>
      </c>
      <c r="BI35" s="1">
        <v>44927</v>
      </c>
      <c r="BM35" s="2">
        <v>1920</v>
      </c>
      <c r="BN35" s="2">
        <v>108824.34173333333</v>
      </c>
      <c r="BO35" s="1">
        <v>44652</v>
      </c>
      <c r="BP35" s="2">
        <v>10536</v>
      </c>
      <c r="BQ35" s="2">
        <v>578626.09866666666</v>
      </c>
      <c r="BR35" s="1">
        <v>45352</v>
      </c>
      <c r="BS35" s="2">
        <v>17976</v>
      </c>
      <c r="BT35" s="2">
        <v>1513429.8059999996</v>
      </c>
      <c r="BU35" s="1">
        <v>44682</v>
      </c>
      <c r="BV35" s="2">
        <v>3408</v>
      </c>
      <c r="BW35" s="2">
        <v>142538.87520000001</v>
      </c>
      <c r="BX35" s="1">
        <v>44986</v>
      </c>
      <c r="BY35" s="2">
        <v>10092</v>
      </c>
      <c r="BZ35" s="2">
        <v>707340.58559999999</v>
      </c>
      <c r="CA35" s="1">
        <v>44805</v>
      </c>
      <c r="CK35" s="2">
        <v>792</v>
      </c>
      <c r="CL35" s="2">
        <v>46739.286</v>
      </c>
      <c r="CM35" s="1">
        <v>44805</v>
      </c>
      <c r="CT35" s="2">
        <v>324</v>
      </c>
      <c r="CU35" s="2">
        <v>19031.324400000001</v>
      </c>
      <c r="CV35" s="1">
        <v>45352</v>
      </c>
      <c r="DX35" s="2">
        <v>8671719.1127666663</v>
      </c>
      <c r="DY35" s="2">
        <v>14060313.243033333</v>
      </c>
      <c r="DZ35" s="2">
        <f t="shared" si="9"/>
        <v>22732032.355799999</v>
      </c>
    </row>
    <row r="36" spans="1:130">
      <c r="A36" t="e">
        <f>VLOOKUP(C36,#REF!,2,FALSE)</f>
        <v>#REF!</v>
      </c>
      <c r="B36" t="e">
        <f t="shared" si="3"/>
        <v>#REF!</v>
      </c>
      <c r="C36" t="s">
        <v>220</v>
      </c>
      <c r="D36" t="s">
        <v>221</v>
      </c>
      <c r="E36" t="s">
        <v>115</v>
      </c>
      <c r="F36" t="s">
        <v>222</v>
      </c>
      <c r="G36" t="s">
        <v>223</v>
      </c>
      <c r="H36" t="e">
        <f>VLOOKUP(C36,#REF!,18,FALSE)</f>
        <v>#REF!</v>
      </c>
      <c r="I36" t="s">
        <v>674</v>
      </c>
      <c r="J36" t="str">
        <f t="shared" si="0"/>
        <v>N7</v>
      </c>
      <c r="K36" t="s">
        <v>821</v>
      </c>
      <c r="L36" t="str">
        <f t="shared" si="1"/>
        <v>N7 OTHER CNS DRUGS</v>
      </c>
      <c r="M36" t="s">
        <v>671</v>
      </c>
      <c r="N36" t="s">
        <v>671</v>
      </c>
      <c r="O36" t="s">
        <v>671</v>
      </c>
      <c r="P36" s="1">
        <f t="shared" si="11"/>
        <v>45474</v>
      </c>
      <c r="Q36" s="1" t="str">
        <f t="shared" si="4"/>
        <v/>
      </c>
      <c r="R36" s="9">
        <f t="shared" si="5"/>
        <v>2.9225936459005699E-4</v>
      </c>
      <c r="S36" s="8">
        <f t="shared" si="6"/>
        <v>2.6238962166651732E-2</v>
      </c>
      <c r="T36">
        <f t="shared" si="7"/>
        <v>2</v>
      </c>
      <c r="U36" s="7">
        <v>0</v>
      </c>
      <c r="V36" s="7">
        <v>0</v>
      </c>
      <c r="W36" s="7" t="e">
        <v>#NUM!</v>
      </c>
      <c r="X36" s="7">
        <v>0</v>
      </c>
      <c r="Y36" s="7">
        <v>922.71545658804382</v>
      </c>
      <c r="Z36" s="7" t="e">
        <v>#N/A</v>
      </c>
      <c r="AA36" s="1" t="e">
        <v>#N/A</v>
      </c>
      <c r="AB36" s="1" t="e">
        <f t="shared" si="10"/>
        <v>#N/A</v>
      </c>
      <c r="AC36" s="1" t="str">
        <f t="shared" si="8"/>
        <v>no</v>
      </c>
      <c r="AD36" s="1">
        <v>45474</v>
      </c>
      <c r="AE36" s="1">
        <v>45474</v>
      </c>
      <c r="AF36" s="1">
        <v>45474</v>
      </c>
      <c r="AG36" s="1">
        <v>45474</v>
      </c>
      <c r="AH36" s="1">
        <v>45474</v>
      </c>
      <c r="BA36" s="2">
        <v>346</v>
      </c>
      <c r="BB36" s="2">
        <v>168370.05261666665</v>
      </c>
      <c r="BC36" s="1">
        <v>45597</v>
      </c>
      <c r="BP36" s="2">
        <v>0</v>
      </c>
      <c r="BQ36" s="2">
        <v>0</v>
      </c>
      <c r="BR36" s="1">
        <v>45566</v>
      </c>
      <c r="BS36" s="2">
        <v>9836</v>
      </c>
      <c r="BT36" s="2">
        <v>9075829.2309999987</v>
      </c>
      <c r="BU36" s="1">
        <v>45474</v>
      </c>
      <c r="DX36" s="2">
        <v>9023647.6336666662</v>
      </c>
      <c r="DY36" s="2">
        <v>220551.64994999999</v>
      </c>
      <c r="DZ36" s="2">
        <f t="shared" si="9"/>
        <v>9244199.2836166658</v>
      </c>
    </row>
    <row r="37" spans="1:130">
      <c r="A37" t="e">
        <f>VLOOKUP(C37,#REF!,2,FALSE)</f>
        <v>#REF!</v>
      </c>
      <c r="B37" t="e">
        <f t="shared" si="3"/>
        <v>#REF!</v>
      </c>
      <c r="C37" t="s">
        <v>224</v>
      </c>
      <c r="D37" t="s">
        <v>225</v>
      </c>
      <c r="E37" t="s">
        <v>115</v>
      </c>
      <c r="F37" t="s">
        <v>120</v>
      </c>
      <c r="G37" t="s">
        <v>226</v>
      </c>
      <c r="H37" t="e">
        <f>VLOOKUP(C37,#REF!,18,FALSE)</f>
        <v>#REF!</v>
      </c>
      <c r="I37" t="s">
        <v>710</v>
      </c>
      <c r="J37" t="str">
        <f t="shared" si="0"/>
        <v>L1</v>
      </c>
      <c r="K37" t="s">
        <v>819</v>
      </c>
      <c r="L37" t="str">
        <f t="shared" si="1"/>
        <v>L1 ANTINEOPLASTICS</v>
      </c>
      <c r="M37" t="s">
        <v>671</v>
      </c>
      <c r="N37" t="s">
        <v>668</v>
      </c>
      <c r="O37" t="s">
        <v>678</v>
      </c>
      <c r="P37" s="1">
        <f t="shared" si="11"/>
        <v>44136</v>
      </c>
      <c r="Q37" s="1">
        <f t="shared" si="4"/>
        <v>44713</v>
      </c>
      <c r="R37" s="9">
        <f t="shared" si="5"/>
        <v>1.0298512472091048E-2</v>
      </c>
      <c r="S37" s="8">
        <f t="shared" si="6"/>
        <v>0.11772965007016981</v>
      </c>
      <c r="T37">
        <f t="shared" si="7"/>
        <v>17</v>
      </c>
      <c r="U37" s="7">
        <v>10186.09756097561</v>
      </c>
      <c r="V37" s="7">
        <v>3527.5010776708859</v>
      </c>
      <c r="W37" s="7">
        <v>8376.420906457517</v>
      </c>
      <c r="X37" s="7">
        <v>10366.620000000001</v>
      </c>
      <c r="Y37" s="7">
        <v>13710.733450157148</v>
      </c>
      <c r="Z37" s="7" t="s">
        <v>846</v>
      </c>
      <c r="AA37" s="1" t="s">
        <v>830</v>
      </c>
      <c r="AB37" s="1" t="s">
        <v>820</v>
      </c>
      <c r="AC37" s="1" t="str">
        <f t="shared" si="8"/>
        <v>no</v>
      </c>
      <c r="AD37" s="1">
        <v>44317</v>
      </c>
      <c r="AE37" s="1">
        <v>44197</v>
      </c>
      <c r="AF37" s="1">
        <v>44287</v>
      </c>
      <c r="AG37" s="1">
        <v>44197</v>
      </c>
      <c r="AH37" s="1">
        <v>44136</v>
      </c>
      <c r="AI37" s="2">
        <v>41</v>
      </c>
      <c r="AJ37" s="2">
        <v>417630</v>
      </c>
      <c r="AK37" s="1">
        <v>44713</v>
      </c>
      <c r="AL37" s="2">
        <v>321</v>
      </c>
      <c r="AM37" s="2">
        <v>2240425.2295999997</v>
      </c>
      <c r="AO37" s="2">
        <v>152</v>
      </c>
      <c r="AP37" s="2">
        <v>1278150.5484</v>
      </c>
      <c r="AQ37" s="1">
        <v>45505</v>
      </c>
      <c r="AR37" s="2">
        <v>4269</v>
      </c>
      <c r="AS37" s="2">
        <v>38654211.393600002</v>
      </c>
      <c r="AT37" s="1">
        <v>44136</v>
      </c>
      <c r="AU37" s="2">
        <v>1975</v>
      </c>
      <c r="AV37" s="2">
        <v>6966814.6283999998</v>
      </c>
      <c r="AW37" s="1">
        <v>44348</v>
      </c>
      <c r="AX37" s="2">
        <v>1370</v>
      </c>
      <c r="AY37" s="2">
        <v>12817649.9352</v>
      </c>
      <c r="AZ37" s="1">
        <v>44805</v>
      </c>
      <c r="BG37" s="2">
        <v>130</v>
      </c>
      <c r="BH37" s="2">
        <v>1128193.2808333333</v>
      </c>
      <c r="BI37" s="1">
        <v>44409</v>
      </c>
      <c r="BJ37" s="2">
        <v>883</v>
      </c>
      <c r="BK37" s="2">
        <v>7360161.4812000003</v>
      </c>
      <c r="BL37" s="1">
        <v>45017</v>
      </c>
      <c r="BM37" s="2">
        <v>170</v>
      </c>
      <c r="BN37" s="2">
        <v>1521994.8818666667</v>
      </c>
      <c r="BO37" s="1">
        <v>44287</v>
      </c>
      <c r="BP37" s="2">
        <v>1060</v>
      </c>
      <c r="BQ37" s="2">
        <v>9787877.030166667</v>
      </c>
      <c r="BR37" s="1">
        <v>44562</v>
      </c>
      <c r="BS37" s="2">
        <v>16863</v>
      </c>
      <c r="BT37" s="2">
        <v>231204098.16999999</v>
      </c>
      <c r="BU37" s="1">
        <v>44317</v>
      </c>
      <c r="BV37" s="2">
        <v>312</v>
      </c>
      <c r="BW37" s="2">
        <v>2482689.1575333336</v>
      </c>
      <c r="BX37" s="1">
        <v>44774</v>
      </c>
      <c r="BY37" s="2">
        <v>380</v>
      </c>
      <c r="BZ37" s="2">
        <v>3939315.6</v>
      </c>
      <c r="CA37" s="1">
        <v>44378</v>
      </c>
      <c r="CE37" s="2">
        <v>11</v>
      </c>
      <c r="CF37" s="2">
        <v>79691.047359000004</v>
      </c>
      <c r="CG37" s="1">
        <v>44866</v>
      </c>
      <c r="CK37" s="2">
        <v>105</v>
      </c>
      <c r="CL37" s="2">
        <v>778352.67839999998</v>
      </c>
      <c r="CM37" s="1">
        <v>44440</v>
      </c>
      <c r="CT37" s="2">
        <v>0</v>
      </c>
      <c r="CU37" s="2">
        <v>0</v>
      </c>
      <c r="CV37" s="1">
        <v>45627</v>
      </c>
      <c r="CW37" s="2">
        <v>0</v>
      </c>
      <c r="CX37" s="2">
        <v>0</v>
      </c>
      <c r="CY37" s="1">
        <v>45261</v>
      </c>
      <c r="DC37" s="2">
        <v>0</v>
      </c>
      <c r="DD37" s="2">
        <v>0</v>
      </c>
      <c r="DE37" s="1">
        <v>45748</v>
      </c>
      <c r="DI37" s="2">
        <v>510</v>
      </c>
      <c r="DJ37" s="2">
        <v>4271974.6622933336</v>
      </c>
      <c r="DK37" s="1">
        <v>44287</v>
      </c>
      <c r="DL37" s="2">
        <v>104</v>
      </c>
      <c r="DM37" s="2">
        <v>813973.57799999998</v>
      </c>
      <c r="DN37" s="1">
        <v>44621</v>
      </c>
      <c r="DX37" s="2">
        <v>321450091.85747862</v>
      </c>
      <c r="DY37" s="2">
        <v>4293111.4453736665</v>
      </c>
      <c r="DZ37" s="2">
        <f t="shared" si="9"/>
        <v>325743203.30285227</v>
      </c>
    </row>
    <row r="38" spans="1:130">
      <c r="A38" t="e">
        <f>VLOOKUP(C38,#REF!,2,FALSE)</f>
        <v>#REF!</v>
      </c>
      <c r="B38" t="e">
        <f t="shared" si="3"/>
        <v>#REF!</v>
      </c>
      <c r="C38" t="s">
        <v>227</v>
      </c>
      <c r="D38" t="s">
        <v>228</v>
      </c>
      <c r="E38" t="s">
        <v>128</v>
      </c>
      <c r="F38" t="s">
        <v>229</v>
      </c>
      <c r="G38" t="s">
        <v>107</v>
      </c>
      <c r="H38" t="e">
        <f>VLOOKUP(C38,#REF!,18,FALSE)</f>
        <v>#REF!</v>
      </c>
      <c r="I38" t="s">
        <v>711</v>
      </c>
      <c r="J38" t="str">
        <f t="shared" si="0"/>
        <v>B2</v>
      </c>
      <c r="K38" t="s">
        <v>839</v>
      </c>
      <c r="L38" t="str">
        <f t="shared" si="1"/>
        <v>B2 BLOOD COAGULATION SYSTEM, OTHER PRODUCTS</v>
      </c>
      <c r="M38" t="s">
        <v>671</v>
      </c>
      <c r="N38" t="s">
        <v>671</v>
      </c>
      <c r="O38" t="s">
        <v>671</v>
      </c>
      <c r="P38" s="1">
        <f t="shared" si="11"/>
        <v>45017</v>
      </c>
      <c r="Q38" s="1" t="str">
        <f t="shared" si="4"/>
        <v/>
      </c>
      <c r="R38" s="9">
        <f t="shared" si="5"/>
        <v>1.0165562588123287E-2</v>
      </c>
      <c r="S38" s="8">
        <f t="shared" si="6"/>
        <v>1.0992210526264871E-2</v>
      </c>
      <c r="T38">
        <f t="shared" si="7"/>
        <v>6</v>
      </c>
      <c r="U38" s="7">
        <v>0</v>
      </c>
      <c r="V38" s="7">
        <v>5761.6984714236469</v>
      </c>
      <c r="W38" s="7">
        <v>5761.6984714236469</v>
      </c>
      <c r="X38" s="7">
        <v>5761.6984714236469</v>
      </c>
      <c r="Y38" s="7">
        <v>21503.582872189992</v>
      </c>
      <c r="Z38" s="7">
        <v>279875.18774090905</v>
      </c>
      <c r="AA38" s="1" t="s">
        <v>817</v>
      </c>
      <c r="AB38" s="1" t="str">
        <f t="shared" si="10"/>
        <v>yes</v>
      </c>
      <c r="AC38" s="1" t="s">
        <v>820</v>
      </c>
      <c r="AD38" s="1">
        <v>44986</v>
      </c>
      <c r="AE38" s="1">
        <v>45017</v>
      </c>
      <c r="AF38" s="1">
        <v>45017</v>
      </c>
      <c r="AG38" s="1">
        <v>45017</v>
      </c>
      <c r="AH38" s="1">
        <v>45017</v>
      </c>
      <c r="AO38" s="2">
        <v>0</v>
      </c>
      <c r="AP38" s="2">
        <v>0</v>
      </c>
      <c r="AQ38" s="1">
        <v>45658</v>
      </c>
      <c r="AU38" s="2">
        <v>8262</v>
      </c>
      <c r="AV38" s="2">
        <v>20932183.641600002</v>
      </c>
      <c r="AW38" s="1">
        <v>45474</v>
      </c>
      <c r="BA38" s="2">
        <v>4191</v>
      </c>
      <c r="BB38" s="2">
        <v>16215951.617566667</v>
      </c>
      <c r="BC38" s="1">
        <v>45231</v>
      </c>
      <c r="BJ38" s="2">
        <v>41</v>
      </c>
      <c r="BK38" s="2">
        <v>220160.16</v>
      </c>
      <c r="BL38" s="1">
        <v>45627</v>
      </c>
      <c r="BP38" s="2">
        <v>0</v>
      </c>
      <c r="BQ38" s="2">
        <v>0</v>
      </c>
      <c r="BR38" s="1">
        <v>45717</v>
      </c>
      <c r="BS38" s="2">
        <v>24932</v>
      </c>
      <c r="BT38" s="2">
        <v>283350517.903</v>
      </c>
      <c r="BU38" s="1">
        <v>45017</v>
      </c>
      <c r="BV38" s="2">
        <v>280</v>
      </c>
      <c r="BW38" s="2">
        <v>818251.63056666683</v>
      </c>
      <c r="BY38" s="2">
        <v>2</v>
      </c>
      <c r="BZ38" s="2">
        <v>917.33400000000006</v>
      </c>
      <c r="CA38" s="1">
        <v>45505</v>
      </c>
      <c r="CE38" s="2">
        <v>0</v>
      </c>
      <c r="CF38" s="2">
        <v>0</v>
      </c>
      <c r="CG38" s="1">
        <v>45536</v>
      </c>
      <c r="CH38" s="2">
        <v>0</v>
      </c>
      <c r="CI38" s="2">
        <v>0</v>
      </c>
      <c r="CJ38" s="1">
        <v>45658</v>
      </c>
      <c r="DR38" s="2">
        <v>0</v>
      </c>
      <c r="DS38" s="2">
        <v>0</v>
      </c>
      <c r="DT38" s="1">
        <v>45778</v>
      </c>
      <c r="DX38" s="2">
        <v>179720601.26748329</v>
      </c>
      <c r="DY38" s="2">
        <v>141817381.01925001</v>
      </c>
      <c r="DZ38" s="2">
        <f t="shared" si="9"/>
        <v>321537982.28673327</v>
      </c>
    </row>
    <row r="39" spans="1:130">
      <c r="A39" t="e">
        <f>VLOOKUP(C39,#REF!,2,FALSE)</f>
        <v>#REF!</v>
      </c>
      <c r="B39" t="e">
        <f t="shared" si="3"/>
        <v>#REF!</v>
      </c>
      <c r="C39" t="s">
        <v>230</v>
      </c>
      <c r="D39" t="s">
        <v>231</v>
      </c>
      <c r="E39" t="s">
        <v>232</v>
      </c>
      <c r="F39" t="s">
        <v>143</v>
      </c>
      <c r="G39" t="s">
        <v>171</v>
      </c>
      <c r="H39" t="e">
        <f>VLOOKUP(C39,#REF!,18,FALSE)</f>
        <v>#REF!</v>
      </c>
      <c r="I39" t="s">
        <v>712</v>
      </c>
      <c r="J39" t="str">
        <f t="shared" si="0"/>
        <v>L3</v>
      </c>
      <c r="K39" t="s">
        <v>847</v>
      </c>
      <c r="L39" t="str">
        <f t="shared" si="1"/>
        <v>L3 IMMUNOSTIMULATING AGENTS</v>
      </c>
      <c r="M39" t="s">
        <v>679</v>
      </c>
      <c r="N39" t="s">
        <v>701</v>
      </c>
      <c r="O39" t="s">
        <v>697</v>
      </c>
      <c r="P39" s="1">
        <f t="shared" si="11"/>
        <v>45505</v>
      </c>
      <c r="Q39" s="1" t="str">
        <f t="shared" si="4"/>
        <v/>
      </c>
      <c r="R39" s="9">
        <f t="shared" si="5"/>
        <v>6.0092904327635047E-7</v>
      </c>
      <c r="S39" s="8">
        <f t="shared" si="6"/>
        <v>1.1876018165702408E-3</v>
      </c>
      <c r="T39">
        <f t="shared" si="7"/>
        <v>1</v>
      </c>
      <c r="U39" s="7">
        <v>0</v>
      </c>
      <c r="V39" s="7">
        <v>1267.16392</v>
      </c>
      <c r="W39" s="7">
        <v>1267.16392</v>
      </c>
      <c r="X39" s="7">
        <v>1267.16392</v>
      </c>
      <c r="Y39" s="7">
        <v>0</v>
      </c>
      <c r="Z39" s="7" t="e">
        <v>#N/A</v>
      </c>
      <c r="AA39" s="1" t="e">
        <v>#N/A</v>
      </c>
      <c r="AB39" s="1" t="e">
        <f t="shared" si="10"/>
        <v>#N/A</v>
      </c>
      <c r="AC39" s="1" t="str">
        <f t="shared" si="8"/>
        <v>no</v>
      </c>
      <c r="AE39" s="1">
        <v>45566</v>
      </c>
      <c r="AF39" s="1">
        <v>45505</v>
      </c>
      <c r="AG39" s="1">
        <v>45566</v>
      </c>
      <c r="AH39" s="1">
        <v>45505</v>
      </c>
      <c r="AU39" s="2">
        <v>15</v>
      </c>
      <c r="AV39" s="2">
        <v>19007.4588</v>
      </c>
      <c r="AW39" s="1">
        <v>45505</v>
      </c>
      <c r="DX39" s="2">
        <v>0</v>
      </c>
      <c r="DY39" s="2">
        <v>19007.4588</v>
      </c>
      <c r="DZ39" s="2">
        <f t="shared" si="9"/>
        <v>19007.4588</v>
      </c>
    </row>
    <row r="40" spans="1:130">
      <c r="A40" t="e">
        <f>VLOOKUP(C40,#REF!,2,FALSE)</f>
        <v>#REF!</v>
      </c>
      <c r="B40" t="e">
        <f t="shared" si="3"/>
        <v>#REF!</v>
      </c>
      <c r="C40" t="s">
        <v>233</v>
      </c>
      <c r="D40" t="s">
        <v>234</v>
      </c>
      <c r="E40" t="s">
        <v>235</v>
      </c>
      <c r="F40" t="s">
        <v>236</v>
      </c>
      <c r="G40" t="s">
        <v>204</v>
      </c>
      <c r="H40" t="e">
        <f>VLOOKUP(C40,#REF!,18,FALSE)</f>
        <v>#REF!</v>
      </c>
      <c r="I40" t="s">
        <v>712</v>
      </c>
      <c r="J40" t="str">
        <f t="shared" si="0"/>
        <v>L3</v>
      </c>
      <c r="K40" t="s">
        <v>847</v>
      </c>
      <c r="L40" t="str">
        <f t="shared" si="1"/>
        <v>L3 IMMUNOSTIMULATING AGENTS</v>
      </c>
      <c r="M40" t="s">
        <v>713</v>
      </c>
      <c r="N40" t="s">
        <v>671</v>
      </c>
      <c r="O40" t="s">
        <v>714</v>
      </c>
      <c r="P40" s="1">
        <f t="shared" si="11"/>
        <v>44835</v>
      </c>
      <c r="Q40" s="1" t="str">
        <f t="shared" si="4"/>
        <v/>
      </c>
      <c r="R40" s="9">
        <f t="shared" si="5"/>
        <v>1.1145935173203041E-3</v>
      </c>
      <c r="S40" s="8">
        <f t="shared" si="6"/>
        <v>1.1876018165702408E-3</v>
      </c>
      <c r="T40">
        <f t="shared" si="7"/>
        <v>1</v>
      </c>
      <c r="U40" s="7">
        <v>0</v>
      </c>
      <c r="V40" s="7">
        <v>0</v>
      </c>
      <c r="W40" s="7" t="e">
        <v>#NUM!</v>
      </c>
      <c r="X40" s="7">
        <v>0</v>
      </c>
      <c r="Y40" s="7">
        <v>4003.4895129457182</v>
      </c>
      <c r="Z40" s="7">
        <v>5209.0985458374307</v>
      </c>
      <c r="AA40" s="1" t="s">
        <v>848</v>
      </c>
      <c r="AB40" s="1" t="s">
        <v>820</v>
      </c>
      <c r="AC40" s="1" t="str">
        <f t="shared" si="8"/>
        <v>no</v>
      </c>
      <c r="AD40" s="1">
        <v>44470</v>
      </c>
      <c r="AE40" s="1">
        <v>44562</v>
      </c>
      <c r="AF40" s="1">
        <v>44835</v>
      </c>
      <c r="AG40" s="1">
        <v>44835</v>
      </c>
      <c r="AH40" s="1">
        <v>44562</v>
      </c>
      <c r="BS40" s="2">
        <v>8806</v>
      </c>
      <c r="BT40" s="2">
        <v>35254728.650999993</v>
      </c>
      <c r="BU40" s="1">
        <v>44835</v>
      </c>
      <c r="CW40" s="2">
        <v>0</v>
      </c>
      <c r="CX40" s="2">
        <v>0</v>
      </c>
      <c r="CY40" s="1">
        <v>44562</v>
      </c>
      <c r="DX40" s="2">
        <v>35209403.848999992</v>
      </c>
      <c r="DY40" s="2">
        <v>45324.801999999996</v>
      </c>
      <c r="DZ40" s="2">
        <f t="shared" si="9"/>
        <v>35254728.650999993</v>
      </c>
    </row>
    <row r="41" spans="1:130">
      <c r="A41" t="e">
        <f>VLOOKUP(C41,#REF!,2,FALSE)</f>
        <v>#REF!</v>
      </c>
      <c r="B41" t="e">
        <f t="shared" si="3"/>
        <v>#REF!</v>
      </c>
      <c r="C41" t="s">
        <v>237</v>
      </c>
      <c r="D41" t="s">
        <v>238</v>
      </c>
      <c r="E41" t="s">
        <v>115</v>
      </c>
      <c r="F41" t="s">
        <v>162</v>
      </c>
      <c r="G41" t="s">
        <v>239</v>
      </c>
      <c r="H41" t="e">
        <f>VLOOKUP(C41,#REF!,18,FALSE)</f>
        <v>#REF!</v>
      </c>
      <c r="I41" t="s">
        <v>715</v>
      </c>
      <c r="J41" t="str">
        <f t="shared" si="0"/>
        <v>N7</v>
      </c>
      <c r="K41" t="s">
        <v>821</v>
      </c>
      <c r="L41" t="str">
        <f t="shared" si="1"/>
        <v>N7 OTHER CNS DRUGS</v>
      </c>
      <c r="M41" t="s">
        <v>679</v>
      </c>
      <c r="N41" t="s">
        <v>679</v>
      </c>
      <c r="O41" t="s">
        <v>697</v>
      </c>
      <c r="P41" s="1">
        <f t="shared" si="11"/>
        <v>44774</v>
      </c>
      <c r="Q41" s="1" t="str">
        <f t="shared" si="4"/>
        <v/>
      </c>
      <c r="R41" s="9">
        <f t="shared" si="5"/>
        <v>1.492509861947968E-4</v>
      </c>
      <c r="S41" s="8">
        <f t="shared" si="6"/>
        <v>2.6238962166651732E-2</v>
      </c>
      <c r="T41">
        <f t="shared" si="7"/>
        <v>1</v>
      </c>
      <c r="U41" s="7">
        <v>0</v>
      </c>
      <c r="V41" s="7">
        <v>4720826.8641666668</v>
      </c>
      <c r="W41" s="7">
        <v>4720826.8641666668</v>
      </c>
      <c r="X41" s="7">
        <v>4720826.8641666668</v>
      </c>
      <c r="Y41" s="7">
        <v>0</v>
      </c>
      <c r="Z41" s="7">
        <v>0</v>
      </c>
      <c r="AA41" s="1">
        <v>0</v>
      </c>
      <c r="AB41" s="1" t="str">
        <f t="shared" si="10"/>
        <v/>
      </c>
      <c r="AC41" s="1" t="str">
        <f t="shared" si="8"/>
        <v>no</v>
      </c>
      <c r="AE41" s="1">
        <v>45108</v>
      </c>
      <c r="AG41" s="1">
        <v>45108</v>
      </c>
      <c r="AH41" s="1">
        <v>44774</v>
      </c>
      <c r="AU41" s="2">
        <v>0</v>
      </c>
      <c r="AV41" s="2">
        <v>0</v>
      </c>
      <c r="AW41" s="1">
        <v>44774</v>
      </c>
      <c r="BP41" s="2">
        <v>1</v>
      </c>
      <c r="BQ41" s="2">
        <v>4720826.8641666668</v>
      </c>
      <c r="BR41" s="1">
        <v>44958</v>
      </c>
      <c r="DX41" s="2">
        <v>4720826.8641666668</v>
      </c>
      <c r="DZ41" s="2">
        <f t="shared" si="9"/>
        <v>4720826.8641666668</v>
      </c>
    </row>
    <row r="42" spans="1:130">
      <c r="A42" t="e">
        <f>VLOOKUP(C42,#REF!,2,FALSE)</f>
        <v>#REF!</v>
      </c>
      <c r="B42" t="e">
        <f t="shared" si="3"/>
        <v>#REF!</v>
      </c>
      <c r="C42" t="s">
        <v>240</v>
      </c>
      <c r="D42" t="s">
        <v>241</v>
      </c>
      <c r="E42" t="s">
        <v>105</v>
      </c>
      <c r="F42" t="s">
        <v>242</v>
      </c>
      <c r="G42" t="s">
        <v>107</v>
      </c>
      <c r="H42" t="e">
        <f>VLOOKUP(C42,#REF!,18,FALSE)</f>
        <v>#REF!</v>
      </c>
      <c r="I42" t="s">
        <v>716</v>
      </c>
      <c r="J42" t="str">
        <f t="shared" si="0"/>
        <v>A5</v>
      </c>
      <c r="K42" t="s">
        <v>849</v>
      </c>
      <c r="L42" t="str">
        <f t="shared" si="1"/>
        <v>A5 CHOLAGOGUES AND HEPATIC PROTECTORS</v>
      </c>
      <c r="M42" t="s">
        <v>671</v>
      </c>
      <c r="N42" t="s">
        <v>701</v>
      </c>
      <c r="O42" t="s">
        <v>671</v>
      </c>
      <c r="P42" s="1">
        <f t="shared" si="11"/>
        <v>45444</v>
      </c>
      <c r="Q42" s="1">
        <f t="shared" si="4"/>
        <v>45778</v>
      </c>
      <c r="R42" s="9">
        <f t="shared" si="5"/>
        <v>6.0914711853114745E-4</v>
      </c>
      <c r="S42" s="8">
        <f t="shared" si="6"/>
        <v>5.1224527846188443E-3</v>
      </c>
      <c r="T42">
        <f t="shared" si="7"/>
        <v>4</v>
      </c>
      <c r="U42" s="7">
        <v>0</v>
      </c>
      <c r="V42" s="7">
        <v>150.98506342592594</v>
      </c>
      <c r="W42" s="7">
        <v>237.01524000000001</v>
      </c>
      <c r="X42" s="7">
        <v>237.02120640000001</v>
      </c>
      <c r="Y42" s="7">
        <v>471.09711332809627</v>
      </c>
      <c r="Z42" s="7" t="e">
        <v>#N/A</v>
      </c>
      <c r="AA42" s="1" t="e">
        <v>#N/A</v>
      </c>
      <c r="AB42" s="1" t="e">
        <f t="shared" si="10"/>
        <v>#N/A</v>
      </c>
      <c r="AC42" s="1" t="str">
        <f t="shared" si="8"/>
        <v>no</v>
      </c>
      <c r="AD42" s="1">
        <v>45444</v>
      </c>
      <c r="AE42" s="1">
        <v>45383</v>
      </c>
      <c r="AF42" s="1">
        <v>45566</v>
      </c>
      <c r="AG42" s="1">
        <v>45383</v>
      </c>
      <c r="AH42" s="1">
        <v>45444</v>
      </c>
      <c r="AI42" s="2">
        <v>0</v>
      </c>
      <c r="AJ42" s="2">
        <v>0</v>
      </c>
      <c r="AK42" s="1">
        <v>45778</v>
      </c>
      <c r="AU42" s="2">
        <v>5125</v>
      </c>
      <c r="AV42" s="2">
        <v>1214733.6828000001</v>
      </c>
      <c r="AW42" s="1">
        <v>45566</v>
      </c>
      <c r="AX42" s="2">
        <v>0</v>
      </c>
      <c r="AY42" s="2">
        <v>0</v>
      </c>
      <c r="AZ42" s="1">
        <v>45809</v>
      </c>
      <c r="BP42" s="2">
        <v>360</v>
      </c>
      <c r="BQ42" s="2">
        <v>54354.622833333335</v>
      </c>
      <c r="BR42" s="1">
        <v>45597</v>
      </c>
      <c r="BS42" s="2">
        <v>38190</v>
      </c>
      <c r="BT42" s="2">
        <v>17991198.757999998</v>
      </c>
      <c r="BU42" s="1">
        <v>45444</v>
      </c>
      <c r="BY42" s="2">
        <v>30</v>
      </c>
      <c r="BZ42" s="2">
        <v>7110.4571999999998</v>
      </c>
      <c r="CA42" s="1">
        <v>45597</v>
      </c>
      <c r="CE42" s="2">
        <v>0</v>
      </c>
      <c r="CF42" s="2">
        <v>0</v>
      </c>
      <c r="CG42" s="1">
        <v>45597</v>
      </c>
      <c r="DX42" s="2">
        <v>833999.99663333327</v>
      </c>
      <c r="DY42" s="2">
        <v>18433397.5242</v>
      </c>
      <c r="DZ42" s="2">
        <f t="shared" si="9"/>
        <v>19267397.520833332</v>
      </c>
    </row>
    <row r="43" spans="1:130">
      <c r="A43" t="e">
        <f>VLOOKUP(C43,#REF!,2,FALSE)</f>
        <v>#REF!</v>
      </c>
      <c r="B43" t="e">
        <f t="shared" si="3"/>
        <v>#REF!</v>
      </c>
      <c r="C43" t="s">
        <v>243</v>
      </c>
      <c r="D43" t="s">
        <v>244</v>
      </c>
      <c r="E43" t="s">
        <v>245</v>
      </c>
      <c r="F43" t="s">
        <v>246</v>
      </c>
      <c r="G43" t="s">
        <v>247</v>
      </c>
      <c r="H43" t="e">
        <f>VLOOKUP(C43,#REF!,18,FALSE)</f>
        <v>#REF!</v>
      </c>
      <c r="I43" t="s">
        <v>717</v>
      </c>
      <c r="J43" t="str">
        <f t="shared" si="0"/>
        <v>L1</v>
      </c>
      <c r="K43" t="s">
        <v>819</v>
      </c>
      <c r="L43" t="str">
        <f t="shared" si="1"/>
        <v>L1 ANTINEOPLASTICS</v>
      </c>
      <c r="M43" t="s">
        <v>671</v>
      </c>
      <c r="N43" t="s">
        <v>671</v>
      </c>
      <c r="O43" t="s">
        <v>718</v>
      </c>
      <c r="P43" s="1">
        <f t="shared" si="11"/>
        <v>45170</v>
      </c>
      <c r="Q43" s="1">
        <f t="shared" si="4"/>
        <v>45352</v>
      </c>
      <c r="R43" s="9">
        <f t="shared" si="5"/>
        <v>3.0876515904960595E-3</v>
      </c>
      <c r="S43" s="8">
        <f t="shared" si="6"/>
        <v>0.11772965007016981</v>
      </c>
      <c r="T43">
        <f t="shared" si="7"/>
        <v>14</v>
      </c>
      <c r="U43" s="7">
        <v>6975</v>
      </c>
      <c r="V43" s="7">
        <v>0</v>
      </c>
      <c r="W43" s="7">
        <v>7222.6672642177182</v>
      </c>
      <c r="X43" s="7">
        <v>9564.3064822429897</v>
      </c>
      <c r="Y43" s="7">
        <v>16157.108055464927</v>
      </c>
      <c r="Z43" s="7">
        <v>28000</v>
      </c>
      <c r="AA43" s="1" t="s">
        <v>848</v>
      </c>
      <c r="AB43" s="1" t="s">
        <v>820</v>
      </c>
      <c r="AC43" s="1" t="s">
        <v>820</v>
      </c>
      <c r="AD43" s="1">
        <v>45170</v>
      </c>
      <c r="AE43" s="1">
        <v>44927</v>
      </c>
      <c r="AF43" s="1">
        <v>45170</v>
      </c>
      <c r="AG43" s="1">
        <v>45108</v>
      </c>
      <c r="AH43" s="1">
        <v>44986</v>
      </c>
      <c r="AI43" s="2">
        <v>18</v>
      </c>
      <c r="AJ43" s="2">
        <v>99121</v>
      </c>
      <c r="AK43" s="1">
        <v>45352</v>
      </c>
      <c r="AO43" s="2">
        <v>0</v>
      </c>
      <c r="AP43" s="2">
        <v>0</v>
      </c>
      <c r="AQ43" s="1">
        <v>45505</v>
      </c>
      <c r="AR43" s="2">
        <v>1030</v>
      </c>
      <c r="AS43" s="2">
        <v>1335868.0104</v>
      </c>
      <c r="AT43" s="1">
        <v>45383</v>
      </c>
      <c r="AU43" s="2">
        <v>112</v>
      </c>
      <c r="AV43" s="2">
        <v>1051067.8728</v>
      </c>
      <c r="AW43" s="1">
        <v>45292</v>
      </c>
      <c r="AX43" s="2">
        <v>491</v>
      </c>
      <c r="AY43" s="2">
        <v>2330762.2272000001</v>
      </c>
      <c r="AZ43" s="1">
        <v>45536</v>
      </c>
      <c r="BA43" s="2">
        <v>4168</v>
      </c>
      <c r="BB43" s="2">
        <v>27023034.096549999</v>
      </c>
      <c r="BC43" s="1">
        <v>45413</v>
      </c>
      <c r="BG43" s="2">
        <v>0</v>
      </c>
      <c r="BH43" s="2">
        <v>0</v>
      </c>
      <c r="BI43" s="1">
        <v>45352</v>
      </c>
      <c r="BJ43" s="2">
        <v>708</v>
      </c>
      <c r="BK43" s="2">
        <v>4868398.9331999999</v>
      </c>
      <c r="BL43" s="1">
        <v>45413</v>
      </c>
      <c r="BM43" s="2">
        <v>280</v>
      </c>
      <c r="BN43" s="2">
        <v>1894748.3277333335</v>
      </c>
      <c r="BO43" s="1">
        <v>45261</v>
      </c>
      <c r="BP43" s="2">
        <v>2045</v>
      </c>
      <c r="BQ43" s="2">
        <v>12418797.410666667</v>
      </c>
      <c r="BR43" s="1">
        <v>45323</v>
      </c>
      <c r="BS43" s="2">
        <v>2774</v>
      </c>
      <c r="BT43" s="2">
        <v>42856785.528999992</v>
      </c>
      <c r="BU43" s="1">
        <v>45170</v>
      </c>
      <c r="BV43" s="2">
        <v>206</v>
      </c>
      <c r="BW43" s="2">
        <v>1761125.9510000001</v>
      </c>
      <c r="BX43" s="1">
        <v>45231</v>
      </c>
      <c r="BY43" s="2">
        <v>127</v>
      </c>
      <c r="BZ43" s="2">
        <v>883692.45360000012</v>
      </c>
      <c r="CA43" s="1">
        <v>45323</v>
      </c>
      <c r="CE43" s="2">
        <v>20</v>
      </c>
      <c r="CF43" s="2">
        <v>162262.19564333334</v>
      </c>
      <c r="CG43" s="1">
        <v>45597</v>
      </c>
      <c r="DI43" s="2">
        <v>0</v>
      </c>
      <c r="DJ43" s="2">
        <v>0</v>
      </c>
      <c r="DK43" s="1">
        <v>45352</v>
      </c>
      <c r="DL43" s="2">
        <v>153</v>
      </c>
      <c r="DM43" s="2">
        <v>911549.57519999996</v>
      </c>
      <c r="DN43" s="1">
        <v>45383</v>
      </c>
      <c r="DR43" s="2">
        <v>0</v>
      </c>
      <c r="DS43" s="2">
        <v>0</v>
      </c>
      <c r="DT43" s="1">
        <v>44986</v>
      </c>
      <c r="DU43" s="2">
        <v>12</v>
      </c>
      <c r="DV43" s="2">
        <v>65582.135999999999</v>
      </c>
      <c r="DW43" s="1">
        <v>45627</v>
      </c>
      <c r="DX43" s="2">
        <v>95615031.809310004</v>
      </c>
      <c r="DY43" s="2">
        <v>2047763.909683333</v>
      </c>
      <c r="DZ43" s="2">
        <f t="shared" si="9"/>
        <v>97662795.718993336</v>
      </c>
    </row>
    <row r="44" spans="1:130">
      <c r="A44" t="e">
        <f>VLOOKUP(C44,#REF!,2,FALSE)</f>
        <v>#REF!</v>
      </c>
      <c r="B44" t="e">
        <f t="shared" si="3"/>
        <v>#REF!</v>
      </c>
      <c r="C44" t="s">
        <v>248</v>
      </c>
      <c r="D44" t="s">
        <v>249</v>
      </c>
      <c r="E44" t="s">
        <v>128</v>
      </c>
      <c r="F44" t="s">
        <v>250</v>
      </c>
      <c r="G44" t="s">
        <v>107</v>
      </c>
      <c r="H44" t="e">
        <f>VLOOKUP(C44,#REF!,18,FALSE)</f>
        <v>#REF!</v>
      </c>
      <c r="I44" t="s">
        <v>719</v>
      </c>
      <c r="J44" t="str">
        <f t="shared" si="0"/>
        <v>J1</v>
      </c>
      <c r="K44" t="s">
        <v>850</v>
      </c>
      <c r="L44" t="str">
        <f t="shared" si="1"/>
        <v>J1 SYSTEMIC ANTIBACTERIALS</v>
      </c>
      <c r="M44" t="s">
        <v>679</v>
      </c>
      <c r="N44" t="s">
        <v>701</v>
      </c>
      <c r="O44" t="s">
        <v>697</v>
      </c>
      <c r="P44" s="1">
        <f t="shared" si="11"/>
        <v>45444</v>
      </c>
      <c r="Q44" s="1" t="str">
        <f t="shared" si="4"/>
        <v/>
      </c>
      <c r="R44" s="9">
        <f t="shared" si="5"/>
        <v>2.0989838904677361E-7</v>
      </c>
      <c r="S44" s="8">
        <f t="shared" si="6"/>
        <v>2.0989838904677361E-7</v>
      </c>
      <c r="T44">
        <f t="shared" si="7"/>
        <v>1</v>
      </c>
      <c r="U44" s="7">
        <v>0</v>
      </c>
      <c r="V44" s="7">
        <v>221.30372</v>
      </c>
      <c r="W44" s="7">
        <v>221.30372</v>
      </c>
      <c r="X44" s="7">
        <v>221.30372</v>
      </c>
      <c r="Y44" s="7">
        <v>0</v>
      </c>
      <c r="Z44" s="7" t="e">
        <v>#N/A</v>
      </c>
      <c r="AA44" s="1" t="e">
        <v>#N/A</v>
      </c>
      <c r="AB44" s="1" t="e">
        <f t="shared" si="10"/>
        <v>#N/A</v>
      </c>
      <c r="AC44" s="1" t="str">
        <f t="shared" si="8"/>
        <v>no</v>
      </c>
      <c r="AE44" s="1">
        <v>45474</v>
      </c>
      <c r="AF44" s="1">
        <v>45444</v>
      </c>
      <c r="AG44" s="1">
        <v>45474</v>
      </c>
      <c r="AH44" s="1">
        <v>45444</v>
      </c>
      <c r="AU44" s="2">
        <v>0</v>
      </c>
      <c r="AV44" s="2">
        <v>0</v>
      </c>
      <c r="AW44" s="1">
        <v>45444</v>
      </c>
      <c r="BY44" s="2">
        <v>30</v>
      </c>
      <c r="BZ44" s="2">
        <v>6639.1116000000002</v>
      </c>
      <c r="CA44" s="1">
        <v>45474</v>
      </c>
      <c r="DX44" s="2">
        <v>6639.1116000000002</v>
      </c>
      <c r="DY44" s="2">
        <v>0</v>
      </c>
      <c r="DZ44" s="2">
        <f t="shared" si="9"/>
        <v>6639.1116000000002</v>
      </c>
    </row>
    <row r="45" spans="1:130">
      <c r="A45" t="e">
        <f>VLOOKUP(C45,#REF!,2,FALSE)</f>
        <v>#REF!</v>
      </c>
      <c r="B45" t="e">
        <f t="shared" si="3"/>
        <v>#REF!</v>
      </c>
      <c r="C45" t="s">
        <v>251</v>
      </c>
      <c r="D45" t="s">
        <v>252</v>
      </c>
      <c r="E45" t="s">
        <v>253</v>
      </c>
      <c r="F45" t="s">
        <v>254</v>
      </c>
      <c r="G45" t="s">
        <v>180</v>
      </c>
      <c r="H45" t="e">
        <f>VLOOKUP(C45,#REF!,18,FALSE)</f>
        <v>#REF!</v>
      </c>
      <c r="I45" t="s">
        <v>720</v>
      </c>
      <c r="J45" t="str">
        <f t="shared" si="0"/>
        <v>R3</v>
      </c>
      <c r="K45" t="s">
        <v>851</v>
      </c>
      <c r="L45" t="str">
        <f t="shared" si="1"/>
        <v>R3 ANTI-ASTHMA AND COPD PRODUCTS</v>
      </c>
      <c r="M45" t="s">
        <v>679</v>
      </c>
      <c r="N45" t="s">
        <v>679</v>
      </c>
      <c r="O45" t="s">
        <v>671</v>
      </c>
      <c r="P45" s="1">
        <f t="shared" si="11"/>
        <v>45474</v>
      </c>
      <c r="Q45" s="1" t="str">
        <f t="shared" si="4"/>
        <v/>
      </c>
      <c r="R45" s="9">
        <f t="shared" si="5"/>
        <v>7.6535832950037116E-4</v>
      </c>
      <c r="S45" s="8">
        <f t="shared" si="6"/>
        <v>2.0719844615646327E-2</v>
      </c>
      <c r="T45">
        <f t="shared" si="7"/>
        <v>1</v>
      </c>
      <c r="U45" s="7">
        <v>0</v>
      </c>
      <c r="V45" s="7">
        <v>0</v>
      </c>
      <c r="W45" s="7" t="e">
        <v>#NUM!</v>
      </c>
      <c r="X45" s="7">
        <v>0</v>
      </c>
      <c r="Y45" s="7">
        <v>60.210557431440918</v>
      </c>
      <c r="Z45" s="7" t="e">
        <v>#N/A</v>
      </c>
      <c r="AA45" s="1" t="e">
        <v>#N/A</v>
      </c>
      <c r="AB45" s="1" t="e">
        <f t="shared" si="10"/>
        <v>#N/A</v>
      </c>
      <c r="AC45" s="1" t="str">
        <f t="shared" si="8"/>
        <v>no</v>
      </c>
      <c r="AE45" s="1">
        <v>45474</v>
      </c>
      <c r="AG45" s="1">
        <v>45474</v>
      </c>
      <c r="AH45" s="1">
        <v>45474</v>
      </c>
      <c r="BS45" s="2">
        <v>402062</v>
      </c>
      <c r="BT45" s="2">
        <v>24208377.141999997</v>
      </c>
      <c r="BU45" s="1">
        <v>45474</v>
      </c>
      <c r="DY45" s="2">
        <v>24208377.141999997</v>
      </c>
      <c r="DZ45" s="2">
        <f t="shared" si="9"/>
        <v>24208377.141999997</v>
      </c>
    </row>
    <row r="46" spans="1:130">
      <c r="A46" t="e">
        <f>VLOOKUP(C46,#REF!,2,FALSE)</f>
        <v>#REF!</v>
      </c>
      <c r="B46" t="e">
        <f t="shared" si="3"/>
        <v>#REF!</v>
      </c>
      <c r="C46" t="s">
        <v>255</v>
      </c>
      <c r="D46" t="s">
        <v>256</v>
      </c>
      <c r="E46" t="s">
        <v>245</v>
      </c>
      <c r="F46" t="s">
        <v>257</v>
      </c>
      <c r="G46" t="s">
        <v>258</v>
      </c>
      <c r="H46" t="e">
        <f>VLOOKUP(C46,#REF!,18,FALSE)</f>
        <v>#REF!</v>
      </c>
      <c r="I46" t="s">
        <v>721</v>
      </c>
      <c r="J46" t="str">
        <f t="shared" si="0"/>
        <v>L1</v>
      </c>
      <c r="K46" t="s">
        <v>819</v>
      </c>
      <c r="L46" t="str">
        <f t="shared" si="1"/>
        <v>L1 ANTINEOPLASTICS</v>
      </c>
      <c r="M46" t="s">
        <v>671</v>
      </c>
      <c r="N46" t="s">
        <v>675</v>
      </c>
      <c r="O46" t="s">
        <v>691</v>
      </c>
      <c r="P46" s="1">
        <f t="shared" si="11"/>
        <v>45170</v>
      </c>
      <c r="Q46" s="1">
        <f t="shared" si="4"/>
        <v>45261</v>
      </c>
      <c r="R46" s="9">
        <f t="shared" si="5"/>
        <v>2.5651587538444956E-3</v>
      </c>
      <c r="S46" s="8">
        <f t="shared" si="6"/>
        <v>0.11772965007016981</v>
      </c>
      <c r="T46">
        <f t="shared" si="7"/>
        <v>12</v>
      </c>
      <c r="U46" s="7">
        <v>0</v>
      </c>
      <c r="V46" s="7">
        <v>11596.068893212903</v>
      </c>
      <c r="W46" s="7">
        <v>11596.068893212903</v>
      </c>
      <c r="X46" s="7">
        <v>11596.068893212903</v>
      </c>
      <c r="Y46" s="7">
        <v>21538.07133333333</v>
      </c>
      <c r="Z46" s="7">
        <v>14320</v>
      </c>
      <c r="AA46" s="1" t="s">
        <v>835</v>
      </c>
      <c r="AB46" s="1" t="s">
        <v>820</v>
      </c>
      <c r="AC46" s="1" t="s">
        <v>820</v>
      </c>
      <c r="AD46" s="1">
        <v>45047</v>
      </c>
      <c r="AE46" s="1">
        <v>45108</v>
      </c>
      <c r="AF46" s="1">
        <v>45231</v>
      </c>
      <c r="AG46" s="1">
        <v>45200</v>
      </c>
      <c r="AH46" s="1">
        <v>45170</v>
      </c>
      <c r="AI46" s="2">
        <v>417</v>
      </c>
      <c r="AJ46" s="2">
        <v>1936393</v>
      </c>
      <c r="AK46" s="1">
        <v>45261</v>
      </c>
      <c r="AL46" s="2">
        <v>0</v>
      </c>
      <c r="AM46" s="2">
        <v>0</v>
      </c>
      <c r="AO46" s="2">
        <v>135</v>
      </c>
      <c r="AP46" s="2">
        <v>951628.86719999998</v>
      </c>
      <c r="AQ46" s="1">
        <v>45444</v>
      </c>
      <c r="AR46" s="2">
        <v>2229</v>
      </c>
      <c r="AS46" s="2">
        <v>21342619.755600002</v>
      </c>
      <c r="AT46" s="1">
        <v>45231</v>
      </c>
      <c r="AU46" s="2">
        <v>438</v>
      </c>
      <c r="AV46" s="2">
        <v>3038304.1787999999</v>
      </c>
      <c r="AW46" s="1">
        <v>45200</v>
      </c>
      <c r="AX46" s="2">
        <v>425</v>
      </c>
      <c r="AY46" s="2">
        <v>3350354.3567999997</v>
      </c>
      <c r="AZ46" s="1">
        <v>45323</v>
      </c>
      <c r="BA46" s="2">
        <v>4534</v>
      </c>
      <c r="BB46" s="2">
        <v>45594465.807616666</v>
      </c>
      <c r="BC46" s="1">
        <v>45231</v>
      </c>
      <c r="BG46" s="2">
        <v>0</v>
      </c>
      <c r="BH46" s="2">
        <v>0</v>
      </c>
      <c r="BI46" s="1">
        <v>45292</v>
      </c>
      <c r="BJ46" s="2">
        <v>0</v>
      </c>
      <c r="BK46" s="2">
        <v>0</v>
      </c>
      <c r="BL46" s="1">
        <v>45658</v>
      </c>
      <c r="BM46" s="2">
        <v>4</v>
      </c>
      <c r="BN46" s="2">
        <v>36493.338000000003</v>
      </c>
      <c r="BO46" s="1">
        <v>45170</v>
      </c>
      <c r="BP46" s="2">
        <v>496</v>
      </c>
      <c r="BQ46" s="2">
        <v>3864479.4501666669</v>
      </c>
      <c r="BR46" s="1">
        <v>45292</v>
      </c>
      <c r="BS46" s="2">
        <v>6</v>
      </c>
      <c r="BT46" s="2">
        <v>69776.52399999999</v>
      </c>
      <c r="BU46" s="1">
        <v>45231</v>
      </c>
      <c r="BY46" s="2">
        <v>92</v>
      </c>
      <c r="BZ46" s="2">
        <v>917275.82759999996</v>
      </c>
      <c r="CA46" s="1">
        <v>45323</v>
      </c>
      <c r="CQ46" s="2">
        <v>0</v>
      </c>
      <c r="CR46" s="2">
        <v>0</v>
      </c>
      <c r="CS46" s="1">
        <v>45717</v>
      </c>
      <c r="DC46" s="2">
        <v>4</v>
      </c>
      <c r="DD46" s="2">
        <v>15944.532106666667</v>
      </c>
      <c r="DE46" s="1">
        <v>45536</v>
      </c>
      <c r="DL46" s="2">
        <v>36</v>
      </c>
      <c r="DM46" s="2">
        <v>18548.046000000002</v>
      </c>
      <c r="DN46" s="1">
        <v>45292</v>
      </c>
      <c r="DX46" s="2">
        <v>80010950.971633345</v>
      </c>
      <c r="DY46" s="2">
        <v>1125332.7122566667</v>
      </c>
      <c r="DZ46" s="2">
        <f t="shared" si="9"/>
        <v>81136283.683890015</v>
      </c>
    </row>
    <row r="47" spans="1:130">
      <c r="A47" t="e">
        <f>VLOOKUP(C47,#REF!,2,FALSE)</f>
        <v>#REF!</v>
      </c>
      <c r="B47" t="e">
        <f t="shared" si="3"/>
        <v>#REF!</v>
      </c>
      <c r="C47" t="s">
        <v>259</v>
      </c>
      <c r="D47" t="s">
        <v>260</v>
      </c>
      <c r="E47" t="s">
        <v>169</v>
      </c>
      <c r="F47" t="s">
        <v>261</v>
      </c>
      <c r="G47" t="s">
        <v>258</v>
      </c>
      <c r="H47" t="e">
        <f>VLOOKUP(C47,#REF!,18,FALSE)</f>
        <v>#REF!</v>
      </c>
      <c r="I47" t="s">
        <v>715</v>
      </c>
      <c r="J47" t="str">
        <f t="shared" si="0"/>
        <v>N7</v>
      </c>
      <c r="K47" t="s">
        <v>821</v>
      </c>
      <c r="L47" t="str">
        <f t="shared" si="1"/>
        <v>N7 OTHER CNS DRUGS</v>
      </c>
      <c r="M47" t="s">
        <v>671</v>
      </c>
      <c r="N47" t="s">
        <v>671</v>
      </c>
      <c r="O47" t="s">
        <v>671</v>
      </c>
      <c r="P47" s="1">
        <f t="shared" si="11"/>
        <v>45292</v>
      </c>
      <c r="Q47" s="1">
        <f t="shared" si="4"/>
        <v>45566</v>
      </c>
      <c r="R47" s="9">
        <f t="shared" si="5"/>
        <v>1.5504356728570114E-3</v>
      </c>
      <c r="S47" s="8">
        <f t="shared" si="6"/>
        <v>2.6238962166651732E-2</v>
      </c>
      <c r="T47">
        <f t="shared" si="7"/>
        <v>2</v>
      </c>
      <c r="U47" s="7">
        <v>47509.894736842107</v>
      </c>
      <c r="V47" s="7">
        <v>0</v>
      </c>
      <c r="W47" s="7" t="e">
        <v>#NUM!</v>
      </c>
      <c r="X47" s="7">
        <v>0</v>
      </c>
      <c r="Y47" s="7">
        <v>50039.273485446975</v>
      </c>
      <c r="Z47" s="7" t="e">
        <v>#N/A</v>
      </c>
      <c r="AA47" s="1" t="e">
        <v>#N/A</v>
      </c>
      <c r="AB47" s="1" t="e">
        <f t="shared" si="10"/>
        <v>#N/A</v>
      </c>
      <c r="AC47" s="1" t="str">
        <f t="shared" si="8"/>
        <v>no</v>
      </c>
      <c r="AD47" s="1">
        <v>45292</v>
      </c>
      <c r="AE47" s="1">
        <v>45292</v>
      </c>
      <c r="AF47" s="1">
        <v>45292</v>
      </c>
      <c r="AG47" s="1">
        <v>45292</v>
      </c>
      <c r="AH47" s="1">
        <v>45292</v>
      </c>
      <c r="AI47" s="2">
        <v>19</v>
      </c>
      <c r="AJ47" s="2">
        <v>902688</v>
      </c>
      <c r="AK47" s="1">
        <v>45566</v>
      </c>
      <c r="BP47" s="2">
        <v>0</v>
      </c>
      <c r="BQ47" s="2">
        <v>0</v>
      </c>
      <c r="BR47" s="1">
        <v>45627</v>
      </c>
      <c r="BS47" s="2">
        <v>962</v>
      </c>
      <c r="BT47" s="2">
        <v>48137781.092999987</v>
      </c>
      <c r="BU47" s="1">
        <v>45292</v>
      </c>
      <c r="DX47" s="2">
        <v>13323109.290999997</v>
      </c>
      <c r="DY47" s="2">
        <v>35717359.801999994</v>
      </c>
      <c r="DZ47" s="2">
        <f t="shared" si="9"/>
        <v>49040469.092999995</v>
      </c>
    </row>
    <row r="48" spans="1:130">
      <c r="A48" t="e">
        <f>VLOOKUP(C48,#REF!,2,FALSE)</f>
        <v>#REF!</v>
      </c>
      <c r="B48" t="e">
        <f t="shared" si="3"/>
        <v>#REF!</v>
      </c>
      <c r="C48" t="s">
        <v>262</v>
      </c>
      <c r="D48" t="s">
        <v>263</v>
      </c>
      <c r="E48" t="s">
        <v>105</v>
      </c>
      <c r="F48" t="s">
        <v>264</v>
      </c>
      <c r="G48" t="s">
        <v>107</v>
      </c>
      <c r="H48" t="e">
        <f>VLOOKUP(C48,#REF!,18,FALSE)</f>
        <v>#REF!</v>
      </c>
      <c r="I48" t="s">
        <v>722</v>
      </c>
      <c r="J48" t="str">
        <f t="shared" si="0"/>
        <v>G3</v>
      </c>
      <c r="K48" t="s">
        <v>852</v>
      </c>
      <c r="L48" t="str">
        <f t="shared" si="1"/>
        <v>G3 SEX HORMONES AND PRODUCTS WITH SIMILAR DESIRED EFFECTS, SYSTEMIC ACTION ONLY</v>
      </c>
      <c r="M48" t="s">
        <v>679</v>
      </c>
      <c r="N48" t="s">
        <v>671</v>
      </c>
      <c r="O48" t="s">
        <v>709</v>
      </c>
      <c r="P48" s="1">
        <f t="shared" si="11"/>
        <v>44317</v>
      </c>
      <c r="Q48" s="1">
        <f t="shared" si="4"/>
        <v>44348</v>
      </c>
      <c r="R48" s="9">
        <f t="shared" si="5"/>
        <v>1.1509669986830039E-3</v>
      </c>
      <c r="S48" s="8">
        <f t="shared" si="6"/>
        <v>1.1509669986830039E-3</v>
      </c>
      <c r="T48">
        <f t="shared" si="7"/>
        <v>26</v>
      </c>
      <c r="U48" s="7">
        <v>18.317706396429898</v>
      </c>
      <c r="V48" s="7">
        <v>21.158426001367051</v>
      </c>
      <c r="W48" s="7">
        <v>21.158426001367051</v>
      </c>
      <c r="X48" s="7">
        <v>21.158426001367051</v>
      </c>
      <c r="Y48" s="7">
        <v>0</v>
      </c>
      <c r="Z48" s="7">
        <v>18.273040906850699</v>
      </c>
      <c r="AA48" s="1" t="s">
        <v>830</v>
      </c>
      <c r="AB48" s="1" t="s">
        <v>825</v>
      </c>
      <c r="AC48" s="1" t="str">
        <f t="shared" si="8"/>
        <v>no</v>
      </c>
      <c r="AE48" s="1">
        <v>44287</v>
      </c>
      <c r="AF48" s="1">
        <v>44348</v>
      </c>
      <c r="AG48" s="1">
        <v>44287</v>
      </c>
      <c r="AH48" s="1">
        <v>44317</v>
      </c>
      <c r="AI48" s="2">
        <v>43024</v>
      </c>
      <c r="AJ48" s="2">
        <v>788101</v>
      </c>
      <c r="AK48" s="1">
        <v>44348</v>
      </c>
      <c r="AL48" s="2">
        <v>14630</v>
      </c>
      <c r="AM48" s="2">
        <v>309547.77239999996</v>
      </c>
      <c r="AO48" s="2">
        <v>52642</v>
      </c>
      <c r="AP48" s="2">
        <v>706687.2648</v>
      </c>
      <c r="AQ48" s="1">
        <v>44440</v>
      </c>
      <c r="AR48" s="2">
        <v>23471</v>
      </c>
      <c r="AS48" s="2">
        <v>275755.07519999996</v>
      </c>
      <c r="AT48" s="1">
        <v>44501</v>
      </c>
      <c r="AU48" s="2">
        <v>162967</v>
      </c>
      <c r="AV48" s="2">
        <v>2179090.3728</v>
      </c>
      <c r="AW48" s="1">
        <v>44378</v>
      </c>
      <c r="AX48" s="2">
        <v>154350</v>
      </c>
      <c r="AY48" s="2">
        <v>2682477.0324000004</v>
      </c>
      <c r="AZ48" s="1">
        <v>44501</v>
      </c>
      <c r="BA48" s="2">
        <v>670572</v>
      </c>
      <c r="BB48" s="2">
        <v>880250.27040000004</v>
      </c>
      <c r="BC48" s="1">
        <v>45627</v>
      </c>
      <c r="BD48" s="2">
        <v>1578</v>
      </c>
      <c r="BE48" s="2">
        <v>20076.936000000002</v>
      </c>
      <c r="BF48" s="1">
        <v>44317</v>
      </c>
      <c r="BG48" s="2">
        <v>7923</v>
      </c>
      <c r="BH48" s="2">
        <v>88782.952833333315</v>
      </c>
      <c r="BI48" s="1">
        <v>44713</v>
      </c>
      <c r="BJ48" s="2">
        <v>58639</v>
      </c>
      <c r="BK48" s="2">
        <v>787193.39159999997</v>
      </c>
      <c r="BL48" s="1">
        <v>44652</v>
      </c>
      <c r="BM48" s="2">
        <v>6345</v>
      </c>
      <c r="BN48" s="2">
        <v>85834.816666666666</v>
      </c>
      <c r="BO48" s="1">
        <v>44317</v>
      </c>
      <c r="BP48" s="2">
        <v>1085</v>
      </c>
      <c r="BQ48" s="2">
        <v>14640.209500000001</v>
      </c>
      <c r="BR48" s="1">
        <v>44835</v>
      </c>
      <c r="BS48" s="2">
        <v>80203</v>
      </c>
      <c r="BT48" s="2">
        <v>22567989.484999996</v>
      </c>
      <c r="BU48" s="1">
        <v>44348</v>
      </c>
      <c r="BV48" s="2">
        <v>4293</v>
      </c>
      <c r="BW48" s="2">
        <v>95800.584600000002</v>
      </c>
      <c r="BX48" s="1">
        <v>44743</v>
      </c>
      <c r="BY48" s="2">
        <v>10942</v>
      </c>
      <c r="BZ48" s="2">
        <v>146003.77439999999</v>
      </c>
      <c r="CA48" s="1">
        <v>44378</v>
      </c>
      <c r="CB48" s="2">
        <v>13276</v>
      </c>
      <c r="CC48" s="2">
        <v>202847.57582933331</v>
      </c>
      <c r="CD48" s="1">
        <v>45170</v>
      </c>
      <c r="CE48" s="2">
        <v>42534</v>
      </c>
      <c r="CF48" s="2">
        <v>599589.16070666665</v>
      </c>
      <c r="CG48" s="1">
        <v>44531</v>
      </c>
      <c r="CH48" s="2">
        <v>199</v>
      </c>
      <c r="CI48" s="2">
        <v>2752.002</v>
      </c>
      <c r="CJ48" s="1">
        <v>45444</v>
      </c>
      <c r="CK48" s="2">
        <v>9180</v>
      </c>
      <c r="CL48" s="2">
        <v>129973.54920000001</v>
      </c>
      <c r="CM48" s="1">
        <v>44593</v>
      </c>
      <c r="CQ48" s="2">
        <v>40004</v>
      </c>
      <c r="CR48" s="2">
        <v>487498.85956000007</v>
      </c>
      <c r="CS48" s="1">
        <v>44317</v>
      </c>
      <c r="CT48" s="2">
        <v>1084</v>
      </c>
      <c r="CU48" s="2">
        <v>12809.8608</v>
      </c>
      <c r="CV48" s="1">
        <v>44805</v>
      </c>
      <c r="CZ48" s="2">
        <v>4250</v>
      </c>
      <c r="DA48" s="2">
        <v>57053.7</v>
      </c>
      <c r="DB48" s="1">
        <v>44470</v>
      </c>
      <c r="DI48" s="2">
        <v>169723</v>
      </c>
      <c r="DJ48" s="2">
        <v>2626636.2665599999</v>
      </c>
      <c r="DK48" s="1">
        <v>44348</v>
      </c>
      <c r="DL48" s="2">
        <v>21855</v>
      </c>
      <c r="DM48" s="2">
        <v>313708.83720000001</v>
      </c>
      <c r="DN48" s="1">
        <v>44621</v>
      </c>
      <c r="DO48" s="2">
        <v>18642</v>
      </c>
      <c r="DP48" s="2">
        <v>251097.4356</v>
      </c>
      <c r="DQ48" s="1">
        <v>44378</v>
      </c>
      <c r="DR48" s="2">
        <v>8267</v>
      </c>
      <c r="DS48" s="2">
        <v>93028.108800000002</v>
      </c>
      <c r="DT48" s="1">
        <v>44774</v>
      </c>
      <c r="DX48" s="2">
        <v>536088.74875099992</v>
      </c>
      <c r="DY48" s="2">
        <v>35869137.546104997</v>
      </c>
      <c r="DZ48" s="2">
        <f t="shared" si="9"/>
        <v>36405226.294855997</v>
      </c>
    </row>
    <row r="49" spans="1:130">
      <c r="A49" t="e">
        <f>VLOOKUP(C49,#REF!,2,FALSE)</f>
        <v>#REF!</v>
      </c>
      <c r="B49" t="e">
        <f t="shared" si="3"/>
        <v>#REF!</v>
      </c>
      <c r="C49" t="s">
        <v>265</v>
      </c>
      <c r="D49" t="s">
        <v>266</v>
      </c>
      <c r="E49" t="s">
        <v>115</v>
      </c>
      <c r="F49" t="s">
        <v>162</v>
      </c>
      <c r="G49" t="s">
        <v>226</v>
      </c>
      <c r="H49" t="e">
        <f>VLOOKUP(C49,#REF!,18,FALSE)</f>
        <v>#REF!</v>
      </c>
      <c r="I49" t="s">
        <v>724</v>
      </c>
      <c r="J49" t="str">
        <f t="shared" si="0"/>
        <v>B2</v>
      </c>
      <c r="K49" t="s">
        <v>839</v>
      </c>
      <c r="L49" t="str">
        <f t="shared" si="1"/>
        <v>B2 BLOOD COAGULATION SYSTEM, OTHER PRODUCTS</v>
      </c>
      <c r="M49" t="s">
        <v>679</v>
      </c>
      <c r="N49" t="s">
        <v>723</v>
      </c>
      <c r="O49" t="s">
        <v>697</v>
      </c>
      <c r="P49" s="1">
        <f t="shared" si="11"/>
        <v>45047</v>
      </c>
      <c r="Q49" s="1" t="str">
        <f t="shared" si="4"/>
        <v/>
      </c>
      <c r="R49" s="9">
        <f t="shared" si="5"/>
        <v>0</v>
      </c>
      <c r="S49" s="8">
        <f t="shared" si="6"/>
        <v>1.0992210526264871E-2</v>
      </c>
      <c r="T49">
        <f t="shared" si="7"/>
        <v>0</v>
      </c>
      <c r="U49" s="7">
        <v>0</v>
      </c>
      <c r="V49" s="7">
        <v>0</v>
      </c>
      <c r="W49" s="7" t="e">
        <v>#NUM!</v>
      </c>
      <c r="X49" s="7">
        <v>0</v>
      </c>
      <c r="Y49" s="7">
        <v>0</v>
      </c>
      <c r="Z49" s="7" t="e">
        <v>#N/A</v>
      </c>
      <c r="AA49" s="1" t="e">
        <v>#N/A</v>
      </c>
      <c r="AB49" s="1" t="e">
        <f t="shared" si="10"/>
        <v>#N/A</v>
      </c>
      <c r="AC49" s="1" t="str">
        <f t="shared" si="8"/>
        <v>no</v>
      </c>
      <c r="AE49" s="1">
        <v>45383</v>
      </c>
      <c r="AF49" s="1">
        <v>45444</v>
      </c>
      <c r="AG49" s="1">
        <v>45383</v>
      </c>
      <c r="AH49" s="1">
        <v>45047</v>
      </c>
      <c r="AU49" s="2">
        <v>0</v>
      </c>
      <c r="AV49" s="2">
        <v>0</v>
      </c>
      <c r="AW49" s="1">
        <v>45047</v>
      </c>
      <c r="BP49" s="2">
        <v>0</v>
      </c>
      <c r="BQ49" s="2">
        <v>0</v>
      </c>
      <c r="BR49" s="1">
        <v>45474</v>
      </c>
      <c r="BS49" s="2">
        <v>0</v>
      </c>
      <c r="BT49" s="2">
        <v>0</v>
      </c>
      <c r="BU49" s="1">
        <v>45413</v>
      </c>
      <c r="DX49" s="2">
        <v>0</v>
      </c>
      <c r="DY49" s="2">
        <v>0</v>
      </c>
      <c r="DZ49" s="2">
        <f t="shared" si="9"/>
        <v>0</v>
      </c>
    </row>
    <row r="50" spans="1:130">
      <c r="A50" t="e">
        <f>VLOOKUP(C50,#REF!,2,FALSE)</f>
        <v>#REF!</v>
      </c>
      <c r="B50" t="e">
        <f t="shared" si="3"/>
        <v>#REF!</v>
      </c>
      <c r="C50" t="s">
        <v>267</v>
      </c>
      <c r="D50" t="s">
        <v>268</v>
      </c>
      <c r="E50" t="s">
        <v>105</v>
      </c>
      <c r="F50" t="s">
        <v>269</v>
      </c>
      <c r="G50" t="s">
        <v>107</v>
      </c>
      <c r="H50" t="e">
        <f>VLOOKUP(C50,#REF!,18,FALSE)</f>
        <v>#REF!</v>
      </c>
      <c r="I50" t="s">
        <v>725</v>
      </c>
      <c r="J50" t="str">
        <f t="shared" si="0"/>
        <v>A7</v>
      </c>
      <c r="K50" t="s">
        <v>853</v>
      </c>
      <c r="L50" t="str">
        <f t="shared" si="1"/>
        <v>A7 ANTIDIARRHOEALS, ORAL ELECTROLYTE REPLACERS AND INTESTINAL ANTI-INFLAMMATORIES</v>
      </c>
      <c r="M50" t="s">
        <v>671</v>
      </c>
      <c r="N50" t="s">
        <v>671</v>
      </c>
      <c r="O50" t="s">
        <v>671</v>
      </c>
      <c r="P50" s="1">
        <f t="shared" si="11"/>
        <v>45261</v>
      </c>
      <c r="Q50" s="1">
        <f t="shared" si="4"/>
        <v>45383</v>
      </c>
      <c r="R50" s="9">
        <f t="shared" si="5"/>
        <v>3.3884351841806251E-4</v>
      </c>
      <c r="S50" s="8">
        <f t="shared" si="6"/>
        <v>2.910993057622368E-3</v>
      </c>
      <c r="T50">
        <f t="shared" si="7"/>
        <v>12</v>
      </c>
      <c r="U50" s="7">
        <v>42.938235294117646</v>
      </c>
      <c r="V50" s="7">
        <v>31.738333333333337</v>
      </c>
      <c r="W50" s="7">
        <v>43.91951858998145</v>
      </c>
      <c r="X50" s="7">
        <v>51.511871642246639</v>
      </c>
      <c r="Y50" s="7">
        <v>255.60446203401472</v>
      </c>
      <c r="Z50" s="7">
        <v>15742</v>
      </c>
      <c r="AA50" s="1" t="s">
        <v>817</v>
      </c>
      <c r="AB50" s="1" t="str">
        <f t="shared" si="10"/>
        <v>yes</v>
      </c>
      <c r="AC50" s="1" t="str">
        <f t="shared" si="8"/>
        <v>no</v>
      </c>
      <c r="AD50" s="1">
        <v>45261</v>
      </c>
      <c r="AE50" s="1">
        <v>45200</v>
      </c>
      <c r="AF50" s="1">
        <v>45261</v>
      </c>
      <c r="AG50" s="1">
        <v>45200</v>
      </c>
      <c r="AH50" s="1">
        <v>45261</v>
      </c>
      <c r="AI50" s="2">
        <v>2040</v>
      </c>
      <c r="AJ50" s="2">
        <v>87594</v>
      </c>
      <c r="AK50" s="1">
        <v>45383</v>
      </c>
      <c r="AL50" s="2">
        <v>3080</v>
      </c>
      <c r="AM50" s="2">
        <v>130206.51579999999</v>
      </c>
      <c r="AO50" s="2">
        <v>3136</v>
      </c>
      <c r="AP50" s="2">
        <v>105567.99</v>
      </c>
      <c r="AQ50" s="1">
        <v>45536</v>
      </c>
      <c r="AR50" s="2">
        <v>0</v>
      </c>
      <c r="AS50" s="2">
        <v>0</v>
      </c>
      <c r="AT50" s="1">
        <v>45717</v>
      </c>
      <c r="AU50" s="2">
        <v>19138</v>
      </c>
      <c r="AV50" s="2">
        <v>980521.15919999999</v>
      </c>
      <c r="AW50" s="1">
        <v>45383</v>
      </c>
      <c r="AX50" s="2">
        <v>0</v>
      </c>
      <c r="AY50" s="2">
        <v>0</v>
      </c>
      <c r="AZ50" s="1">
        <v>45627</v>
      </c>
      <c r="BG50" s="2">
        <v>1092</v>
      </c>
      <c r="BH50" s="2">
        <v>56250.963833333328</v>
      </c>
      <c r="BI50" s="1">
        <v>45383</v>
      </c>
      <c r="BJ50" s="2">
        <v>0</v>
      </c>
      <c r="BK50" s="2">
        <v>0</v>
      </c>
      <c r="BL50" s="1">
        <v>45658</v>
      </c>
      <c r="BM50" s="2">
        <v>126</v>
      </c>
      <c r="BN50" s="2">
        <v>3999.0300000000007</v>
      </c>
      <c r="BP50" s="2">
        <v>7056</v>
      </c>
      <c r="BQ50" s="2">
        <v>334810.78450000001</v>
      </c>
      <c r="BR50" s="1">
        <v>45383</v>
      </c>
      <c r="BS50" s="2">
        <v>34926</v>
      </c>
      <c r="BT50" s="2">
        <v>8927241.4409999978</v>
      </c>
      <c r="BU50" s="1">
        <v>45261</v>
      </c>
      <c r="BV50" s="2">
        <v>28</v>
      </c>
      <c r="BW50" s="2">
        <v>1284.7371333333333</v>
      </c>
      <c r="BY50" s="2">
        <v>1568</v>
      </c>
      <c r="BZ50" s="2">
        <v>71444.656799999997</v>
      </c>
      <c r="CA50" s="1">
        <v>45383</v>
      </c>
      <c r="CE50" s="2">
        <v>0</v>
      </c>
      <c r="CF50" s="2">
        <v>0</v>
      </c>
      <c r="CG50" s="1">
        <v>45505</v>
      </c>
      <c r="CK50" s="2">
        <v>448</v>
      </c>
      <c r="CL50" s="2">
        <v>15441.0432</v>
      </c>
      <c r="CT50" s="2">
        <v>0</v>
      </c>
      <c r="CU50" s="2">
        <v>0</v>
      </c>
      <c r="CV50" s="1">
        <v>45627</v>
      </c>
      <c r="CZ50" s="2">
        <v>98</v>
      </c>
      <c r="DA50" s="2">
        <v>3299.4192000000003</v>
      </c>
      <c r="DB50" s="1">
        <v>45597</v>
      </c>
      <c r="DL50" s="2">
        <v>0</v>
      </c>
      <c r="DM50" s="2">
        <v>0</v>
      </c>
      <c r="DN50" s="1">
        <v>45658</v>
      </c>
      <c r="DX50" s="2">
        <v>966716.68209999986</v>
      </c>
      <c r="DY50" s="2">
        <v>9750945.0585666653</v>
      </c>
      <c r="DZ50" s="2">
        <f t="shared" si="9"/>
        <v>10717661.740666665</v>
      </c>
    </row>
    <row r="51" spans="1:130">
      <c r="A51" t="e">
        <f>VLOOKUP(C51,#REF!,2,FALSE)</f>
        <v>#REF!</v>
      </c>
      <c r="B51" t="e">
        <f t="shared" si="3"/>
        <v>#REF!</v>
      </c>
      <c r="C51" t="s">
        <v>270</v>
      </c>
      <c r="D51" t="s">
        <v>271</v>
      </c>
      <c r="E51" t="s">
        <v>115</v>
      </c>
      <c r="F51" t="s">
        <v>272</v>
      </c>
      <c r="G51" t="s">
        <v>273</v>
      </c>
      <c r="H51" t="e">
        <f>VLOOKUP(C51,#REF!,18,FALSE)</f>
        <v>#REF!</v>
      </c>
      <c r="I51" t="s">
        <v>726</v>
      </c>
      <c r="J51" t="str">
        <f t="shared" si="0"/>
        <v>C10</v>
      </c>
      <c r="K51" t="s">
        <v>854</v>
      </c>
      <c r="L51" t="str">
        <f t="shared" si="1"/>
        <v>C10 LIPID-REGULATING/ANTI-ATHEROMA PREPARATIONS</v>
      </c>
      <c r="M51" t="s">
        <v>671</v>
      </c>
      <c r="N51" t="s">
        <v>701</v>
      </c>
      <c r="O51" t="s">
        <v>671</v>
      </c>
      <c r="P51" s="1">
        <f t="shared" si="11"/>
        <v>44317</v>
      </c>
      <c r="Q51" s="1" t="str">
        <f t="shared" si="4"/>
        <v/>
      </c>
      <c r="R51" s="9">
        <f t="shared" si="5"/>
        <v>5.7563659716633605E-4</v>
      </c>
      <c r="S51" s="8">
        <f t="shared" si="6"/>
        <v>5.7563659716633605E-4</v>
      </c>
      <c r="T51">
        <f t="shared" si="7"/>
        <v>8</v>
      </c>
      <c r="U51" s="7">
        <v>0</v>
      </c>
      <c r="V51" s="7">
        <v>1846.2840000000001</v>
      </c>
      <c r="W51" s="7">
        <v>10410.256335849055</v>
      </c>
      <c r="X51" s="7">
        <v>10441.200000000001</v>
      </c>
      <c r="Y51" s="7">
        <v>16569.950942622945</v>
      </c>
      <c r="Z51" s="7">
        <v>4823753.5359242382</v>
      </c>
      <c r="AA51" s="1" t="s">
        <v>817</v>
      </c>
      <c r="AB51" s="1" t="str">
        <f t="shared" si="10"/>
        <v>yes</v>
      </c>
      <c r="AC51" s="1" t="s">
        <v>820</v>
      </c>
      <c r="AD51" s="1">
        <v>44317</v>
      </c>
      <c r="AE51" s="1">
        <v>44287</v>
      </c>
      <c r="AF51" s="1">
        <v>45170</v>
      </c>
      <c r="AG51" s="1">
        <v>44287</v>
      </c>
      <c r="AH51" s="1">
        <v>44317</v>
      </c>
      <c r="AR51" s="2">
        <v>226</v>
      </c>
      <c r="AS51" s="2">
        <v>417260.18400000001</v>
      </c>
      <c r="AT51" s="1">
        <v>45108</v>
      </c>
      <c r="AU51" s="2">
        <v>159</v>
      </c>
      <c r="AV51" s="2">
        <v>1651022.2080000001</v>
      </c>
      <c r="AW51" s="1">
        <v>45170</v>
      </c>
      <c r="AX51" s="2">
        <v>362</v>
      </c>
      <c r="AY51" s="2">
        <v>3689506.9068</v>
      </c>
      <c r="AZ51" s="1">
        <v>45292</v>
      </c>
      <c r="BA51" s="2">
        <v>373</v>
      </c>
      <c r="BB51" s="2">
        <v>3822582.8502666666</v>
      </c>
      <c r="BC51" s="1">
        <v>45383</v>
      </c>
      <c r="BJ51" s="2">
        <v>42</v>
      </c>
      <c r="BK51" s="2">
        <v>438530.4</v>
      </c>
      <c r="BP51" s="2">
        <v>0</v>
      </c>
      <c r="BQ51" s="2">
        <v>0</v>
      </c>
      <c r="BR51" s="1">
        <v>45323</v>
      </c>
      <c r="BS51" s="2">
        <v>301</v>
      </c>
      <c r="BT51" s="2">
        <v>7384697.0459999982</v>
      </c>
      <c r="BU51" s="1">
        <v>44317</v>
      </c>
      <c r="BY51" s="2">
        <v>51</v>
      </c>
      <c r="BZ51" s="2">
        <v>532501.20000000007</v>
      </c>
      <c r="CA51" s="1">
        <v>44927</v>
      </c>
      <c r="DI51" s="2">
        <v>0</v>
      </c>
      <c r="DJ51" s="2">
        <v>0</v>
      </c>
      <c r="DK51" s="1">
        <v>45809</v>
      </c>
      <c r="DL51" s="2">
        <v>26</v>
      </c>
      <c r="DM51" s="2">
        <v>271354.85519999999</v>
      </c>
      <c r="DN51" s="1">
        <v>45139</v>
      </c>
      <c r="DX51" s="2">
        <v>17459341.424533334</v>
      </c>
      <c r="DY51" s="2">
        <v>748114.22573333338</v>
      </c>
      <c r="DZ51" s="2">
        <f t="shared" si="9"/>
        <v>18207455.650266666</v>
      </c>
    </row>
    <row r="52" spans="1:130">
      <c r="A52" t="e">
        <f>VLOOKUP(C52,#REF!,2,FALSE)</f>
        <v>#REF!</v>
      </c>
      <c r="B52" t="e">
        <f t="shared" si="3"/>
        <v>#REF!</v>
      </c>
      <c r="C52" t="s">
        <v>274</v>
      </c>
      <c r="D52" t="s">
        <v>275</v>
      </c>
      <c r="E52" t="s">
        <v>142</v>
      </c>
      <c r="F52" t="s">
        <v>276</v>
      </c>
      <c r="G52" t="s">
        <v>277</v>
      </c>
      <c r="H52" t="e">
        <f>VLOOKUP(C52,#REF!,18,FALSE)</f>
        <v>#REF!</v>
      </c>
      <c r="I52" t="s">
        <v>727</v>
      </c>
      <c r="J52" t="str">
        <f t="shared" si="0"/>
        <v>S1</v>
      </c>
      <c r="K52" t="s">
        <v>827</v>
      </c>
      <c r="L52" t="str">
        <f t="shared" si="1"/>
        <v>S1 OPHTHALMOLOGICALS</v>
      </c>
      <c r="M52" t="s">
        <v>671</v>
      </c>
      <c r="N52" t="s">
        <v>675</v>
      </c>
      <c r="O52" t="s">
        <v>671</v>
      </c>
      <c r="P52" s="1">
        <f t="shared" si="11"/>
        <v>44593</v>
      </c>
      <c r="Q52" s="1">
        <f t="shared" si="4"/>
        <v>44743</v>
      </c>
      <c r="R52" s="9">
        <f t="shared" si="5"/>
        <v>5.3127490564987868E-2</v>
      </c>
      <c r="S52" s="8">
        <f t="shared" si="6"/>
        <v>6.7090829152354994E-2</v>
      </c>
      <c r="T52">
        <f t="shared" si="7"/>
        <v>27</v>
      </c>
      <c r="U52" s="7">
        <v>1369.6571123599033</v>
      </c>
      <c r="V52" s="7">
        <v>608.15277847113884</v>
      </c>
      <c r="W52" s="7">
        <v>1058.2269966101694</v>
      </c>
      <c r="X52" s="7">
        <v>1329.6936000000001</v>
      </c>
      <c r="Y52" s="7">
        <v>0</v>
      </c>
      <c r="Z52" s="7" t="s">
        <v>855</v>
      </c>
      <c r="AA52" s="1" t="s">
        <v>834</v>
      </c>
      <c r="AB52" s="1" t="s">
        <v>825</v>
      </c>
      <c r="AC52" s="1" t="str">
        <f t="shared" si="8"/>
        <v>no</v>
      </c>
      <c r="AD52" s="1">
        <v>44593</v>
      </c>
      <c r="AE52" s="1">
        <v>44562</v>
      </c>
      <c r="AF52" s="1">
        <v>44593</v>
      </c>
      <c r="AG52" s="1">
        <v>44562</v>
      </c>
      <c r="AH52" s="1">
        <v>44593</v>
      </c>
      <c r="AI52" s="2">
        <v>31853</v>
      </c>
      <c r="AJ52" s="2">
        <v>43627688</v>
      </c>
      <c r="AK52" s="1">
        <v>44743</v>
      </c>
      <c r="AL52" s="2">
        <v>31925</v>
      </c>
      <c r="AM52" s="2">
        <v>24198918.224799998</v>
      </c>
      <c r="AO52" s="2">
        <v>88</v>
      </c>
      <c r="AP52" s="2">
        <v>117013.0368</v>
      </c>
      <c r="AQ52" s="1">
        <v>45108</v>
      </c>
      <c r="AR52" s="2">
        <v>78746</v>
      </c>
      <c r="AS52" s="2">
        <v>49609545.031199999</v>
      </c>
      <c r="AT52" s="1">
        <v>45200</v>
      </c>
      <c r="AU52" s="2">
        <v>33434</v>
      </c>
      <c r="AV52" s="2">
        <v>37173255.451200001</v>
      </c>
      <c r="AW52" s="1">
        <v>44835</v>
      </c>
      <c r="AX52" s="2">
        <v>16954</v>
      </c>
      <c r="AY52" s="2">
        <v>15980363.995200001</v>
      </c>
      <c r="AZ52" s="1">
        <v>44958</v>
      </c>
      <c r="BA52" s="2">
        <v>43507</v>
      </c>
      <c r="BB52" s="2">
        <v>51829071.223466665</v>
      </c>
      <c r="BC52" s="1">
        <v>44682</v>
      </c>
      <c r="BD52" s="2">
        <v>3961</v>
      </c>
      <c r="BE52" s="2">
        <v>4313006.148</v>
      </c>
      <c r="BF52" s="1">
        <v>44805</v>
      </c>
      <c r="BG52" s="2">
        <v>6709</v>
      </c>
      <c r="BH52" s="2">
        <v>6431459.8470000001</v>
      </c>
      <c r="BI52" s="1">
        <v>44866</v>
      </c>
      <c r="BJ52" s="2">
        <v>20247</v>
      </c>
      <c r="BK52" s="2">
        <v>25464395.325600002</v>
      </c>
      <c r="BL52" s="1">
        <v>45170</v>
      </c>
      <c r="BM52" s="2">
        <v>6980</v>
      </c>
      <c r="BN52" s="2">
        <v>7630747.0512000006</v>
      </c>
      <c r="BO52" s="1">
        <v>44805</v>
      </c>
      <c r="BP52" s="2">
        <v>122879</v>
      </c>
      <c r="BQ52" s="2">
        <v>165138084.5645</v>
      </c>
      <c r="BR52" s="1">
        <v>44713</v>
      </c>
      <c r="BS52" s="2">
        <v>449037</v>
      </c>
      <c r="BT52" s="2">
        <v>1191205129.6009998</v>
      </c>
      <c r="BU52" s="1">
        <v>44593</v>
      </c>
      <c r="BV52" s="2">
        <v>16486</v>
      </c>
      <c r="BW52" s="2">
        <v>21832924.857733335</v>
      </c>
      <c r="BX52" s="1">
        <v>44743</v>
      </c>
      <c r="BY52" s="2">
        <v>4144</v>
      </c>
      <c r="BZ52" s="2">
        <v>5501259.4560000002</v>
      </c>
      <c r="CA52" s="1">
        <v>44866</v>
      </c>
      <c r="CB52" s="2">
        <v>2</v>
      </c>
      <c r="CC52" s="2">
        <v>1686.4446053333331</v>
      </c>
      <c r="CD52" s="1">
        <v>45261</v>
      </c>
      <c r="CE52" s="2">
        <v>10742</v>
      </c>
      <c r="CF52" s="2">
        <v>11816938.60417</v>
      </c>
      <c r="CG52" s="1">
        <v>44958</v>
      </c>
      <c r="CH52" s="2">
        <v>59</v>
      </c>
      <c r="CI52" s="2">
        <v>62435.392800000001</v>
      </c>
      <c r="CJ52" s="1">
        <v>44958</v>
      </c>
      <c r="CK52" s="2">
        <v>4056</v>
      </c>
      <c r="CL52" s="2">
        <v>4421957.0867999997</v>
      </c>
      <c r="CM52" s="1">
        <v>44866</v>
      </c>
      <c r="CQ52" s="2">
        <v>267</v>
      </c>
      <c r="CR52" s="2">
        <v>272180.54185866669</v>
      </c>
      <c r="CS52" s="1">
        <v>45017</v>
      </c>
      <c r="CT52" s="2">
        <v>2095</v>
      </c>
      <c r="CU52" s="2">
        <v>2665541.406</v>
      </c>
      <c r="CV52" s="1">
        <v>45139</v>
      </c>
      <c r="CW52" s="2">
        <v>0</v>
      </c>
      <c r="CX52" s="2">
        <v>0</v>
      </c>
      <c r="CY52" s="1">
        <v>45170</v>
      </c>
      <c r="DC52" s="2">
        <v>268</v>
      </c>
      <c r="DD52" s="2">
        <v>424483.88566666667</v>
      </c>
      <c r="DE52" s="1">
        <v>44986</v>
      </c>
      <c r="DI52" s="2">
        <v>5810</v>
      </c>
      <c r="DJ52" s="2">
        <v>6237569.7656533336</v>
      </c>
      <c r="DK52" s="1">
        <v>44835</v>
      </c>
      <c r="DL52" s="2">
        <v>454</v>
      </c>
      <c r="DM52" s="2">
        <v>318447.65039999998</v>
      </c>
      <c r="DN52" s="1">
        <v>44986</v>
      </c>
      <c r="DO52" s="2">
        <v>3359</v>
      </c>
      <c r="DP52" s="2">
        <v>2507397.4992</v>
      </c>
      <c r="DQ52" s="1">
        <v>45108</v>
      </c>
      <c r="DR52" s="2">
        <v>2564</v>
      </c>
      <c r="DS52" s="2">
        <v>1559303.7239999999</v>
      </c>
      <c r="DT52" s="1">
        <v>45078</v>
      </c>
      <c r="DU52" s="2">
        <v>132</v>
      </c>
      <c r="DV52" s="2">
        <v>88190.856</v>
      </c>
      <c r="DW52" s="1">
        <v>45597</v>
      </c>
      <c r="DX52" s="2">
        <v>1485228568.4375958</v>
      </c>
      <c r="DY52" s="2">
        <v>195200426.23325801</v>
      </c>
      <c r="DZ52" s="2">
        <f t="shared" si="9"/>
        <v>1680428994.6708539</v>
      </c>
    </row>
    <row r="53" spans="1:130">
      <c r="A53" t="e">
        <f>VLOOKUP(C53,#REF!,2,FALSE)</f>
        <v>#REF!</v>
      </c>
      <c r="B53" t="e">
        <f t="shared" si="3"/>
        <v>#REF!</v>
      </c>
      <c r="C53" t="s">
        <v>278</v>
      </c>
      <c r="D53" t="s">
        <v>279</v>
      </c>
      <c r="E53" t="s">
        <v>280</v>
      </c>
      <c r="F53" t="s">
        <v>162</v>
      </c>
      <c r="G53" t="s">
        <v>281</v>
      </c>
      <c r="H53" t="e">
        <f>VLOOKUP(C53,#REF!,18,FALSE)</f>
        <v>#REF!</v>
      </c>
      <c r="I53" t="s">
        <v>728</v>
      </c>
      <c r="J53" t="str">
        <f t="shared" si="0"/>
        <v>A7</v>
      </c>
      <c r="K53" t="s">
        <v>853</v>
      </c>
      <c r="L53" t="str">
        <f t="shared" si="1"/>
        <v>A7 ANTIDIARRHOEALS, ORAL ELECTROLYTE REPLACERS AND INTESTINAL ANTI-INFLAMMATORIES</v>
      </c>
      <c r="M53" t="s">
        <v>679</v>
      </c>
      <c r="N53" t="s">
        <v>679</v>
      </c>
      <c r="O53" t="s">
        <v>671</v>
      </c>
      <c r="P53" s="1">
        <f t="shared" si="11"/>
        <v>44927</v>
      </c>
      <c r="Q53" s="1" t="str">
        <f t="shared" si="4"/>
        <v/>
      </c>
      <c r="R53" s="9">
        <f t="shared" si="5"/>
        <v>0</v>
      </c>
      <c r="S53" s="8">
        <f t="shared" si="6"/>
        <v>2.910993057622368E-3</v>
      </c>
      <c r="T53">
        <f t="shared" si="7"/>
        <v>0</v>
      </c>
      <c r="U53" s="7">
        <v>0</v>
      </c>
      <c r="V53" s="7">
        <v>0</v>
      </c>
      <c r="W53" s="7" t="e">
        <v>#NUM!</v>
      </c>
      <c r="X53" s="7">
        <v>0</v>
      </c>
      <c r="Y53" s="7">
        <v>0</v>
      </c>
      <c r="Z53" s="7" t="e">
        <v>#N/A</v>
      </c>
      <c r="AA53" s="1" t="e">
        <v>#N/A</v>
      </c>
      <c r="AB53" s="1" t="e">
        <f t="shared" si="10"/>
        <v>#N/A</v>
      </c>
      <c r="AC53" s="1" t="str">
        <f t="shared" si="8"/>
        <v>no</v>
      </c>
      <c r="AE53" s="1">
        <v>44927</v>
      </c>
      <c r="AG53" s="1">
        <v>44927</v>
      </c>
      <c r="AH53" s="1">
        <v>44927</v>
      </c>
      <c r="BS53" s="2">
        <v>0</v>
      </c>
      <c r="BT53" s="2">
        <v>0</v>
      </c>
      <c r="BU53" s="1">
        <v>44927</v>
      </c>
      <c r="DX53" s="2">
        <v>0</v>
      </c>
      <c r="DY53" s="2">
        <v>0</v>
      </c>
      <c r="DZ53" s="2">
        <f t="shared" si="9"/>
        <v>0</v>
      </c>
    </row>
    <row r="54" spans="1:130">
      <c r="A54" t="e">
        <f>VLOOKUP(C54,#REF!,2,FALSE)</f>
        <v>#REF!</v>
      </c>
      <c r="B54" t="e">
        <f t="shared" si="3"/>
        <v>#REF!</v>
      </c>
      <c r="C54" t="s">
        <v>282</v>
      </c>
      <c r="D54" t="s">
        <v>283</v>
      </c>
      <c r="E54" t="s">
        <v>147</v>
      </c>
      <c r="F54" t="s">
        <v>162</v>
      </c>
      <c r="G54" t="s">
        <v>107</v>
      </c>
      <c r="H54" t="e">
        <f>VLOOKUP(C54,#REF!,18,FALSE)</f>
        <v>#REF!</v>
      </c>
      <c r="I54" t="s">
        <v>728</v>
      </c>
      <c r="J54" t="str">
        <f t="shared" si="0"/>
        <v>A7</v>
      </c>
      <c r="K54" t="s">
        <v>853</v>
      </c>
      <c r="L54" t="str">
        <f t="shared" si="1"/>
        <v>A7 ANTIDIARRHOEALS, ORAL ELECTROLYTE REPLACERS AND INTESTINAL ANTI-INFLAMMATORIES</v>
      </c>
      <c r="M54" t="s">
        <v>679</v>
      </c>
      <c r="N54" t="s">
        <v>671</v>
      </c>
      <c r="O54" t="s">
        <v>671</v>
      </c>
      <c r="P54" s="1">
        <f t="shared" si="11"/>
        <v>45078</v>
      </c>
      <c r="Q54" s="1" t="str">
        <f t="shared" si="4"/>
        <v/>
      </c>
      <c r="R54" s="9">
        <f t="shared" si="5"/>
        <v>1.1047882148468261E-4</v>
      </c>
      <c r="S54" s="8">
        <f t="shared" si="6"/>
        <v>2.910993057622368E-3</v>
      </c>
      <c r="T54">
        <f t="shared" si="7"/>
        <v>1</v>
      </c>
      <c r="U54" s="7">
        <v>0</v>
      </c>
      <c r="V54" s="7">
        <v>0</v>
      </c>
      <c r="W54" s="7" t="e">
        <v>#NUM!</v>
      </c>
      <c r="X54" s="7">
        <v>0</v>
      </c>
      <c r="Y54" s="7">
        <v>1903.2998769063176</v>
      </c>
      <c r="Z54" s="7">
        <v>23546.662070270278</v>
      </c>
      <c r="AA54" s="1" t="s">
        <v>856</v>
      </c>
      <c r="AB54" s="1" t="s">
        <v>820</v>
      </c>
      <c r="AC54" s="1" t="s">
        <v>820</v>
      </c>
      <c r="AE54" s="1">
        <v>45017</v>
      </c>
      <c r="AF54" s="1">
        <v>45078</v>
      </c>
      <c r="AG54" s="1">
        <v>45017</v>
      </c>
      <c r="AH54" s="1">
        <v>45078</v>
      </c>
      <c r="BS54" s="2">
        <v>1836</v>
      </c>
      <c r="BT54" s="2">
        <v>3494458.5739999991</v>
      </c>
      <c r="BU54" s="1">
        <v>45078</v>
      </c>
      <c r="DX54" s="2">
        <v>2189905.0639999998</v>
      </c>
      <c r="DY54" s="2">
        <v>1304553.5099999998</v>
      </c>
      <c r="DZ54" s="2">
        <f t="shared" si="9"/>
        <v>3494458.5739999996</v>
      </c>
    </row>
    <row r="55" spans="1:130">
      <c r="A55" t="e">
        <f>VLOOKUP(C55,#REF!,2,FALSE)</f>
        <v>#REF!</v>
      </c>
      <c r="B55" t="e">
        <f t="shared" si="3"/>
        <v>#REF!</v>
      </c>
      <c r="C55" t="s">
        <v>284</v>
      </c>
      <c r="D55" t="s">
        <v>285</v>
      </c>
      <c r="E55" t="s">
        <v>105</v>
      </c>
      <c r="F55" t="s">
        <v>286</v>
      </c>
      <c r="G55" t="s">
        <v>107</v>
      </c>
      <c r="H55" t="e">
        <f>VLOOKUP(C55,#REF!,18,FALSE)</f>
        <v>#REF!</v>
      </c>
      <c r="I55" t="s">
        <v>729</v>
      </c>
      <c r="J55" t="str">
        <f t="shared" si="0"/>
        <v>G2</v>
      </c>
      <c r="K55" t="s">
        <v>857</v>
      </c>
      <c r="L55" t="str">
        <f t="shared" si="1"/>
        <v>G2 OTHER GYNAECOLOGICALS</v>
      </c>
      <c r="M55" t="s">
        <v>671</v>
      </c>
      <c r="N55" t="s">
        <v>671</v>
      </c>
      <c r="O55" t="s">
        <v>671</v>
      </c>
      <c r="P55" s="1">
        <f t="shared" si="11"/>
        <v>45047</v>
      </c>
      <c r="Q55" s="1">
        <f t="shared" si="4"/>
        <v>45717</v>
      </c>
      <c r="R55" s="9">
        <f t="shared" si="5"/>
        <v>4.3521092434976498E-3</v>
      </c>
      <c r="S55" s="8">
        <f t="shared" si="6"/>
        <v>4.3521092434976498E-3</v>
      </c>
      <c r="T55">
        <f t="shared" si="7"/>
        <v>14</v>
      </c>
      <c r="U55" s="7">
        <v>0</v>
      </c>
      <c r="V55" s="7">
        <v>1.7396226729781918</v>
      </c>
      <c r="W55" s="7">
        <v>2.5462780273079275</v>
      </c>
      <c r="X55" s="7">
        <v>2.9832000000000001</v>
      </c>
      <c r="Y55" s="7">
        <v>24.094956620072303</v>
      </c>
      <c r="Z55" s="7">
        <v>8695.0999875523339</v>
      </c>
      <c r="AA55" s="1" t="s">
        <v>817</v>
      </c>
      <c r="AB55" s="1" t="str">
        <f t="shared" si="10"/>
        <v>yes</v>
      </c>
      <c r="AC55" s="1" t="str">
        <f t="shared" si="8"/>
        <v>no</v>
      </c>
      <c r="AD55" s="1">
        <v>45047</v>
      </c>
      <c r="AE55" s="1">
        <v>45017</v>
      </c>
      <c r="AF55" s="1">
        <v>45047</v>
      </c>
      <c r="AG55" s="1">
        <v>45017</v>
      </c>
      <c r="AH55" s="1">
        <v>45047</v>
      </c>
      <c r="AI55" s="2">
        <v>0</v>
      </c>
      <c r="AJ55" s="2">
        <v>0</v>
      </c>
      <c r="AK55" s="1">
        <v>45717</v>
      </c>
      <c r="AL55" s="2">
        <v>424620</v>
      </c>
      <c r="AM55" s="2">
        <v>738678.57939999981</v>
      </c>
      <c r="AO55" s="2">
        <v>163664</v>
      </c>
      <c r="AP55" s="2">
        <v>446743.1496</v>
      </c>
      <c r="AQ55" s="1">
        <v>45413</v>
      </c>
      <c r="AR55" s="2">
        <v>0</v>
      </c>
      <c r="AS55" s="2">
        <v>0</v>
      </c>
      <c r="AT55" s="1">
        <v>45748</v>
      </c>
      <c r="AU55" s="2">
        <v>1351687</v>
      </c>
      <c r="AV55" s="2">
        <v>4032352.6584000001</v>
      </c>
      <c r="AW55" s="1">
        <v>45323</v>
      </c>
      <c r="AX55" s="2">
        <v>27720</v>
      </c>
      <c r="AY55" s="2">
        <v>75803.112000000008</v>
      </c>
      <c r="AZ55" s="1">
        <v>45536</v>
      </c>
      <c r="BD55" s="2">
        <v>273056</v>
      </c>
      <c r="BE55" s="2">
        <v>644541.24239999999</v>
      </c>
      <c r="BF55" s="1">
        <v>45200</v>
      </c>
      <c r="BG55" s="2">
        <v>137970</v>
      </c>
      <c r="BH55" s="2">
        <v>347989.57266666665</v>
      </c>
      <c r="BI55" s="1">
        <v>45292</v>
      </c>
      <c r="BJ55" s="2">
        <v>182560</v>
      </c>
      <c r="BK55" s="2">
        <v>462921.04320000001</v>
      </c>
      <c r="BL55" s="1">
        <v>45413</v>
      </c>
      <c r="BM55" s="2">
        <v>185970</v>
      </c>
      <c r="BN55" s="2">
        <v>481215.31266666669</v>
      </c>
      <c r="BO55" s="1">
        <v>45261</v>
      </c>
      <c r="BP55" s="2">
        <v>40180</v>
      </c>
      <c r="BQ55" s="2">
        <v>100750.23349999999</v>
      </c>
      <c r="BR55" s="1">
        <v>45292</v>
      </c>
      <c r="BS55" s="2">
        <v>5363310</v>
      </c>
      <c r="BT55" s="2">
        <v>129228721.78999998</v>
      </c>
      <c r="BU55" s="1">
        <v>45047</v>
      </c>
      <c r="BV55" s="2">
        <v>238120</v>
      </c>
      <c r="BW55" s="2">
        <v>656629.78643333341</v>
      </c>
      <c r="BX55" s="1">
        <v>45292</v>
      </c>
      <c r="BY55" s="2">
        <v>2436</v>
      </c>
      <c r="BZ55" s="2">
        <v>6176.7156000000004</v>
      </c>
      <c r="CA55" s="1">
        <v>45627</v>
      </c>
      <c r="CK55" s="2">
        <v>147210</v>
      </c>
      <c r="CL55" s="2">
        <v>374837.58840000001</v>
      </c>
      <c r="CM55" s="1">
        <v>45292</v>
      </c>
      <c r="CN55" s="2">
        <v>0</v>
      </c>
      <c r="CO55" s="2">
        <v>0</v>
      </c>
      <c r="CP55" s="1">
        <v>45717</v>
      </c>
      <c r="CQ55" s="2">
        <v>0</v>
      </c>
      <c r="CR55" s="2">
        <v>0</v>
      </c>
      <c r="CS55" s="1">
        <v>45658</v>
      </c>
      <c r="CT55" s="2">
        <v>22080</v>
      </c>
      <c r="CU55" s="2">
        <v>60384.442800000004</v>
      </c>
      <c r="CV55" s="1">
        <v>45292</v>
      </c>
      <c r="CZ55" s="2">
        <v>0</v>
      </c>
      <c r="DA55" s="2">
        <v>0</v>
      </c>
      <c r="DB55" s="1">
        <v>45474</v>
      </c>
      <c r="DC55" s="2">
        <v>0</v>
      </c>
      <c r="DD55" s="2">
        <v>0</v>
      </c>
      <c r="DE55" s="1">
        <v>45658</v>
      </c>
      <c r="DI55" s="2">
        <v>0</v>
      </c>
      <c r="DJ55" s="2">
        <v>0</v>
      </c>
      <c r="DK55" s="1">
        <v>45778</v>
      </c>
      <c r="DL55" s="2">
        <v>0</v>
      </c>
      <c r="DM55" s="2">
        <v>0</v>
      </c>
      <c r="DN55" s="1">
        <v>45778</v>
      </c>
      <c r="DR55" s="2">
        <v>0</v>
      </c>
      <c r="DS55" s="2">
        <v>0</v>
      </c>
      <c r="DT55" s="1">
        <v>45778</v>
      </c>
      <c r="DX55" s="2">
        <v>5777112.2797999997</v>
      </c>
      <c r="DY55" s="2">
        <v>131880632.94726664</v>
      </c>
      <c r="DZ55" s="2">
        <f t="shared" si="9"/>
        <v>137657745.22706664</v>
      </c>
    </row>
    <row r="56" spans="1:130">
      <c r="A56" t="e">
        <f>VLOOKUP(C56,#REF!,2,FALSE)</f>
        <v>#REF!</v>
      </c>
      <c r="B56" t="e">
        <f t="shared" si="3"/>
        <v>#REF!</v>
      </c>
      <c r="C56" t="s">
        <v>287</v>
      </c>
      <c r="D56" t="s">
        <v>288</v>
      </c>
      <c r="E56" t="s">
        <v>105</v>
      </c>
      <c r="F56" t="s">
        <v>148</v>
      </c>
      <c r="G56" t="s">
        <v>107</v>
      </c>
      <c r="H56" t="e">
        <f>VLOOKUP(C56,#REF!,18,FALSE)</f>
        <v>#REF!</v>
      </c>
      <c r="I56" t="s">
        <v>730</v>
      </c>
      <c r="J56" t="str">
        <f t="shared" si="0"/>
        <v>C3</v>
      </c>
      <c r="K56" t="s">
        <v>858</v>
      </c>
      <c r="L56" t="str">
        <f t="shared" si="1"/>
        <v>C3 DIURETICS</v>
      </c>
      <c r="M56" t="s">
        <v>671</v>
      </c>
      <c r="N56" t="s">
        <v>671</v>
      </c>
      <c r="O56" t="s">
        <v>671</v>
      </c>
      <c r="P56" s="1">
        <f t="shared" si="11"/>
        <v>44378</v>
      </c>
      <c r="Q56" s="1">
        <f t="shared" si="4"/>
        <v>44866</v>
      </c>
      <c r="R56" s="9">
        <f t="shared" si="5"/>
        <v>8.1748502326697212E-3</v>
      </c>
      <c r="S56" s="8">
        <f t="shared" si="6"/>
        <v>8.1748502326697212E-3</v>
      </c>
      <c r="T56">
        <f t="shared" si="7"/>
        <v>28</v>
      </c>
      <c r="U56" s="7">
        <v>3.367098115415152</v>
      </c>
      <c r="V56" s="7">
        <v>1.0459527980320689</v>
      </c>
      <c r="W56" s="7">
        <v>2.4034179471672834</v>
      </c>
      <c r="X56" s="7">
        <v>3.1777467009829312</v>
      </c>
      <c r="Y56" s="7">
        <v>28.912934204262989</v>
      </c>
      <c r="Z56" s="7">
        <v>1219</v>
      </c>
      <c r="AA56" s="1" t="s">
        <v>817</v>
      </c>
      <c r="AB56" s="1" t="s">
        <v>825</v>
      </c>
      <c r="AC56" s="1" t="str">
        <f t="shared" si="8"/>
        <v>no</v>
      </c>
      <c r="AD56" s="1">
        <v>44378</v>
      </c>
      <c r="AE56" s="1">
        <v>44378</v>
      </c>
      <c r="AF56" s="1">
        <v>44378</v>
      </c>
      <c r="AG56" s="1">
        <v>44378</v>
      </c>
      <c r="AH56" s="1">
        <v>44378</v>
      </c>
      <c r="AI56" s="2">
        <v>1337580</v>
      </c>
      <c r="AJ56" s="2">
        <v>4513621</v>
      </c>
      <c r="AK56" s="1">
        <v>44866</v>
      </c>
      <c r="AL56" s="2">
        <v>447300</v>
      </c>
      <c r="AM56" s="2">
        <v>963307.82939999993</v>
      </c>
      <c r="AO56" s="2">
        <v>138828</v>
      </c>
      <c r="AP56" s="2">
        <v>414153.18120000005</v>
      </c>
      <c r="AQ56" s="1">
        <v>44927</v>
      </c>
      <c r="AU56" s="2">
        <v>1348205</v>
      </c>
      <c r="AV56" s="2">
        <v>3055468.0199999996</v>
      </c>
      <c r="AW56" s="1">
        <v>44835</v>
      </c>
      <c r="AX56" s="2">
        <v>30022</v>
      </c>
      <c r="AY56" s="2">
        <v>89237.953200000004</v>
      </c>
      <c r="AZ56" s="1">
        <v>44927</v>
      </c>
      <c r="BA56" s="2">
        <v>7157800</v>
      </c>
      <c r="BB56" s="2">
        <v>8707465.4893333334</v>
      </c>
      <c r="BC56" s="1">
        <v>44713</v>
      </c>
      <c r="BD56" s="2">
        <v>55678</v>
      </c>
      <c r="BE56" s="2">
        <v>167256.0912</v>
      </c>
      <c r="BF56" s="1">
        <v>44593</v>
      </c>
      <c r="BG56" s="2">
        <v>1820</v>
      </c>
      <c r="BH56" s="2">
        <v>5514.0791666666673</v>
      </c>
      <c r="BI56" s="1">
        <v>44621</v>
      </c>
      <c r="BJ56" s="2">
        <v>729904</v>
      </c>
      <c r="BK56" s="2">
        <v>1775009.9664000003</v>
      </c>
      <c r="BL56" s="1">
        <v>45413</v>
      </c>
      <c r="BM56" s="2">
        <v>66206</v>
      </c>
      <c r="BN56" s="2">
        <v>165664.27733333333</v>
      </c>
      <c r="BO56" s="1">
        <v>44593</v>
      </c>
      <c r="BP56" s="2">
        <v>206108</v>
      </c>
      <c r="BQ56" s="2">
        <v>423413.71233333339</v>
      </c>
      <c r="BR56" s="1">
        <v>44652</v>
      </c>
      <c r="BS56" s="2">
        <v>7776270</v>
      </c>
      <c r="BT56" s="2">
        <v>225066583.04299998</v>
      </c>
      <c r="BU56" s="1">
        <v>44378</v>
      </c>
      <c r="BV56" s="2">
        <v>89782</v>
      </c>
      <c r="BW56" s="2">
        <v>213232.89083333331</v>
      </c>
      <c r="BX56" s="1">
        <v>45078</v>
      </c>
      <c r="BY56" s="2">
        <v>204488</v>
      </c>
      <c r="BZ56" s="2">
        <v>457521.45120000001</v>
      </c>
      <c r="CA56" s="1">
        <v>44652</v>
      </c>
      <c r="CB56" s="2">
        <v>88060</v>
      </c>
      <c r="CC56" s="2">
        <v>144220.7006037333</v>
      </c>
      <c r="CD56" s="1">
        <v>44774</v>
      </c>
      <c r="CE56" s="2">
        <v>144956</v>
      </c>
      <c r="CF56" s="2">
        <v>188489.86238133334</v>
      </c>
      <c r="CG56" s="1">
        <v>44652</v>
      </c>
      <c r="CH56" s="2">
        <v>16800</v>
      </c>
      <c r="CI56" s="2">
        <v>28168.866000000002</v>
      </c>
      <c r="CJ56" s="1">
        <v>45200</v>
      </c>
      <c r="CK56" s="2">
        <v>65772</v>
      </c>
      <c r="CL56" s="2">
        <v>189345.19560000004</v>
      </c>
      <c r="CM56" s="1">
        <v>44652</v>
      </c>
      <c r="CN56" s="2">
        <v>260736</v>
      </c>
      <c r="CO56" s="2">
        <v>725851.34160000004</v>
      </c>
      <c r="CP56" s="1">
        <v>45047</v>
      </c>
      <c r="CQ56" s="2">
        <v>1568</v>
      </c>
      <c r="CR56" s="2">
        <v>4683.6893266666666</v>
      </c>
      <c r="CS56" s="1">
        <v>45413</v>
      </c>
      <c r="CT56" s="2">
        <v>0</v>
      </c>
      <c r="CU56" s="2">
        <v>0</v>
      </c>
      <c r="CV56" s="1">
        <v>45658</v>
      </c>
      <c r="CW56" s="2">
        <v>1801576</v>
      </c>
      <c r="CX56" s="2">
        <v>2517982.4005760001</v>
      </c>
      <c r="CY56" s="1">
        <v>45323</v>
      </c>
      <c r="CZ56" s="2">
        <v>16478</v>
      </c>
      <c r="DA56" s="2">
        <v>49157.169599999994</v>
      </c>
      <c r="DB56" s="1">
        <v>44986</v>
      </c>
      <c r="DC56" s="2">
        <v>2110864</v>
      </c>
      <c r="DD56" s="2">
        <v>6758909.7896000007</v>
      </c>
      <c r="DE56" s="1">
        <v>44958</v>
      </c>
      <c r="DI56" s="2">
        <v>184058</v>
      </c>
      <c r="DJ56" s="2">
        <v>550407.82165333338</v>
      </c>
      <c r="DK56" s="1">
        <v>44621</v>
      </c>
      <c r="DL56" s="2">
        <v>365890</v>
      </c>
      <c r="DM56" s="2">
        <v>890564.25480000011</v>
      </c>
      <c r="DN56" s="1">
        <v>44927</v>
      </c>
      <c r="DO56" s="2">
        <v>112672</v>
      </c>
      <c r="DP56" s="2">
        <v>201601.6728</v>
      </c>
      <c r="DQ56" s="1">
        <v>44958</v>
      </c>
      <c r="DR56" s="2">
        <v>60844</v>
      </c>
      <c r="DS56" s="2">
        <v>130333.0248</v>
      </c>
      <c r="DT56" s="1">
        <v>44986</v>
      </c>
      <c r="DU56" s="2">
        <v>88032</v>
      </c>
      <c r="DV56" s="2">
        <v>174343.34700000001</v>
      </c>
      <c r="DW56" s="1">
        <v>45200</v>
      </c>
      <c r="DX56" s="2">
        <v>15219846.111005332</v>
      </c>
      <c r="DY56" s="2">
        <v>243351662.00993565</v>
      </c>
      <c r="DZ56" s="2">
        <f t="shared" si="9"/>
        <v>258571508.12094098</v>
      </c>
    </row>
    <row r="57" spans="1:130">
      <c r="A57" t="e">
        <f>VLOOKUP(C57,#REF!,2,FALSE)</f>
        <v>#REF!</v>
      </c>
      <c r="B57" t="e">
        <f t="shared" si="3"/>
        <v>#REF!</v>
      </c>
      <c r="C57" t="s">
        <v>289</v>
      </c>
      <c r="D57" t="s">
        <v>290</v>
      </c>
      <c r="E57" t="s">
        <v>147</v>
      </c>
      <c r="F57" t="s">
        <v>291</v>
      </c>
      <c r="G57" t="s">
        <v>107</v>
      </c>
      <c r="H57" t="e">
        <f>VLOOKUP(C57,#REF!,18,FALSE)</f>
        <v>#REF!</v>
      </c>
      <c r="I57" t="s">
        <v>692</v>
      </c>
      <c r="J57" t="str">
        <f t="shared" si="0"/>
        <v>L1</v>
      </c>
      <c r="K57" t="s">
        <v>819</v>
      </c>
      <c r="L57" t="str">
        <f t="shared" si="1"/>
        <v>L1 ANTINEOPLASTICS</v>
      </c>
      <c r="M57" t="s">
        <v>731</v>
      </c>
      <c r="N57" t="s">
        <v>671</v>
      </c>
      <c r="O57" t="s">
        <v>671</v>
      </c>
      <c r="P57" s="1">
        <f t="shared" si="11"/>
        <v>45231</v>
      </c>
      <c r="Q57" s="1">
        <f t="shared" si="4"/>
        <v>45748</v>
      </c>
      <c r="R57" s="9">
        <f t="shared" si="5"/>
        <v>3.6788158178468564E-3</v>
      </c>
      <c r="S57" s="8">
        <f t="shared" si="6"/>
        <v>0.11772965007016981</v>
      </c>
      <c r="T57">
        <f t="shared" si="7"/>
        <v>10</v>
      </c>
      <c r="U57" s="7">
        <v>0</v>
      </c>
      <c r="V57" s="7">
        <v>173.47878589822196</v>
      </c>
      <c r="W57" s="7">
        <v>295.84644374999999</v>
      </c>
      <c r="X57" s="7">
        <v>403.48564990268892</v>
      </c>
      <c r="Y57" s="7">
        <v>1508.3355794319411</v>
      </c>
      <c r="Z57" s="7">
        <v>424228.56193914486</v>
      </c>
      <c r="AA57" s="1" t="s">
        <v>817</v>
      </c>
      <c r="AB57" s="1" t="str">
        <f t="shared" si="10"/>
        <v>yes</v>
      </c>
      <c r="AC57" s="1" t="str">
        <f t="shared" si="8"/>
        <v>no</v>
      </c>
      <c r="AD57" s="1">
        <v>43344</v>
      </c>
      <c r="AE57" s="1">
        <v>45200</v>
      </c>
      <c r="AF57" s="1">
        <v>45231</v>
      </c>
      <c r="AG57" s="1">
        <v>45200</v>
      </c>
      <c r="AH57" s="1">
        <v>45231</v>
      </c>
      <c r="AI57" s="2">
        <v>0</v>
      </c>
      <c r="AJ57" s="2">
        <v>0</v>
      </c>
      <c r="AK57" s="1">
        <v>45748</v>
      </c>
      <c r="AR57" s="2">
        <v>0</v>
      </c>
      <c r="AS57" s="2">
        <v>0</v>
      </c>
      <c r="AT57" s="1">
        <v>45689</v>
      </c>
      <c r="AU57" s="2">
        <v>36853</v>
      </c>
      <c r="AV57" s="2">
        <v>11336330.042399999</v>
      </c>
      <c r="AW57" s="1">
        <v>45474</v>
      </c>
      <c r="AX57" s="2">
        <v>0</v>
      </c>
      <c r="AY57" s="2">
        <v>0</v>
      </c>
      <c r="AZ57" s="1">
        <v>45809</v>
      </c>
      <c r="BA57" s="2">
        <v>42672</v>
      </c>
      <c r="BB57" s="2">
        <v>4258255.9605666669</v>
      </c>
      <c r="BC57" s="1">
        <v>45597</v>
      </c>
      <c r="BG57" s="2">
        <v>273</v>
      </c>
      <c r="BH57" s="2">
        <v>64769.344166666662</v>
      </c>
      <c r="BI57" s="1">
        <v>45505</v>
      </c>
      <c r="BJ57" s="2">
        <v>0</v>
      </c>
      <c r="BK57" s="2">
        <v>0</v>
      </c>
      <c r="BL57" s="1">
        <v>45658</v>
      </c>
      <c r="BM57" s="2">
        <v>0</v>
      </c>
      <c r="BN57" s="2">
        <v>0</v>
      </c>
      <c r="BO57" s="1">
        <v>45444</v>
      </c>
      <c r="BP57" s="2">
        <v>3045</v>
      </c>
      <c r="BQ57" s="2">
        <v>219411.38066666666</v>
      </c>
      <c r="BR57" s="1">
        <v>45597</v>
      </c>
      <c r="BS57" s="2">
        <v>110334</v>
      </c>
      <c r="BT57" s="2">
        <v>98009079.873999983</v>
      </c>
      <c r="BU57" s="1">
        <v>45231</v>
      </c>
      <c r="BV57" s="2">
        <v>2247</v>
      </c>
      <c r="BW57" s="2">
        <v>481449.66183333332</v>
      </c>
      <c r="BX57" s="1">
        <v>45536</v>
      </c>
      <c r="BY57" s="2">
        <v>5250</v>
      </c>
      <c r="BZ57" s="2">
        <v>1670271.3060000001</v>
      </c>
      <c r="CA57" s="1">
        <v>45505</v>
      </c>
      <c r="CK57" s="2">
        <v>336</v>
      </c>
      <c r="CL57" s="2">
        <v>29749.962000000003</v>
      </c>
      <c r="CM57" s="1">
        <v>45505</v>
      </c>
      <c r="CQ57" s="2">
        <v>0</v>
      </c>
      <c r="CR57" s="2">
        <v>0</v>
      </c>
      <c r="CS57" s="1">
        <v>45689</v>
      </c>
      <c r="CT57" s="2">
        <v>0</v>
      </c>
      <c r="CU57" s="2">
        <v>0</v>
      </c>
      <c r="CV57" s="1">
        <v>45717</v>
      </c>
      <c r="CW57" s="2">
        <v>0</v>
      </c>
      <c r="CX57" s="2">
        <v>0</v>
      </c>
      <c r="CY57" s="1">
        <v>45809</v>
      </c>
      <c r="DI57" s="2">
        <v>0</v>
      </c>
      <c r="DJ57" s="2">
        <v>0</v>
      </c>
      <c r="DK57" s="1">
        <v>45658</v>
      </c>
      <c r="DL57" s="2">
        <v>1818</v>
      </c>
      <c r="DM57" s="2">
        <v>292020.97320000001</v>
      </c>
      <c r="DN57" s="1">
        <v>45323</v>
      </c>
      <c r="DO57" s="2">
        <v>0</v>
      </c>
      <c r="DP57" s="2">
        <v>0</v>
      </c>
      <c r="DQ57" s="1">
        <v>45689</v>
      </c>
      <c r="DR57" s="2">
        <v>955</v>
      </c>
      <c r="DS57" s="2">
        <v>53.697600000000001</v>
      </c>
      <c r="DT57" s="1">
        <v>45536</v>
      </c>
      <c r="DX57" s="2">
        <v>48987460.841866657</v>
      </c>
      <c r="DY57" s="2">
        <v>67373931.360566646</v>
      </c>
      <c r="DZ57" s="2">
        <f t="shared" si="9"/>
        <v>116361392.2024333</v>
      </c>
    </row>
    <row r="58" spans="1:130">
      <c r="A58" t="e">
        <f>VLOOKUP(C58,#REF!,2,FALSE)</f>
        <v>#REF!</v>
      </c>
      <c r="B58" t="e">
        <f t="shared" si="3"/>
        <v>#REF!</v>
      </c>
      <c r="C58" t="s">
        <v>292</v>
      </c>
      <c r="D58" t="s">
        <v>293</v>
      </c>
      <c r="E58" t="s">
        <v>105</v>
      </c>
      <c r="F58" t="s">
        <v>166</v>
      </c>
      <c r="G58" t="s">
        <v>107</v>
      </c>
      <c r="H58" t="e">
        <f>VLOOKUP(C58,#REF!,18,FALSE)</f>
        <v>#REF!</v>
      </c>
      <c r="I58" t="s">
        <v>692</v>
      </c>
      <c r="J58" t="str">
        <f t="shared" si="0"/>
        <v>L1</v>
      </c>
      <c r="K58" t="s">
        <v>819</v>
      </c>
      <c r="L58" t="str">
        <f t="shared" si="1"/>
        <v>L1 ANTINEOPLASTICS</v>
      </c>
      <c r="M58" t="s">
        <v>671</v>
      </c>
      <c r="N58" t="s">
        <v>671</v>
      </c>
      <c r="O58" t="s">
        <v>671</v>
      </c>
      <c r="P58" s="1">
        <f t="shared" si="11"/>
        <v>44986</v>
      </c>
      <c r="Q58" s="1" t="str">
        <f t="shared" si="4"/>
        <v/>
      </c>
      <c r="R58" s="9">
        <f t="shared" si="5"/>
        <v>4.7950636006218513E-4</v>
      </c>
      <c r="S58" s="8">
        <f t="shared" si="6"/>
        <v>0.11772965007016981</v>
      </c>
      <c r="T58">
        <f t="shared" si="7"/>
        <v>4</v>
      </c>
      <c r="U58" s="7">
        <v>0</v>
      </c>
      <c r="V58" s="7">
        <v>0</v>
      </c>
      <c r="W58" s="7" t="e">
        <v>#NUM!</v>
      </c>
      <c r="X58" s="7">
        <v>0</v>
      </c>
      <c r="Y58" s="7">
        <v>214.47782524850894</v>
      </c>
      <c r="Z58" s="7">
        <v>4348.84750226087</v>
      </c>
      <c r="AA58" s="1" t="s">
        <v>848</v>
      </c>
      <c r="AB58" s="1" t="s">
        <v>825</v>
      </c>
      <c r="AC58" s="1" t="s">
        <v>825</v>
      </c>
      <c r="AD58" s="1">
        <v>44958</v>
      </c>
      <c r="AE58" s="1">
        <v>44927</v>
      </c>
      <c r="AF58" s="1">
        <v>44986</v>
      </c>
      <c r="AG58" s="1">
        <v>44927</v>
      </c>
      <c r="AH58" s="1">
        <v>44986</v>
      </c>
      <c r="AR58" s="2">
        <v>8505</v>
      </c>
      <c r="AS58" s="2">
        <v>747143.93160000001</v>
      </c>
      <c r="AT58" s="1">
        <v>45505</v>
      </c>
      <c r="AU58" s="2">
        <v>16810</v>
      </c>
      <c r="AV58" s="2">
        <v>1708902.2544</v>
      </c>
      <c r="AW58" s="1">
        <v>45444</v>
      </c>
      <c r="AX58" s="2">
        <v>0</v>
      </c>
      <c r="AY58" s="2">
        <v>0</v>
      </c>
      <c r="AZ58" s="1">
        <v>45689</v>
      </c>
      <c r="BA58" s="2">
        <v>8890</v>
      </c>
      <c r="BB58" s="2">
        <v>662490.04711666657</v>
      </c>
      <c r="BC58" s="1">
        <v>45170</v>
      </c>
      <c r="BP58" s="2">
        <v>0</v>
      </c>
      <c r="BQ58" s="2">
        <v>0</v>
      </c>
      <c r="BR58" s="1">
        <v>45717</v>
      </c>
      <c r="BS58" s="2">
        <v>52360</v>
      </c>
      <c r="BT58" s="2">
        <v>12048308.314000001</v>
      </c>
      <c r="BU58" s="1">
        <v>44986</v>
      </c>
      <c r="BY58" s="2">
        <v>0</v>
      </c>
      <c r="BZ58" s="2">
        <v>0</v>
      </c>
      <c r="CA58" s="1">
        <v>45444</v>
      </c>
      <c r="DX58" s="2">
        <v>8355437.6639333311</v>
      </c>
      <c r="DY58" s="2">
        <v>6811406.8831833322</v>
      </c>
      <c r="DZ58" s="2">
        <f t="shared" si="9"/>
        <v>15166844.547116663</v>
      </c>
    </row>
    <row r="59" spans="1:130">
      <c r="A59" t="e">
        <f>VLOOKUP(C59,#REF!,2,FALSE)</f>
        <v>#REF!</v>
      </c>
      <c r="B59" t="e">
        <f t="shared" si="3"/>
        <v>#REF!</v>
      </c>
      <c r="C59" t="s">
        <v>294</v>
      </c>
      <c r="D59" t="s">
        <v>295</v>
      </c>
      <c r="E59" t="s">
        <v>296</v>
      </c>
      <c r="F59" t="s">
        <v>297</v>
      </c>
      <c r="G59" t="s">
        <v>298</v>
      </c>
      <c r="H59" t="e">
        <f>VLOOKUP(C59,#REF!,18,FALSE)</f>
        <v>#REF!</v>
      </c>
      <c r="I59" t="s">
        <v>732</v>
      </c>
      <c r="J59" t="str">
        <f t="shared" si="0"/>
        <v>N3</v>
      </c>
      <c r="K59" t="s">
        <v>859</v>
      </c>
      <c r="L59" t="str">
        <f t="shared" si="1"/>
        <v>N3 ANTI-EPILEPTICS</v>
      </c>
      <c r="M59" t="s">
        <v>679</v>
      </c>
      <c r="N59" t="s">
        <v>679</v>
      </c>
      <c r="O59" t="s">
        <v>733</v>
      </c>
      <c r="P59" s="1">
        <f t="shared" si="11"/>
        <v>45444</v>
      </c>
      <c r="Q59" s="1" t="str">
        <f t="shared" si="4"/>
        <v/>
      </c>
      <c r="R59" s="9">
        <f t="shared" si="5"/>
        <v>4.0834012285518966E-6</v>
      </c>
      <c r="S59" s="8">
        <f t="shared" si="6"/>
        <v>4.0834012285518966E-6</v>
      </c>
      <c r="T59">
        <f t="shared" si="7"/>
        <v>1</v>
      </c>
      <c r="U59" s="7">
        <v>0</v>
      </c>
      <c r="V59" s="7">
        <v>0</v>
      </c>
      <c r="W59" s="7" t="e">
        <v>#NUM!</v>
      </c>
      <c r="X59" s="7">
        <v>0</v>
      </c>
      <c r="Y59" s="7">
        <v>163.07888636363634</v>
      </c>
      <c r="Z59" s="7">
        <v>0</v>
      </c>
      <c r="AA59" s="1">
        <v>0</v>
      </c>
      <c r="AB59" s="1" t="str">
        <f t="shared" si="10"/>
        <v/>
      </c>
      <c r="AC59" s="1" t="str">
        <f t="shared" si="8"/>
        <v>no</v>
      </c>
      <c r="AE59" s="1">
        <v>45292</v>
      </c>
      <c r="AG59" s="1">
        <v>45292</v>
      </c>
      <c r="AH59" s="1">
        <v>45078</v>
      </c>
      <c r="BS59" s="2">
        <v>792</v>
      </c>
      <c r="BT59" s="2">
        <v>129158.47799999999</v>
      </c>
      <c r="BU59" s="1">
        <v>45444</v>
      </c>
      <c r="DI59" s="2">
        <v>0</v>
      </c>
      <c r="DJ59" s="2">
        <v>0</v>
      </c>
      <c r="DK59" s="1">
        <v>45078</v>
      </c>
      <c r="DX59" s="2">
        <v>129158.47799999999</v>
      </c>
      <c r="DZ59" s="2">
        <f t="shared" si="9"/>
        <v>129158.47799999999</v>
      </c>
    </row>
    <row r="60" spans="1:130">
      <c r="A60" t="e">
        <f>VLOOKUP(C60,#REF!,2,FALSE)</f>
        <v>#REF!</v>
      </c>
      <c r="B60" t="e">
        <f t="shared" si="3"/>
        <v>#REF!</v>
      </c>
      <c r="C60" t="s">
        <v>299</v>
      </c>
      <c r="D60" t="s">
        <v>300</v>
      </c>
      <c r="E60" t="s">
        <v>105</v>
      </c>
      <c r="F60" t="s">
        <v>286</v>
      </c>
      <c r="G60" t="s">
        <v>107</v>
      </c>
      <c r="H60" t="e">
        <f>VLOOKUP(C60,#REF!,18,FALSE)</f>
        <v>#REF!</v>
      </c>
      <c r="I60" t="s">
        <v>734</v>
      </c>
      <c r="J60" t="str">
        <f t="shared" si="0"/>
        <v>R5</v>
      </c>
      <c r="K60" t="s">
        <v>860</v>
      </c>
      <c r="L60" t="str">
        <f t="shared" si="1"/>
        <v>R5 COUGH AND COLD PREPARATIONS</v>
      </c>
      <c r="M60" t="s">
        <v>667</v>
      </c>
      <c r="N60" t="s">
        <v>667</v>
      </c>
      <c r="O60" t="s">
        <v>703</v>
      </c>
      <c r="P60" s="1">
        <f t="shared" si="11"/>
        <v>44652</v>
      </c>
      <c r="Q60" s="1" t="str">
        <f t="shared" si="4"/>
        <v/>
      </c>
      <c r="R60" s="9">
        <f t="shared" si="5"/>
        <v>7.5843821885123366E-5</v>
      </c>
      <c r="S60" s="8">
        <f t="shared" si="6"/>
        <v>7.5843821885123366E-5</v>
      </c>
      <c r="T60">
        <f t="shared" si="7"/>
        <v>11</v>
      </c>
      <c r="U60" s="7">
        <v>0</v>
      </c>
      <c r="V60" s="7">
        <v>1.3621400999939177</v>
      </c>
      <c r="W60" s="7">
        <v>2.485813082706767</v>
      </c>
      <c r="X60" s="7">
        <v>2.9962123836891084</v>
      </c>
      <c r="Y60" s="7">
        <v>0</v>
      </c>
      <c r="Z60" s="7">
        <v>1013.9674665639006</v>
      </c>
      <c r="AA60" s="1" t="s">
        <v>817</v>
      </c>
      <c r="AB60" s="1" t="s">
        <v>825</v>
      </c>
      <c r="AC60" s="1" t="str">
        <f t="shared" si="8"/>
        <v>no</v>
      </c>
      <c r="AD60" s="1">
        <v>44652</v>
      </c>
      <c r="AE60" s="1">
        <v>44652</v>
      </c>
      <c r="AF60" s="1">
        <v>44652</v>
      </c>
      <c r="AG60" s="1">
        <v>44652</v>
      </c>
      <c r="AH60" s="1">
        <v>44652</v>
      </c>
      <c r="AR60" s="2">
        <v>2856</v>
      </c>
      <c r="AS60" s="2">
        <v>6510.8339999999998</v>
      </c>
      <c r="AT60" s="1">
        <v>45566</v>
      </c>
      <c r="AX60" s="2">
        <v>5040</v>
      </c>
      <c r="AY60" s="2">
        <v>12981.3948</v>
      </c>
      <c r="AZ60" s="1">
        <v>45536</v>
      </c>
      <c r="BA60" s="2">
        <v>1644100</v>
      </c>
      <c r="BB60" s="2">
        <v>2239494.5384</v>
      </c>
      <c r="BC60" s="1">
        <v>44652</v>
      </c>
      <c r="BD60" s="2">
        <v>25928</v>
      </c>
      <c r="BE60" s="2">
        <v>59783.328000000001</v>
      </c>
      <c r="BF60" s="1">
        <v>45170</v>
      </c>
      <c r="BG60" s="2">
        <v>1008</v>
      </c>
      <c r="BH60" s="2">
        <v>2398.1646666666666</v>
      </c>
      <c r="BI60" s="1">
        <v>45383</v>
      </c>
      <c r="BJ60" s="2">
        <v>7560</v>
      </c>
      <c r="BK60" s="2">
        <v>19529.518800000002</v>
      </c>
      <c r="BL60" s="1">
        <v>45536</v>
      </c>
      <c r="BM60" s="2">
        <v>5096</v>
      </c>
      <c r="BN60" s="2">
        <v>12890.952666666668</v>
      </c>
      <c r="BO60" s="1">
        <v>45170</v>
      </c>
      <c r="BP60" s="2">
        <v>1624</v>
      </c>
      <c r="BQ60" s="2">
        <v>3734.8753333333334</v>
      </c>
      <c r="BR60" s="1">
        <v>45474</v>
      </c>
      <c r="BV60" s="2">
        <v>7308</v>
      </c>
      <c r="BW60" s="2">
        <v>21896.320100000004</v>
      </c>
      <c r="BY60" s="2">
        <v>2492</v>
      </c>
      <c r="BZ60" s="2">
        <v>6504.8676000000005</v>
      </c>
      <c r="CA60" s="1">
        <v>45413</v>
      </c>
      <c r="CH60" s="2">
        <v>0</v>
      </c>
      <c r="CI60" s="2">
        <v>0</v>
      </c>
      <c r="CJ60" s="1">
        <v>45658</v>
      </c>
      <c r="CK60" s="2">
        <v>5320</v>
      </c>
      <c r="CL60" s="2">
        <v>13224.525600000001</v>
      </c>
      <c r="CM60" s="1">
        <v>45413</v>
      </c>
      <c r="DX60" s="2">
        <v>459050.18430000002</v>
      </c>
      <c r="DY60" s="2">
        <v>1939899.1356666668</v>
      </c>
      <c r="DZ60" s="2">
        <f t="shared" si="9"/>
        <v>2398949.3199666669</v>
      </c>
    </row>
    <row r="61" spans="1:130">
      <c r="A61" t="e">
        <f>VLOOKUP(C61,#REF!,2,FALSE)</f>
        <v>#REF!</v>
      </c>
      <c r="B61" t="e">
        <f t="shared" si="3"/>
        <v>#REF!</v>
      </c>
      <c r="C61" t="s">
        <v>301</v>
      </c>
      <c r="D61" t="s">
        <v>302</v>
      </c>
      <c r="E61" t="s">
        <v>296</v>
      </c>
      <c r="F61" t="s">
        <v>303</v>
      </c>
      <c r="G61" t="s">
        <v>304</v>
      </c>
      <c r="H61" t="e">
        <f>VLOOKUP(C61,#REF!,18,FALSE)</f>
        <v>#REF!</v>
      </c>
      <c r="I61" t="s">
        <v>694</v>
      </c>
      <c r="J61" t="str">
        <f t="shared" si="0"/>
        <v>M5</v>
      </c>
      <c r="K61" t="s">
        <v>836</v>
      </c>
      <c r="L61" t="str">
        <f t="shared" si="1"/>
        <v>M5 OTHER DRUGS FOR DISORDERS OF THE MUSCULO-SKELETAL SYSTEM</v>
      </c>
      <c r="M61" t="s">
        <v>679</v>
      </c>
      <c r="N61" t="s">
        <v>679</v>
      </c>
      <c r="O61" t="s">
        <v>670</v>
      </c>
      <c r="P61" s="1">
        <f t="shared" si="11"/>
        <v>45748</v>
      </c>
      <c r="Q61" s="1" t="str">
        <f t="shared" si="4"/>
        <v/>
      </c>
      <c r="R61" s="9">
        <f t="shared" si="5"/>
        <v>0</v>
      </c>
      <c r="S61" s="8">
        <f t="shared" si="6"/>
        <v>1.2056708519017075E-2</v>
      </c>
      <c r="T61">
        <f t="shared" si="7"/>
        <v>0</v>
      </c>
      <c r="U61" s="7">
        <v>0</v>
      </c>
      <c r="V61" s="7">
        <v>0</v>
      </c>
      <c r="W61" s="7" t="e">
        <v>#NUM!</v>
      </c>
      <c r="X61" s="7">
        <v>0</v>
      </c>
      <c r="Y61" s="7">
        <v>0</v>
      </c>
      <c r="Z61" s="7" t="e">
        <v>#N/A</v>
      </c>
      <c r="AA61" s="1" t="e">
        <v>#N/A</v>
      </c>
      <c r="AB61" s="1" t="e">
        <f t="shared" si="10"/>
        <v>#N/A</v>
      </c>
      <c r="AC61" s="1" t="str">
        <f t="shared" si="8"/>
        <v>no</v>
      </c>
      <c r="AH61" s="1">
        <v>45748</v>
      </c>
      <c r="BP61" s="2">
        <v>0</v>
      </c>
      <c r="BQ61" s="2">
        <v>0</v>
      </c>
      <c r="BR61" s="1">
        <v>45748</v>
      </c>
      <c r="DX61" s="2">
        <v>0</v>
      </c>
      <c r="DZ61" s="2">
        <f t="shared" si="9"/>
        <v>0</v>
      </c>
    </row>
    <row r="62" spans="1:130">
      <c r="A62" t="e">
        <f>VLOOKUP(C62,#REF!,2,FALSE)</f>
        <v>#REF!</v>
      </c>
      <c r="B62" t="e">
        <f t="shared" si="3"/>
        <v>#REF!</v>
      </c>
      <c r="C62" t="s">
        <v>305</v>
      </c>
      <c r="D62" t="s">
        <v>306</v>
      </c>
      <c r="E62" t="s">
        <v>115</v>
      </c>
      <c r="F62" t="s">
        <v>203</v>
      </c>
      <c r="G62" t="s">
        <v>226</v>
      </c>
      <c r="H62" t="e">
        <f>VLOOKUP(C62,#REF!,18,FALSE)</f>
        <v>#REF!</v>
      </c>
      <c r="I62" t="s">
        <v>721</v>
      </c>
      <c r="J62" t="str">
        <f t="shared" si="0"/>
        <v>L1</v>
      </c>
      <c r="K62" t="s">
        <v>819</v>
      </c>
      <c r="L62" t="str">
        <f t="shared" si="1"/>
        <v>L1 ANTINEOPLASTICS</v>
      </c>
      <c r="M62" t="s">
        <v>671</v>
      </c>
      <c r="N62" t="s">
        <v>675</v>
      </c>
      <c r="O62" t="s">
        <v>699</v>
      </c>
      <c r="P62" s="1">
        <f t="shared" si="11"/>
        <v>45078</v>
      </c>
      <c r="Q62" s="1">
        <f t="shared" si="4"/>
        <v>45139</v>
      </c>
      <c r="R62" s="9">
        <f t="shared" si="5"/>
        <v>1.8117804774398637E-3</v>
      </c>
      <c r="S62" s="8">
        <f t="shared" si="6"/>
        <v>0.11772965007016981</v>
      </c>
      <c r="T62">
        <f t="shared" si="7"/>
        <v>15</v>
      </c>
      <c r="U62" s="7">
        <v>4202.5867768595044</v>
      </c>
      <c r="V62" s="7">
        <v>4310.7927726990047</v>
      </c>
      <c r="W62" s="7">
        <v>4650.201343703704</v>
      </c>
      <c r="X62" s="7">
        <v>6092.3144852032528</v>
      </c>
      <c r="Y62" s="7">
        <v>13300.410200176362</v>
      </c>
      <c r="Z62" s="7">
        <v>12480</v>
      </c>
      <c r="AA62" s="1" t="s">
        <v>848</v>
      </c>
      <c r="AB62" s="1" t="s">
        <v>820</v>
      </c>
      <c r="AC62" s="1" t="s">
        <v>820</v>
      </c>
      <c r="AD62" s="1">
        <v>45078</v>
      </c>
      <c r="AE62" s="1">
        <v>45017</v>
      </c>
      <c r="AF62" s="1">
        <v>45078</v>
      </c>
      <c r="AG62" s="1">
        <v>45017</v>
      </c>
      <c r="AH62" s="1">
        <v>44287</v>
      </c>
      <c r="AI62" s="2">
        <v>293</v>
      </c>
      <c r="AJ62" s="2">
        <v>1070752</v>
      </c>
      <c r="AK62" s="1">
        <v>45139</v>
      </c>
      <c r="AL62" s="2">
        <v>0</v>
      </c>
      <c r="AM62" s="2">
        <v>0</v>
      </c>
      <c r="AO62" s="2">
        <v>261</v>
      </c>
      <c r="AP62" s="2">
        <v>1147358.1108000001</v>
      </c>
      <c r="AQ62" s="1">
        <v>45352</v>
      </c>
      <c r="AR62" s="2">
        <v>3869</v>
      </c>
      <c r="AS62" s="2">
        <v>22754748.799200002</v>
      </c>
      <c r="AT62" s="1">
        <v>45170</v>
      </c>
      <c r="AU62" s="2">
        <v>1649</v>
      </c>
      <c r="AV62" s="2">
        <v>7911206.2524000015</v>
      </c>
      <c r="AW62" s="1">
        <v>45139</v>
      </c>
      <c r="AX62" s="2">
        <v>449</v>
      </c>
      <c r="AY62" s="2">
        <v>2227910.4408</v>
      </c>
      <c r="AZ62" s="1">
        <v>45383</v>
      </c>
      <c r="BG62" s="2">
        <v>0</v>
      </c>
      <c r="BH62" s="2">
        <v>0</v>
      </c>
      <c r="BI62" s="1">
        <v>45323</v>
      </c>
      <c r="BM62" s="2">
        <v>14</v>
      </c>
      <c r="BN62" s="2">
        <v>58800.984666666664</v>
      </c>
      <c r="BO62" s="1">
        <v>45108</v>
      </c>
      <c r="BP62" s="2">
        <v>1292</v>
      </c>
      <c r="BQ62" s="2">
        <v>3125617.5219999999</v>
      </c>
      <c r="BR62" s="1">
        <v>45170</v>
      </c>
      <c r="BS62" s="2">
        <v>1255</v>
      </c>
      <c r="BT62" s="2">
        <v>15512825.489999996</v>
      </c>
      <c r="BU62" s="1">
        <v>45078</v>
      </c>
      <c r="BV62" s="2">
        <v>217</v>
      </c>
      <c r="BW62" s="2">
        <v>1038150.4900000001</v>
      </c>
      <c r="BX62" s="1">
        <v>45261</v>
      </c>
      <c r="BY62" s="2">
        <v>141</v>
      </c>
      <c r="BZ62" s="2">
        <v>633616.76399999997</v>
      </c>
      <c r="CA62" s="1">
        <v>45108</v>
      </c>
      <c r="CE62" s="2">
        <v>266</v>
      </c>
      <c r="CF62" s="2">
        <v>1362671.6289876667</v>
      </c>
      <c r="CG62" s="1">
        <v>45444</v>
      </c>
      <c r="CK62" s="2">
        <v>0</v>
      </c>
      <c r="CL62" s="2">
        <v>0</v>
      </c>
      <c r="CM62" s="1">
        <v>45292</v>
      </c>
      <c r="CQ62" s="2">
        <v>18</v>
      </c>
      <c r="CR62" s="2">
        <v>83703.624186666668</v>
      </c>
      <c r="CS62" s="1">
        <v>45474</v>
      </c>
      <c r="DL62" s="2">
        <v>3</v>
      </c>
      <c r="DM62" s="2">
        <v>17195.164799999999</v>
      </c>
      <c r="DN62" s="1">
        <v>44287</v>
      </c>
      <c r="DO62" s="2">
        <v>60</v>
      </c>
      <c r="DP62" s="2">
        <v>270066.11279999994</v>
      </c>
      <c r="DQ62" s="1">
        <v>45261</v>
      </c>
      <c r="DR62" s="2">
        <v>22</v>
      </c>
      <c r="DS62" s="2">
        <v>92213.695200000002</v>
      </c>
      <c r="DT62" s="1">
        <v>45383</v>
      </c>
      <c r="DX62" s="2">
        <v>56767036.260774337</v>
      </c>
      <c r="DY62" s="2">
        <v>539800.81906666665</v>
      </c>
      <c r="DZ62" s="2">
        <f t="shared" si="9"/>
        <v>57306837.079841003</v>
      </c>
    </row>
    <row r="63" spans="1:130">
      <c r="A63" t="e">
        <f>VLOOKUP(C63,#REF!,2,FALSE)</f>
        <v>#REF!</v>
      </c>
      <c r="B63" t="e">
        <f t="shared" si="3"/>
        <v>#REF!</v>
      </c>
      <c r="C63" t="s">
        <v>307</v>
      </c>
      <c r="D63" t="s">
        <v>308</v>
      </c>
      <c r="E63" t="s">
        <v>105</v>
      </c>
      <c r="F63" t="s">
        <v>309</v>
      </c>
      <c r="G63" t="s">
        <v>107</v>
      </c>
      <c r="H63" t="e">
        <f>VLOOKUP(C63,#REF!,18,FALSE)</f>
        <v>#REF!</v>
      </c>
      <c r="I63" t="s">
        <v>735</v>
      </c>
      <c r="J63" t="str">
        <f t="shared" si="0"/>
        <v>G1</v>
      </c>
      <c r="K63" t="s">
        <v>861</v>
      </c>
      <c r="L63" t="str">
        <f t="shared" si="1"/>
        <v>G1 GYNAECOLOGICAL ANTI-INFECTIVES</v>
      </c>
      <c r="M63" t="s">
        <v>679</v>
      </c>
      <c r="N63" t="s">
        <v>671</v>
      </c>
      <c r="O63" t="s">
        <v>671</v>
      </c>
      <c r="P63" s="1">
        <f t="shared" si="11"/>
        <v>44378</v>
      </c>
      <c r="Q63" s="1" t="str">
        <f t="shared" si="4"/>
        <v/>
      </c>
      <c r="R63" s="9">
        <f t="shared" si="5"/>
        <v>3.224366343465623E-8</v>
      </c>
      <c r="S63" s="8">
        <f t="shared" si="6"/>
        <v>3.2606924350690289E-5</v>
      </c>
      <c r="T63">
        <f t="shared" si="7"/>
        <v>1</v>
      </c>
      <c r="U63" s="7">
        <v>0</v>
      </c>
      <c r="V63" s="7">
        <v>0</v>
      </c>
      <c r="W63" s="7" t="e">
        <v>#NUM!</v>
      </c>
      <c r="X63" s="7">
        <v>0</v>
      </c>
      <c r="Y63" s="7">
        <v>127.48387499999998</v>
      </c>
      <c r="Z63" s="7">
        <v>640.84497180595599</v>
      </c>
      <c r="AA63" s="1" t="s">
        <v>862</v>
      </c>
      <c r="AB63" s="1" t="s">
        <v>825</v>
      </c>
      <c r="AC63" s="1" t="str">
        <f t="shared" si="8"/>
        <v>no</v>
      </c>
      <c r="AE63" s="1">
        <v>44378</v>
      </c>
      <c r="AF63" s="1">
        <v>44378</v>
      </c>
      <c r="AG63" s="1">
        <v>44378</v>
      </c>
      <c r="AH63" s="1">
        <v>44378</v>
      </c>
      <c r="BS63" s="2">
        <v>8</v>
      </c>
      <c r="BT63" s="2">
        <v>1019.8709999999999</v>
      </c>
      <c r="BU63" s="1">
        <v>44378</v>
      </c>
      <c r="DX63" s="2">
        <v>0</v>
      </c>
      <c r="DY63" s="2">
        <v>1019.8709999999999</v>
      </c>
      <c r="DZ63" s="2">
        <f t="shared" si="9"/>
        <v>1019.8709999999999</v>
      </c>
    </row>
    <row r="64" spans="1:130">
      <c r="A64" t="e">
        <f>VLOOKUP(C64,#REF!,2,FALSE)</f>
        <v>#REF!</v>
      </c>
      <c r="B64" t="e">
        <f t="shared" si="3"/>
        <v>#REF!</v>
      </c>
      <c r="C64" t="s">
        <v>310</v>
      </c>
      <c r="D64" t="s">
        <v>311</v>
      </c>
      <c r="E64" t="s">
        <v>183</v>
      </c>
      <c r="F64" t="s">
        <v>162</v>
      </c>
      <c r="G64" t="s">
        <v>312</v>
      </c>
      <c r="H64" t="e">
        <f>VLOOKUP(C64,#REF!,18,FALSE)</f>
        <v>#REF!</v>
      </c>
      <c r="I64" t="s">
        <v>696</v>
      </c>
      <c r="J64" t="str">
        <f t="shared" si="0"/>
        <v>L1</v>
      </c>
      <c r="K64" t="s">
        <v>819</v>
      </c>
      <c r="L64" t="str">
        <f t="shared" si="1"/>
        <v>L1 ANTINEOPLASTICS</v>
      </c>
      <c r="M64" t="s">
        <v>671</v>
      </c>
      <c r="N64" t="s">
        <v>679</v>
      </c>
      <c r="O64" t="s">
        <v>678</v>
      </c>
      <c r="P64" s="1">
        <f t="shared" si="11"/>
        <v>44317</v>
      </c>
      <c r="Q64" s="1" t="str">
        <f t="shared" si="4"/>
        <v/>
      </c>
      <c r="R64" s="9">
        <f t="shared" si="5"/>
        <v>3.1026387379837787E-3</v>
      </c>
      <c r="S64" s="8">
        <f t="shared" si="6"/>
        <v>0.11772965007016981</v>
      </c>
      <c r="T64">
        <f t="shared" si="7"/>
        <v>4</v>
      </c>
      <c r="U64" s="7">
        <v>0</v>
      </c>
      <c r="V64" s="7">
        <v>402285.40533677419</v>
      </c>
      <c r="W64" s="7">
        <v>402285.40533677419</v>
      </c>
      <c r="X64" s="7">
        <v>402285.40533677419</v>
      </c>
      <c r="Y64" s="7">
        <v>0</v>
      </c>
      <c r="Z64" s="7">
        <v>545000</v>
      </c>
      <c r="AA64" s="1" t="s">
        <v>863</v>
      </c>
      <c r="AB64" s="1" t="s">
        <v>820</v>
      </c>
      <c r="AC64" s="1" t="s">
        <v>820</v>
      </c>
      <c r="AD64" s="1">
        <v>44409</v>
      </c>
      <c r="AE64" s="1">
        <v>44378</v>
      </c>
      <c r="AG64" s="1">
        <v>44378</v>
      </c>
      <c r="AH64" s="1">
        <v>44317</v>
      </c>
      <c r="AR64" s="2">
        <v>155</v>
      </c>
      <c r="AS64" s="2">
        <v>62354237.827200003</v>
      </c>
      <c r="AT64" s="1">
        <v>44317</v>
      </c>
      <c r="AU64" s="2">
        <v>49</v>
      </c>
      <c r="AV64" s="2">
        <v>17541216</v>
      </c>
      <c r="AW64" s="1">
        <v>44562</v>
      </c>
      <c r="AX64" s="2">
        <v>9</v>
      </c>
      <c r="AY64" s="2">
        <v>4240463.6736000003</v>
      </c>
      <c r="AZ64" s="1">
        <v>45536</v>
      </c>
      <c r="BA64" s="2">
        <v>59</v>
      </c>
      <c r="BB64" s="2">
        <v>14000923.517866667</v>
      </c>
      <c r="BC64" s="1">
        <v>44652</v>
      </c>
      <c r="BJ64" s="2">
        <v>0</v>
      </c>
      <c r="BK64" s="2">
        <v>0</v>
      </c>
      <c r="BL64" s="1">
        <v>45444</v>
      </c>
      <c r="DX64" s="2">
        <v>98136841.01866667</v>
      </c>
      <c r="DZ64" s="2">
        <f t="shared" si="9"/>
        <v>98136841.01866667</v>
      </c>
    </row>
    <row r="65" spans="1:130">
      <c r="A65" t="e">
        <f>VLOOKUP(C65,#REF!,2,FALSE)</f>
        <v>#REF!</v>
      </c>
      <c r="B65" t="e">
        <f t="shared" si="3"/>
        <v>#REF!</v>
      </c>
      <c r="C65" t="s">
        <v>313</v>
      </c>
      <c r="D65" t="s">
        <v>314</v>
      </c>
      <c r="E65" t="s">
        <v>128</v>
      </c>
      <c r="F65" t="s">
        <v>315</v>
      </c>
      <c r="G65" t="s">
        <v>107</v>
      </c>
      <c r="H65" t="e">
        <f>VLOOKUP(C65,#REF!,18,FALSE)</f>
        <v>#REF!</v>
      </c>
      <c r="I65" t="s">
        <v>673</v>
      </c>
      <c r="J65" t="str">
        <f t="shared" si="0"/>
        <v>L1</v>
      </c>
      <c r="K65" t="s">
        <v>819</v>
      </c>
      <c r="L65" t="str">
        <f t="shared" si="1"/>
        <v>L1 ANTINEOPLASTICS</v>
      </c>
      <c r="M65" t="s">
        <v>679</v>
      </c>
      <c r="N65" t="s">
        <v>671</v>
      </c>
      <c r="O65" t="s">
        <v>671</v>
      </c>
      <c r="P65" s="1">
        <f t="shared" si="11"/>
        <v>45444</v>
      </c>
      <c r="Q65" s="1" t="str">
        <f t="shared" si="4"/>
        <v/>
      </c>
      <c r="R65" s="9">
        <f t="shared" si="5"/>
        <v>1.7553756887664443E-3</v>
      </c>
      <c r="S65" s="8">
        <f t="shared" si="6"/>
        <v>0.11772965007016981</v>
      </c>
      <c r="T65">
        <f t="shared" si="7"/>
        <v>1</v>
      </c>
      <c r="U65" s="7">
        <v>0</v>
      </c>
      <c r="V65" s="7">
        <v>0</v>
      </c>
      <c r="W65" s="7" t="e">
        <v>#NUM!</v>
      </c>
      <c r="X65" s="7">
        <v>0</v>
      </c>
      <c r="Y65" s="7">
        <v>12497.237483731571</v>
      </c>
      <c r="Z65" s="7" t="e">
        <v>#N/A</v>
      </c>
      <c r="AA65" s="1" t="e">
        <v>#N/A</v>
      </c>
      <c r="AB65" s="1" t="e">
        <f t="shared" si="10"/>
        <v>#N/A</v>
      </c>
      <c r="AC65" s="1" t="str">
        <f t="shared" si="8"/>
        <v>no</v>
      </c>
      <c r="AE65" s="1">
        <v>45383</v>
      </c>
      <c r="AF65" s="1">
        <v>45444</v>
      </c>
      <c r="AG65" s="1">
        <v>45383</v>
      </c>
      <c r="AH65" s="1">
        <v>45444</v>
      </c>
      <c r="BS65" s="2">
        <v>5916</v>
      </c>
      <c r="BT65" s="2">
        <v>55522746.747000001</v>
      </c>
      <c r="BU65" s="1">
        <v>45444</v>
      </c>
      <c r="DX65" s="2">
        <v>55231965.995999999</v>
      </c>
      <c r="DY65" s="2">
        <v>290780.75099999999</v>
      </c>
      <c r="DZ65" s="2">
        <f t="shared" si="9"/>
        <v>55522746.747000001</v>
      </c>
    </row>
    <row r="66" spans="1:130">
      <c r="A66" t="e">
        <f>VLOOKUP(C66,#REF!,2,FALSE)</f>
        <v>#REF!</v>
      </c>
      <c r="B66" t="e">
        <f t="shared" si="3"/>
        <v>#REF!</v>
      </c>
      <c r="C66" t="s">
        <v>316</v>
      </c>
      <c r="D66" t="s">
        <v>317</v>
      </c>
      <c r="E66" t="s">
        <v>105</v>
      </c>
      <c r="F66" t="s">
        <v>318</v>
      </c>
      <c r="G66" t="s">
        <v>107</v>
      </c>
      <c r="H66" t="e">
        <f>VLOOKUP(C66,#REF!,18,FALSE)</f>
        <v>#REF!</v>
      </c>
      <c r="I66" t="s">
        <v>692</v>
      </c>
      <c r="J66" t="str">
        <f t="shared" si="0"/>
        <v>L1</v>
      </c>
      <c r="K66" t="s">
        <v>819</v>
      </c>
      <c r="L66" t="str">
        <f t="shared" ref="L66:L129" si="12">J66 &amp; " " &amp; K66</f>
        <v>L1 ANTINEOPLASTICS</v>
      </c>
      <c r="M66" t="s">
        <v>671</v>
      </c>
      <c r="N66" t="s">
        <v>671</v>
      </c>
      <c r="O66" t="s">
        <v>671</v>
      </c>
      <c r="P66" s="1">
        <f t="shared" ref="P66:P97" si="13">MIN(AK66,AT66,AW66,AZ66,BO66,BR66,BU66,AN66,AQ66,BC66,BF66,BI66,BL66)</f>
        <v>45597</v>
      </c>
      <c r="Q66" s="1" t="str">
        <f t="shared" si="4"/>
        <v/>
      </c>
      <c r="R66" s="9">
        <f t="shared" si="5"/>
        <v>1.4472853616087359E-4</v>
      </c>
      <c r="S66" s="8">
        <f t="shared" si="6"/>
        <v>0.11772965007016981</v>
      </c>
      <c r="T66">
        <f t="shared" si="7"/>
        <v>1</v>
      </c>
      <c r="U66" s="7">
        <v>0</v>
      </c>
      <c r="V66" s="7">
        <v>0</v>
      </c>
      <c r="W66" s="7" t="e">
        <v>#NUM!</v>
      </c>
      <c r="X66" s="7">
        <v>0</v>
      </c>
      <c r="Y66" s="7">
        <v>1067.1713245192307</v>
      </c>
      <c r="Z66" s="7" t="e">
        <v>#N/A</v>
      </c>
      <c r="AA66" s="1" t="e">
        <v>#N/A</v>
      </c>
      <c r="AB66" s="1" t="e">
        <f t="shared" si="10"/>
        <v>#N/A</v>
      </c>
      <c r="AC66" s="1" t="str">
        <f t="shared" si="8"/>
        <v>no</v>
      </c>
      <c r="AD66" s="1">
        <v>45597</v>
      </c>
      <c r="AE66" s="1">
        <v>45566</v>
      </c>
      <c r="AF66" s="1">
        <v>45597</v>
      </c>
      <c r="AG66" s="1">
        <v>45566</v>
      </c>
      <c r="AH66" s="1">
        <v>45597</v>
      </c>
      <c r="BS66" s="2">
        <v>5096</v>
      </c>
      <c r="BT66" s="2">
        <v>4577781.2189999986</v>
      </c>
      <c r="BU66" s="1">
        <v>45597</v>
      </c>
      <c r="BV66" s="2">
        <v>0</v>
      </c>
      <c r="BW66" s="2">
        <v>0</v>
      </c>
      <c r="DX66" s="2">
        <v>2281472.4119999995</v>
      </c>
      <c r="DY66" s="2">
        <v>2296308.807</v>
      </c>
      <c r="DZ66" s="2">
        <f t="shared" si="9"/>
        <v>4577781.2189999996</v>
      </c>
    </row>
    <row r="67" spans="1:130">
      <c r="A67" t="e">
        <f>VLOOKUP(C67,#REF!,2,FALSE)</f>
        <v>#REF!</v>
      </c>
      <c r="B67" t="e">
        <f t="shared" ref="B67:B130" si="14">C67&amp;" ("&amp;D67&amp;", "&amp;E67&amp;", "&amp;F67&amp;", "&amp;G67&amp;")"&amp;" "&amp;H67</f>
        <v>#REF!</v>
      </c>
      <c r="C67" t="s">
        <v>319</v>
      </c>
      <c r="D67" t="s">
        <v>320</v>
      </c>
      <c r="E67" t="s">
        <v>147</v>
      </c>
      <c r="F67" t="s">
        <v>321</v>
      </c>
      <c r="G67" t="s">
        <v>107</v>
      </c>
      <c r="H67" t="e">
        <f>VLOOKUP(C67,#REF!,18,FALSE)</f>
        <v>#REF!</v>
      </c>
      <c r="I67" t="s">
        <v>692</v>
      </c>
      <c r="J67" t="str">
        <f t="shared" ref="J67:J130" si="15">IF(FIND(" ",I67,1)&gt;5,LEFT(I67,3),LEFT(I67,2))</f>
        <v>L1</v>
      </c>
      <c r="K67" t="s">
        <v>819</v>
      </c>
      <c r="L67" t="str">
        <f t="shared" si="12"/>
        <v>L1 ANTINEOPLASTICS</v>
      </c>
      <c r="M67" t="s">
        <v>679</v>
      </c>
      <c r="N67" t="s">
        <v>671</v>
      </c>
      <c r="O67" t="s">
        <v>671</v>
      </c>
      <c r="P67" s="1">
        <f t="shared" si="13"/>
        <v>44378</v>
      </c>
      <c r="Q67" s="1" t="str">
        <f t="shared" ref="Q67:Q130" si="16">IF(AK67="","",AK67)</f>
        <v/>
      </c>
      <c r="R67" s="9">
        <f t="shared" ref="R67:R130" si="17">DZ67/$DZ$178</f>
        <v>0</v>
      </c>
      <c r="S67" s="8">
        <f t="shared" ref="S67:S130" si="18">SUMIF($L$2:$L$177,L67,$R$2:$R$177)</f>
        <v>0.11772965007016981</v>
      </c>
      <c r="T67">
        <f t="shared" ref="T67:T130" si="19">COUNTIFS($AI$1:$DW$1,"*rev",AI67:DW67,"&gt;0")</f>
        <v>0</v>
      </c>
      <c r="U67" s="7">
        <v>0</v>
      </c>
      <c r="V67" s="7">
        <v>0</v>
      </c>
      <c r="W67" s="7" t="e">
        <v>#NUM!</v>
      </c>
      <c r="X67" s="7">
        <v>0</v>
      </c>
      <c r="Y67" s="7">
        <v>0</v>
      </c>
      <c r="Z67" s="7">
        <v>15713.422229962547</v>
      </c>
      <c r="AA67" s="1" t="s">
        <v>830</v>
      </c>
      <c r="AB67" s="1" t="s">
        <v>820</v>
      </c>
      <c r="AC67" s="1" t="s">
        <v>820</v>
      </c>
      <c r="AE67" s="1">
        <v>44378</v>
      </c>
      <c r="AF67" s="1">
        <v>44378</v>
      </c>
      <c r="AG67" s="1">
        <v>44378</v>
      </c>
      <c r="AH67" s="1">
        <v>44378</v>
      </c>
      <c r="BS67" s="2">
        <v>0</v>
      </c>
      <c r="BT67" s="2">
        <v>0</v>
      </c>
      <c r="BU67" s="1">
        <v>44378</v>
      </c>
      <c r="DX67" s="2">
        <v>0</v>
      </c>
      <c r="DY67" s="2">
        <v>0</v>
      </c>
      <c r="DZ67" s="2">
        <f t="shared" ref="DZ67:DZ130" si="20">SUM(DX67:DY67)</f>
        <v>0</v>
      </c>
    </row>
    <row r="68" spans="1:130">
      <c r="A68" t="e">
        <f>VLOOKUP(C68,#REF!,2,FALSE)</f>
        <v>#REF!</v>
      </c>
      <c r="B68" t="e">
        <f t="shared" si="14"/>
        <v>#REF!</v>
      </c>
      <c r="C68" t="s">
        <v>322</v>
      </c>
      <c r="D68" t="s">
        <v>323</v>
      </c>
      <c r="E68" t="s">
        <v>324</v>
      </c>
      <c r="F68" t="s">
        <v>325</v>
      </c>
      <c r="G68" t="s">
        <v>117</v>
      </c>
      <c r="H68" t="e">
        <f>VLOOKUP(C68,#REF!,18,FALSE)</f>
        <v>#REF!</v>
      </c>
      <c r="I68" t="s">
        <v>737</v>
      </c>
      <c r="J68" t="str">
        <f t="shared" si="15"/>
        <v>A10</v>
      </c>
      <c r="K68" t="s">
        <v>832</v>
      </c>
      <c r="L68" t="str">
        <f t="shared" si="12"/>
        <v>A10 DRUGS USED IN DIABETES</v>
      </c>
      <c r="M68" t="s">
        <v>679</v>
      </c>
      <c r="N68" t="s">
        <v>736</v>
      </c>
      <c r="O68" t="s">
        <v>738</v>
      </c>
      <c r="P68" s="1">
        <f t="shared" si="13"/>
        <v>45444</v>
      </c>
      <c r="Q68" s="1">
        <f t="shared" si="16"/>
        <v>45444</v>
      </c>
      <c r="R68" s="9">
        <f t="shared" si="17"/>
        <v>5.5582697179457527E-5</v>
      </c>
      <c r="S68" s="8">
        <f t="shared" si="18"/>
        <v>0.46980408418407693</v>
      </c>
      <c r="T68">
        <f t="shared" si="19"/>
        <v>2</v>
      </c>
      <c r="U68" s="7">
        <v>161.476861167002</v>
      </c>
      <c r="V68" s="7">
        <v>147.16103577512777</v>
      </c>
      <c r="W68" s="7">
        <v>147.16103577512777</v>
      </c>
      <c r="X68" s="7">
        <v>147.16103577512777</v>
      </c>
      <c r="Y68" s="7">
        <v>0</v>
      </c>
      <c r="Z68" s="7" t="e">
        <v>#N/A</v>
      </c>
      <c r="AA68" s="1" t="e">
        <v>#N/A</v>
      </c>
      <c r="AB68" s="1" t="e">
        <f t="shared" ref="AB68:AB131" si="21">IF(AND(Z68&gt;=5000, AA68="Annual"), "yes", "")</f>
        <v>#N/A</v>
      </c>
      <c r="AC68" s="1" t="str">
        <f t="shared" ref="AC68:AC130" si="22">IF(COUNTIF(H68,"*O*")=0,"no","")</f>
        <v>no</v>
      </c>
      <c r="AE68" s="1">
        <v>45383</v>
      </c>
      <c r="AF68" s="1">
        <v>45444</v>
      </c>
      <c r="AG68" s="1">
        <v>45383</v>
      </c>
      <c r="AH68" s="1">
        <v>45444</v>
      </c>
      <c r="AI68" s="2">
        <v>4485</v>
      </c>
      <c r="AJ68" s="2">
        <v>522009</v>
      </c>
      <c r="AK68" s="1">
        <v>45444</v>
      </c>
      <c r="AU68" s="2">
        <v>13277</v>
      </c>
      <c r="AV68" s="2">
        <v>1236078.4788000002</v>
      </c>
      <c r="AW68" s="1">
        <v>45536</v>
      </c>
      <c r="AX68" s="2">
        <v>0</v>
      </c>
      <c r="AY68" s="2">
        <v>0</v>
      </c>
      <c r="AZ68" s="1">
        <v>45689</v>
      </c>
      <c r="BA68" s="2">
        <v>0</v>
      </c>
      <c r="BB68" s="2">
        <v>0</v>
      </c>
      <c r="BC68" s="1">
        <v>45658</v>
      </c>
      <c r="DX68" s="2">
        <v>15004.668</v>
      </c>
      <c r="DY68" s="2">
        <v>1743082.8108000001</v>
      </c>
      <c r="DZ68" s="2">
        <f t="shared" si="20"/>
        <v>1758087.4788000002</v>
      </c>
    </row>
    <row r="69" spans="1:130">
      <c r="A69" t="e">
        <f>VLOOKUP(C69,#REF!,2,FALSE)</f>
        <v>#REF!</v>
      </c>
      <c r="B69" t="e">
        <f t="shared" si="14"/>
        <v>#REF!</v>
      </c>
      <c r="C69" t="s">
        <v>326</v>
      </c>
      <c r="D69" t="s">
        <v>327</v>
      </c>
      <c r="E69" t="s">
        <v>178</v>
      </c>
      <c r="F69" t="s">
        <v>328</v>
      </c>
      <c r="G69" t="s">
        <v>329</v>
      </c>
      <c r="H69" t="e">
        <f>VLOOKUP(C69,#REF!,18,FALSE)</f>
        <v>#REF!</v>
      </c>
      <c r="I69" t="s">
        <v>739</v>
      </c>
      <c r="J69" t="str">
        <f t="shared" si="15"/>
        <v>T1</v>
      </c>
      <c r="K69" t="s">
        <v>864</v>
      </c>
      <c r="L69" t="str">
        <f t="shared" si="12"/>
        <v>T1 DIAGNOSTIC IMAGING</v>
      </c>
      <c r="M69" t="s">
        <v>667</v>
      </c>
      <c r="N69" t="s">
        <v>667</v>
      </c>
      <c r="O69" t="s">
        <v>703</v>
      </c>
      <c r="P69" s="1">
        <f t="shared" si="13"/>
        <v>34455</v>
      </c>
      <c r="Q69" s="1" t="str">
        <f t="shared" si="16"/>
        <v/>
      </c>
      <c r="R69" s="9">
        <f t="shared" si="17"/>
        <v>3.8372728281827208E-3</v>
      </c>
      <c r="S69" s="8">
        <f t="shared" si="18"/>
        <v>3.8372728281827208E-3</v>
      </c>
      <c r="T69">
        <f t="shared" si="19"/>
        <v>18</v>
      </c>
      <c r="U69" s="7">
        <v>0</v>
      </c>
      <c r="V69" s="7">
        <v>1.4362562588265504E-3</v>
      </c>
      <c r="W69" s="7">
        <v>210.97361862906982</v>
      </c>
      <c r="X69" s="7">
        <v>316.91617831893166</v>
      </c>
      <c r="Y69" s="7">
        <v>0</v>
      </c>
      <c r="Z69" s="7" t="e">
        <v>#N/A</v>
      </c>
      <c r="AA69" s="1" t="e">
        <v>#N/A</v>
      </c>
      <c r="AB69" s="1" t="e">
        <f t="shared" si="21"/>
        <v>#N/A</v>
      </c>
      <c r="AC69" s="1" t="str">
        <f t="shared" si="22"/>
        <v>no</v>
      </c>
      <c r="AD69" s="1">
        <v>34455</v>
      </c>
      <c r="AE69" s="1">
        <v>43831</v>
      </c>
      <c r="AF69" s="1">
        <v>34455</v>
      </c>
      <c r="AG69" s="1">
        <v>43831</v>
      </c>
      <c r="AH69" s="1">
        <v>34455</v>
      </c>
      <c r="AO69" s="2">
        <v>85190</v>
      </c>
      <c r="AP69" s="2">
        <v>11475934.8528</v>
      </c>
      <c r="AQ69" s="1">
        <v>35612</v>
      </c>
      <c r="AR69" s="2">
        <v>279251</v>
      </c>
      <c r="AS69" s="2">
        <v>15493989.033600001</v>
      </c>
      <c r="AT69" s="1">
        <v>35278</v>
      </c>
      <c r="AU69" s="2">
        <v>258760</v>
      </c>
      <c r="AV69" s="2">
        <v>13029598.837200001</v>
      </c>
      <c r="AW69" s="1">
        <v>34820</v>
      </c>
      <c r="AX69" s="2">
        <v>127932</v>
      </c>
      <c r="AY69" s="2">
        <v>23801977.2936</v>
      </c>
      <c r="AZ69" s="1">
        <v>34486</v>
      </c>
      <c r="BA69" s="2">
        <v>195095</v>
      </c>
      <c r="BB69" s="2">
        <v>6635098.1771333339</v>
      </c>
      <c r="BC69" s="1">
        <v>34455</v>
      </c>
      <c r="BD69" s="2">
        <v>0</v>
      </c>
      <c r="BE69" s="2">
        <v>0</v>
      </c>
      <c r="BF69" s="1">
        <v>34516</v>
      </c>
      <c r="BG69" s="2">
        <v>12696</v>
      </c>
      <c r="BH69" s="2">
        <v>1471930.7660000001</v>
      </c>
      <c r="BI69" s="1">
        <v>36008</v>
      </c>
      <c r="BJ69" s="2">
        <v>169212</v>
      </c>
      <c r="BK69" s="2">
        <v>22141722.081599999</v>
      </c>
      <c r="BL69" s="1">
        <v>35309</v>
      </c>
      <c r="BM69" s="2">
        <v>16790</v>
      </c>
      <c r="BN69" s="2">
        <v>2139994.4048000001</v>
      </c>
      <c r="BO69" s="1">
        <v>35704</v>
      </c>
      <c r="BP69" s="2">
        <v>74549</v>
      </c>
      <c r="BQ69" s="2">
        <v>10687103.823833335</v>
      </c>
      <c r="BR69" s="1">
        <v>35431</v>
      </c>
      <c r="BV69" s="2">
        <v>165</v>
      </c>
      <c r="BW69" s="2">
        <v>12010.538833333334</v>
      </c>
      <c r="BX69" s="1">
        <v>36404</v>
      </c>
      <c r="BY69" s="2">
        <v>17637</v>
      </c>
      <c r="BZ69" s="2">
        <v>3089394.4620000003</v>
      </c>
      <c r="CA69" s="1">
        <v>35370</v>
      </c>
      <c r="CE69" s="2">
        <v>1041</v>
      </c>
      <c r="CF69" s="2">
        <v>175664.81929966668</v>
      </c>
      <c r="CG69" s="1">
        <v>35827</v>
      </c>
      <c r="CK69" s="2">
        <v>16428</v>
      </c>
      <c r="CL69" s="2">
        <v>3202993.2264000005</v>
      </c>
      <c r="CM69" s="1">
        <v>35916</v>
      </c>
      <c r="CN69" s="2">
        <v>15832</v>
      </c>
      <c r="CO69" s="2">
        <v>650148.16680000012</v>
      </c>
      <c r="CP69" s="1">
        <v>36800</v>
      </c>
      <c r="CQ69" s="2">
        <v>9162</v>
      </c>
      <c r="CR69" s="2">
        <v>1029857.1040460001</v>
      </c>
      <c r="CS69" s="1">
        <v>37073</v>
      </c>
      <c r="CW69" s="2">
        <v>0</v>
      </c>
      <c r="CX69" s="2">
        <v>0</v>
      </c>
      <c r="CY69" s="1">
        <v>36220</v>
      </c>
      <c r="DI69" s="2">
        <v>40030</v>
      </c>
      <c r="DJ69" s="2">
        <v>4943574.5766400006</v>
      </c>
      <c r="DK69" s="1">
        <v>36434</v>
      </c>
      <c r="DL69" s="2">
        <v>6822</v>
      </c>
      <c r="DM69" s="2">
        <v>745744.81080000009</v>
      </c>
      <c r="DN69" s="1">
        <v>37803</v>
      </c>
      <c r="DO69" s="2">
        <v>5344</v>
      </c>
      <c r="DP69" s="2">
        <v>646669.75560000003</v>
      </c>
      <c r="DQ69" s="1">
        <v>36312</v>
      </c>
      <c r="DU69" s="2">
        <v>0</v>
      </c>
      <c r="DV69" s="2">
        <v>0</v>
      </c>
      <c r="DW69" s="1">
        <v>36465</v>
      </c>
      <c r="DX69" s="2">
        <v>119469368.30609229</v>
      </c>
      <c r="DY69" s="2">
        <v>1904038.4248933331</v>
      </c>
      <c r="DZ69" s="2">
        <f t="shared" si="20"/>
        <v>121373406.73098563</v>
      </c>
    </row>
    <row r="70" spans="1:130">
      <c r="A70" t="e">
        <f>VLOOKUP(C70,#REF!,2,FALSE)</f>
        <v>#REF!</v>
      </c>
      <c r="B70" t="e">
        <f t="shared" si="14"/>
        <v>#REF!</v>
      </c>
      <c r="C70" t="s">
        <v>330</v>
      </c>
      <c r="D70" t="s">
        <v>331</v>
      </c>
      <c r="E70" t="s">
        <v>147</v>
      </c>
      <c r="F70" t="s">
        <v>106</v>
      </c>
      <c r="G70" t="s">
        <v>107</v>
      </c>
      <c r="H70" t="e">
        <f>VLOOKUP(C70,#REF!,18,FALSE)</f>
        <v>#REF!</v>
      </c>
      <c r="I70" t="s">
        <v>677</v>
      </c>
      <c r="J70" t="str">
        <f t="shared" si="15"/>
        <v>L4</v>
      </c>
      <c r="K70" t="s">
        <v>822</v>
      </c>
      <c r="L70" t="str">
        <f t="shared" si="12"/>
        <v>L4 IMMUNOSUPPRESSANTS</v>
      </c>
      <c r="M70" t="s">
        <v>671</v>
      </c>
      <c r="N70" t="s">
        <v>731</v>
      </c>
      <c r="O70" t="s">
        <v>671</v>
      </c>
      <c r="P70" s="1">
        <f t="shared" si="13"/>
        <v>45261</v>
      </c>
      <c r="Q70" s="1" t="str">
        <f t="shared" si="16"/>
        <v/>
      </c>
      <c r="R70" s="9">
        <f t="shared" si="17"/>
        <v>1.8602363968478325E-3</v>
      </c>
      <c r="S70" s="8">
        <f t="shared" si="18"/>
        <v>3.2428099191863742E-2</v>
      </c>
      <c r="T70">
        <f t="shared" si="19"/>
        <v>7</v>
      </c>
      <c r="U70" s="7">
        <v>0</v>
      </c>
      <c r="V70" s="7">
        <v>2.5895833333333335E-3</v>
      </c>
      <c r="W70" s="7">
        <v>705.27655044642847</v>
      </c>
      <c r="X70" s="7">
        <v>813.57699211997965</v>
      </c>
      <c r="Y70" s="7">
        <v>1030.6806932920533</v>
      </c>
      <c r="Z70" s="7" t="e">
        <v>#N/A</v>
      </c>
      <c r="AA70" s="1" t="e">
        <v>#N/A</v>
      </c>
      <c r="AB70" s="1" t="e">
        <f t="shared" si="21"/>
        <v>#N/A</v>
      </c>
      <c r="AC70" s="1" t="str">
        <f t="shared" si="22"/>
        <v>no</v>
      </c>
      <c r="AD70" s="1">
        <v>45261</v>
      </c>
      <c r="AE70" s="1">
        <v>45200</v>
      </c>
      <c r="AF70" s="1">
        <v>45352</v>
      </c>
      <c r="AG70" s="1">
        <v>45200</v>
      </c>
      <c r="AH70" s="1">
        <v>45261</v>
      </c>
      <c r="AO70" s="2">
        <v>128</v>
      </c>
      <c r="AP70" s="2">
        <v>85948.975200000001</v>
      </c>
      <c r="AQ70" s="1">
        <v>45566</v>
      </c>
      <c r="AR70" s="2">
        <v>576</v>
      </c>
      <c r="AS70" s="2">
        <v>1.4916</v>
      </c>
      <c r="AT70" s="1">
        <v>45505</v>
      </c>
      <c r="AU70" s="2">
        <v>15736</v>
      </c>
      <c r="AV70" s="2">
        <v>12802447.548</v>
      </c>
      <c r="AW70" s="1">
        <v>45474</v>
      </c>
      <c r="BA70" s="2">
        <v>5978</v>
      </c>
      <c r="BB70" s="2">
        <v>3181455.2292666668</v>
      </c>
      <c r="BC70" s="1">
        <v>45505</v>
      </c>
      <c r="BP70" s="2">
        <v>3472</v>
      </c>
      <c r="BQ70" s="2">
        <v>2566074.4139999999</v>
      </c>
      <c r="BR70" s="1">
        <v>45536</v>
      </c>
      <c r="BS70" s="2">
        <v>38760</v>
      </c>
      <c r="BT70" s="2">
        <v>39949183.671999991</v>
      </c>
      <c r="BU70" s="1">
        <v>45261</v>
      </c>
      <c r="BY70" s="2">
        <v>336</v>
      </c>
      <c r="BZ70" s="2">
        <v>254392.38</v>
      </c>
      <c r="CA70" s="1">
        <v>45505</v>
      </c>
      <c r="CH70" s="2">
        <v>0</v>
      </c>
      <c r="CI70" s="2">
        <v>0</v>
      </c>
      <c r="CJ70" s="1">
        <v>45748</v>
      </c>
      <c r="DX70" s="2">
        <v>5441435.0805333331</v>
      </c>
      <c r="DY70" s="2">
        <v>53398068.629533321</v>
      </c>
      <c r="DZ70" s="2">
        <f t="shared" si="20"/>
        <v>58839503.710066654</v>
      </c>
    </row>
    <row r="71" spans="1:130">
      <c r="A71" t="e">
        <f>VLOOKUP(C71,#REF!,2,FALSE)</f>
        <v>#REF!</v>
      </c>
      <c r="B71" t="e">
        <f t="shared" si="14"/>
        <v>#REF!</v>
      </c>
      <c r="C71" t="s">
        <v>332</v>
      </c>
      <c r="D71" t="s">
        <v>333</v>
      </c>
      <c r="E71" t="s">
        <v>105</v>
      </c>
      <c r="F71" t="s">
        <v>334</v>
      </c>
      <c r="G71" t="s">
        <v>107</v>
      </c>
      <c r="H71" t="e">
        <f>VLOOKUP(C71,#REF!,18,FALSE)</f>
        <v>#REF!</v>
      </c>
      <c r="I71" t="s">
        <v>740</v>
      </c>
      <c r="J71" t="str">
        <f t="shared" si="15"/>
        <v>L1</v>
      </c>
      <c r="K71" t="s">
        <v>819</v>
      </c>
      <c r="L71" t="str">
        <f t="shared" si="12"/>
        <v>L1 ANTINEOPLASTICS</v>
      </c>
      <c r="M71" t="s">
        <v>713</v>
      </c>
      <c r="N71" t="s">
        <v>671</v>
      </c>
      <c r="O71" t="s">
        <v>714</v>
      </c>
      <c r="P71" s="1">
        <f t="shared" si="13"/>
        <v>45536</v>
      </c>
      <c r="Q71" s="1">
        <f t="shared" si="16"/>
        <v>45748</v>
      </c>
      <c r="R71" s="9">
        <f t="shared" si="17"/>
        <v>1.11113767715797E-3</v>
      </c>
      <c r="S71" s="8">
        <f t="shared" si="18"/>
        <v>0.11772965007016981</v>
      </c>
      <c r="T71">
        <f t="shared" si="19"/>
        <v>2</v>
      </c>
      <c r="U71" s="7">
        <v>0</v>
      </c>
      <c r="V71" s="7">
        <v>0</v>
      </c>
      <c r="W71" s="7" t="e">
        <v>#NUM!</v>
      </c>
      <c r="X71" s="7">
        <v>0</v>
      </c>
      <c r="Y71" s="7">
        <v>778.60994033780412</v>
      </c>
      <c r="Z71" s="7" t="e">
        <v>#N/A</v>
      </c>
      <c r="AA71" s="1" t="e">
        <v>#N/A</v>
      </c>
      <c r="AB71" s="1" t="e">
        <f t="shared" si="21"/>
        <v>#N/A</v>
      </c>
      <c r="AC71" s="1" t="str">
        <f t="shared" si="22"/>
        <v>no</v>
      </c>
      <c r="AD71" s="1">
        <v>44378</v>
      </c>
      <c r="AE71" s="1">
        <v>44378</v>
      </c>
      <c r="AF71" s="1">
        <v>45536</v>
      </c>
      <c r="AG71" s="1">
        <v>45474</v>
      </c>
      <c r="AH71" s="1">
        <v>44378</v>
      </c>
      <c r="AI71" s="2">
        <v>0</v>
      </c>
      <c r="AJ71" s="2">
        <v>0</v>
      </c>
      <c r="AK71" s="1">
        <v>45748</v>
      </c>
      <c r="AU71" s="2">
        <v>0</v>
      </c>
      <c r="AV71" s="2">
        <v>0</v>
      </c>
      <c r="AW71" s="1">
        <v>45689</v>
      </c>
      <c r="BA71" s="2">
        <v>0</v>
      </c>
      <c r="BB71" s="2">
        <v>0</v>
      </c>
      <c r="BC71" s="1">
        <v>45778</v>
      </c>
      <c r="BG71" s="2">
        <v>0</v>
      </c>
      <c r="BH71" s="2">
        <v>0</v>
      </c>
      <c r="BI71" s="1">
        <v>45748</v>
      </c>
      <c r="BP71" s="2">
        <v>0</v>
      </c>
      <c r="BQ71" s="2">
        <v>0</v>
      </c>
      <c r="BR71" s="1">
        <v>45778</v>
      </c>
      <c r="BS71" s="2">
        <v>27270</v>
      </c>
      <c r="BT71" s="2">
        <v>18456994.408999998</v>
      </c>
      <c r="BU71" s="1">
        <v>45536</v>
      </c>
      <c r="BY71" s="2">
        <v>0</v>
      </c>
      <c r="BZ71" s="2">
        <v>0</v>
      </c>
      <c r="CA71" s="1">
        <v>45717</v>
      </c>
      <c r="CW71" s="2">
        <v>314664</v>
      </c>
      <c r="CX71" s="2">
        <v>16688425.596927999</v>
      </c>
      <c r="CY71" s="1">
        <v>44378</v>
      </c>
      <c r="DL71" s="2">
        <v>0</v>
      </c>
      <c r="DM71" s="2">
        <v>0</v>
      </c>
      <c r="DN71" s="1">
        <v>45717</v>
      </c>
      <c r="DX71" s="2">
        <v>7955235.8269999996</v>
      </c>
      <c r="DY71" s="2">
        <v>27190184.178927995</v>
      </c>
      <c r="DZ71" s="2">
        <f t="shared" si="20"/>
        <v>35145420.005927995</v>
      </c>
    </row>
    <row r="72" spans="1:130">
      <c r="A72" t="e">
        <f>VLOOKUP(C72,#REF!,2,FALSE)</f>
        <v>#REF!</v>
      </c>
      <c r="B72" t="e">
        <f t="shared" si="14"/>
        <v>#REF!</v>
      </c>
      <c r="C72" t="s">
        <v>335</v>
      </c>
      <c r="D72" t="s">
        <v>336</v>
      </c>
      <c r="E72" t="s">
        <v>169</v>
      </c>
      <c r="F72" t="s">
        <v>337</v>
      </c>
      <c r="G72" t="s">
        <v>125</v>
      </c>
      <c r="H72" t="e">
        <f>VLOOKUP(C72,#REF!,18,FALSE)</f>
        <v>#REF!</v>
      </c>
      <c r="I72" t="s">
        <v>669</v>
      </c>
      <c r="J72" t="str">
        <f t="shared" si="15"/>
        <v>D5</v>
      </c>
      <c r="K72" t="s">
        <v>815</v>
      </c>
      <c r="L72" t="str">
        <f t="shared" si="12"/>
        <v>D5 NONSTEROIDAL PRODUCTS FOR INFLAMMATORY SKIN DISORDERS</v>
      </c>
      <c r="M72" t="s">
        <v>701</v>
      </c>
      <c r="N72" t="s">
        <v>701</v>
      </c>
      <c r="O72" t="s">
        <v>709</v>
      </c>
      <c r="P72" s="1">
        <f t="shared" si="13"/>
        <v>45231</v>
      </c>
      <c r="Q72" s="1">
        <f t="shared" si="16"/>
        <v>45536</v>
      </c>
      <c r="R72" s="9">
        <f t="shared" si="17"/>
        <v>1.9498109808630045E-3</v>
      </c>
      <c r="S72" s="8">
        <f t="shared" si="18"/>
        <v>2.4385681651296651E-2</v>
      </c>
      <c r="T72">
        <f t="shared" si="19"/>
        <v>11</v>
      </c>
      <c r="U72" s="7">
        <v>1870.03125</v>
      </c>
      <c r="V72" s="7">
        <v>0</v>
      </c>
      <c r="W72" s="7">
        <v>1404.2071131952735</v>
      </c>
      <c r="X72" s="7">
        <v>1807.1330640000001</v>
      </c>
      <c r="Y72" s="7">
        <v>0</v>
      </c>
      <c r="Z72" s="7">
        <v>24397</v>
      </c>
      <c r="AA72" s="1" t="s">
        <v>817</v>
      </c>
      <c r="AB72" s="1" t="str">
        <f t="shared" si="21"/>
        <v>yes</v>
      </c>
      <c r="AC72" s="1" t="str">
        <f t="shared" si="22"/>
        <v>no</v>
      </c>
      <c r="AD72" s="1">
        <v>44927</v>
      </c>
      <c r="AE72" s="1">
        <v>45200</v>
      </c>
      <c r="AF72" s="1">
        <v>45261</v>
      </c>
      <c r="AG72" s="1">
        <v>45200</v>
      </c>
      <c r="AH72" s="1">
        <v>45231</v>
      </c>
      <c r="AI72" s="2">
        <v>52</v>
      </c>
      <c r="AJ72" s="2">
        <v>97241</v>
      </c>
      <c r="AK72" s="1">
        <v>45536</v>
      </c>
      <c r="AO72" s="2">
        <v>0</v>
      </c>
      <c r="AP72" s="2">
        <v>0</v>
      </c>
      <c r="AQ72" s="1">
        <v>45658</v>
      </c>
      <c r="AR72" s="2">
        <v>0</v>
      </c>
      <c r="AS72" s="2">
        <v>0</v>
      </c>
      <c r="AT72" s="1">
        <v>45748</v>
      </c>
      <c r="AU72" s="2">
        <v>12368</v>
      </c>
      <c r="AV72" s="2">
        <v>16318655.891999999</v>
      </c>
      <c r="AW72" s="1">
        <v>45261</v>
      </c>
      <c r="AX72" s="2">
        <v>1145</v>
      </c>
      <c r="AY72" s="2">
        <v>1639979.8931999998</v>
      </c>
      <c r="AZ72" s="1">
        <v>45383</v>
      </c>
      <c r="BA72" s="2">
        <v>15125</v>
      </c>
      <c r="BB72" s="2">
        <v>5893888.8813666664</v>
      </c>
      <c r="BC72" s="1">
        <v>45413</v>
      </c>
      <c r="BD72" s="2">
        <v>0</v>
      </c>
      <c r="BE72" s="2">
        <v>0</v>
      </c>
      <c r="BF72" s="1">
        <v>45231</v>
      </c>
      <c r="BG72" s="2">
        <v>1014</v>
      </c>
      <c r="BH72" s="2">
        <v>1395383.0443333331</v>
      </c>
      <c r="BI72" s="1">
        <v>45352</v>
      </c>
      <c r="BJ72" s="2">
        <v>715</v>
      </c>
      <c r="BK72" s="2">
        <v>1292099.9916000001</v>
      </c>
      <c r="BL72" s="1">
        <v>45474</v>
      </c>
      <c r="BM72" s="2">
        <v>0</v>
      </c>
      <c r="BN72" s="2">
        <v>0</v>
      </c>
      <c r="BO72" s="1">
        <v>45231</v>
      </c>
      <c r="BP72" s="2">
        <v>1224</v>
      </c>
      <c r="BQ72" s="2">
        <v>2177070.3016666668</v>
      </c>
      <c r="BR72" s="1">
        <v>45292</v>
      </c>
      <c r="BS72" s="2">
        <v>6938</v>
      </c>
      <c r="BT72" s="2">
        <v>32084134.379999995</v>
      </c>
      <c r="BU72" s="1">
        <v>45566</v>
      </c>
      <c r="BV72" s="2">
        <v>52</v>
      </c>
      <c r="BW72" s="2">
        <v>79441.704700000002</v>
      </c>
      <c r="BY72" s="2">
        <v>333</v>
      </c>
      <c r="BZ72" s="2">
        <v>538922.53799999994</v>
      </c>
      <c r="CA72" s="1">
        <v>45292</v>
      </c>
      <c r="CE72" s="2">
        <v>223</v>
      </c>
      <c r="CF72" s="2">
        <v>155941.08101600001</v>
      </c>
      <c r="CG72" s="1">
        <v>45474</v>
      </c>
      <c r="DL72" s="2">
        <v>45</v>
      </c>
      <c r="DM72" s="2">
        <v>0</v>
      </c>
      <c r="DN72" s="1">
        <v>45505</v>
      </c>
      <c r="DX72" s="2">
        <v>10080039.512600003</v>
      </c>
      <c r="DY72" s="2">
        <v>51592719.195282668</v>
      </c>
      <c r="DZ72" s="2">
        <f t="shared" si="20"/>
        <v>61672758.707882673</v>
      </c>
    </row>
    <row r="73" spans="1:130">
      <c r="A73" t="e">
        <f>VLOOKUP(C73,#REF!,2,FALSE)</f>
        <v>#REF!</v>
      </c>
      <c r="B73" t="e">
        <f t="shared" si="14"/>
        <v>#REF!</v>
      </c>
      <c r="C73" t="s">
        <v>338</v>
      </c>
      <c r="D73" t="s">
        <v>339</v>
      </c>
      <c r="E73" t="s">
        <v>115</v>
      </c>
      <c r="F73" t="s">
        <v>116</v>
      </c>
      <c r="G73" t="s">
        <v>125</v>
      </c>
      <c r="H73" t="e">
        <f>VLOOKUP(C73,#REF!,18,FALSE)</f>
        <v>#REF!</v>
      </c>
      <c r="I73" t="s">
        <v>674</v>
      </c>
      <c r="J73" t="str">
        <f t="shared" si="15"/>
        <v>N7</v>
      </c>
      <c r="K73" t="s">
        <v>821</v>
      </c>
      <c r="L73" t="str">
        <f t="shared" si="12"/>
        <v>N7 OTHER CNS DRUGS</v>
      </c>
      <c r="M73" t="s">
        <v>671</v>
      </c>
      <c r="N73" t="s">
        <v>671</v>
      </c>
      <c r="O73" t="s">
        <v>671</v>
      </c>
      <c r="P73" s="1">
        <f t="shared" si="13"/>
        <v>44927</v>
      </c>
      <c r="Q73" s="1" t="str">
        <f t="shared" si="16"/>
        <v/>
      </c>
      <c r="R73" s="9">
        <f t="shared" si="17"/>
        <v>3.1427156359951753E-3</v>
      </c>
      <c r="S73" s="8">
        <f t="shared" si="18"/>
        <v>2.6238962166651732E-2</v>
      </c>
      <c r="T73">
        <f t="shared" si="19"/>
        <v>2</v>
      </c>
      <c r="U73" s="7">
        <v>0</v>
      </c>
      <c r="V73" s="7">
        <v>332.73487181413793</v>
      </c>
      <c r="W73" s="7">
        <v>332.73487181413793</v>
      </c>
      <c r="X73" s="7">
        <v>332.73487181413793</v>
      </c>
      <c r="Y73" s="7">
        <v>318.0518531240827</v>
      </c>
      <c r="Z73" s="7">
        <v>32326.577982758619</v>
      </c>
      <c r="AA73" s="1" t="s">
        <v>817</v>
      </c>
      <c r="AB73" s="1" t="str">
        <f t="shared" si="21"/>
        <v>yes</v>
      </c>
      <c r="AC73" s="1" t="str">
        <f t="shared" si="22"/>
        <v>no</v>
      </c>
      <c r="AD73" s="1">
        <v>44927</v>
      </c>
      <c r="AE73" s="1">
        <v>44927</v>
      </c>
      <c r="AF73" s="1">
        <v>44927</v>
      </c>
      <c r="AG73" s="1">
        <v>44927</v>
      </c>
      <c r="AH73" s="1">
        <v>44927</v>
      </c>
      <c r="BA73" s="2">
        <v>70350</v>
      </c>
      <c r="BB73" s="2">
        <v>33012708.772</v>
      </c>
      <c r="BC73" s="1">
        <v>45261</v>
      </c>
      <c r="BP73" s="2">
        <v>0</v>
      </c>
      <c r="BQ73" s="2">
        <v>0</v>
      </c>
      <c r="BR73" s="1">
        <v>45566</v>
      </c>
      <c r="BS73" s="2">
        <v>149559</v>
      </c>
      <c r="BT73" s="2">
        <v>66391769.409999974</v>
      </c>
      <c r="BU73" s="1">
        <v>44927</v>
      </c>
      <c r="CH73" s="2">
        <v>0</v>
      </c>
      <c r="CI73" s="2">
        <v>0</v>
      </c>
      <c r="CJ73" s="1">
        <v>45689</v>
      </c>
      <c r="DX73" s="2">
        <v>94751734.656733304</v>
      </c>
      <c r="DY73" s="2">
        <v>4652743.525266666</v>
      </c>
      <c r="DZ73" s="2">
        <f t="shared" si="20"/>
        <v>99404478.181999967</v>
      </c>
    </row>
    <row r="74" spans="1:130">
      <c r="A74" t="e">
        <f>VLOOKUP(C74,#REF!,2,FALSE)</f>
        <v>#REF!</v>
      </c>
      <c r="B74" t="e">
        <f t="shared" si="14"/>
        <v>#REF!</v>
      </c>
      <c r="C74" t="s">
        <v>340</v>
      </c>
      <c r="D74" t="s">
        <v>341</v>
      </c>
      <c r="E74" t="s">
        <v>105</v>
      </c>
      <c r="F74" t="s">
        <v>342</v>
      </c>
      <c r="G74" t="s">
        <v>107</v>
      </c>
      <c r="H74" t="e">
        <f>VLOOKUP(C74,#REF!,18,FALSE)</f>
        <v>#REF!</v>
      </c>
      <c r="I74" t="s">
        <v>741</v>
      </c>
      <c r="J74" t="str">
        <f t="shared" si="15"/>
        <v>J5</v>
      </c>
      <c r="K74" t="s">
        <v>865</v>
      </c>
      <c r="L74" t="str">
        <f t="shared" si="12"/>
        <v>J5 ANTIVIRALS FOR SYSTEMIC USE</v>
      </c>
      <c r="M74" t="s">
        <v>667</v>
      </c>
      <c r="N74" t="s">
        <v>668</v>
      </c>
      <c r="O74" t="s">
        <v>709</v>
      </c>
      <c r="P74" s="1">
        <f t="shared" si="13"/>
        <v>44774</v>
      </c>
      <c r="Q74" s="1">
        <f t="shared" si="16"/>
        <v>44986</v>
      </c>
      <c r="R74" s="9">
        <f t="shared" si="17"/>
        <v>7.1281058291859222E-4</v>
      </c>
      <c r="S74" s="8">
        <f t="shared" si="18"/>
        <v>4.9054951553048558E-2</v>
      </c>
      <c r="T74">
        <f t="shared" si="19"/>
        <v>11</v>
      </c>
      <c r="U74" s="7">
        <v>984.6</v>
      </c>
      <c r="V74" s="7">
        <v>0</v>
      </c>
      <c r="W74" s="7">
        <v>883.14669333333336</v>
      </c>
      <c r="X74" s="7">
        <v>1168.7078526315788</v>
      </c>
      <c r="Y74" s="7">
        <v>1025.5652935514918</v>
      </c>
      <c r="Z74" s="7">
        <v>28408.69318992248</v>
      </c>
      <c r="AA74" s="1" t="s">
        <v>866</v>
      </c>
      <c r="AB74" s="1" t="s">
        <v>820</v>
      </c>
      <c r="AC74" s="1" t="str">
        <f t="shared" si="22"/>
        <v>no</v>
      </c>
      <c r="AD74" s="1">
        <v>45170</v>
      </c>
      <c r="AE74" s="1">
        <v>44927</v>
      </c>
      <c r="AF74" s="1">
        <v>44774</v>
      </c>
      <c r="AG74" s="1">
        <v>44927</v>
      </c>
      <c r="AH74" s="1">
        <v>44774</v>
      </c>
      <c r="AI74" s="2">
        <v>5</v>
      </c>
      <c r="AJ74" s="2">
        <v>4923</v>
      </c>
      <c r="AK74" s="1">
        <v>44986</v>
      </c>
      <c r="AL74" s="2">
        <v>2</v>
      </c>
      <c r="AM74" s="2">
        <v>26597.015399999997</v>
      </c>
      <c r="AR74" s="2">
        <v>450</v>
      </c>
      <c r="AS74" s="2">
        <v>3119117.5751999998</v>
      </c>
      <c r="AT74" s="1">
        <v>44866</v>
      </c>
      <c r="AX74" s="2">
        <v>104</v>
      </c>
      <c r="AY74" s="2">
        <v>894706.42799999996</v>
      </c>
      <c r="AZ74" s="1">
        <v>45200</v>
      </c>
      <c r="BA74" s="2">
        <v>4</v>
      </c>
      <c r="BB74" s="2">
        <v>46649.93746666667</v>
      </c>
      <c r="BC74" s="1">
        <v>45170</v>
      </c>
      <c r="BD74" s="2">
        <v>0</v>
      </c>
      <c r="BE74" s="2">
        <v>0</v>
      </c>
      <c r="BF74" s="1">
        <v>44774</v>
      </c>
      <c r="BJ74" s="2">
        <v>23</v>
      </c>
      <c r="BK74" s="2">
        <v>346867.10519999999</v>
      </c>
      <c r="BL74" s="1">
        <v>45383</v>
      </c>
      <c r="BM74" s="2">
        <v>8</v>
      </c>
      <c r="BN74" s="2">
        <v>83898.935866666667</v>
      </c>
      <c r="BO74" s="1">
        <v>44774</v>
      </c>
      <c r="BP74" s="2">
        <v>57</v>
      </c>
      <c r="BQ74" s="2">
        <v>454721.07183333335</v>
      </c>
      <c r="BR74" s="1">
        <v>45413</v>
      </c>
      <c r="BS74" s="2">
        <v>2409</v>
      </c>
      <c r="BT74" s="2">
        <v>17317542.484999999</v>
      </c>
      <c r="BU74" s="1">
        <v>44927</v>
      </c>
      <c r="BV74" s="2">
        <v>13</v>
      </c>
      <c r="BW74" s="2">
        <v>131744.53293333334</v>
      </c>
      <c r="BY74" s="2">
        <v>0</v>
      </c>
      <c r="BZ74" s="2">
        <v>0</v>
      </c>
      <c r="CA74" s="1">
        <v>44896</v>
      </c>
      <c r="CE74" s="2">
        <v>11</v>
      </c>
      <c r="CF74" s="2">
        <v>0</v>
      </c>
      <c r="CG74" s="1">
        <v>45200</v>
      </c>
      <c r="DL74" s="2">
        <v>27</v>
      </c>
      <c r="DM74" s="2">
        <v>119517.4332</v>
      </c>
      <c r="DN74" s="1">
        <v>44896</v>
      </c>
      <c r="DX74" s="2">
        <v>11698848.675700001</v>
      </c>
      <c r="DY74" s="2">
        <v>10847436.844399998</v>
      </c>
      <c r="DZ74" s="2">
        <f t="shared" si="20"/>
        <v>22546285.520099998</v>
      </c>
    </row>
    <row r="75" spans="1:130">
      <c r="A75" t="e">
        <f>VLOOKUP(C75,#REF!,2,FALSE)</f>
        <v>#REF!</v>
      </c>
      <c r="B75" t="e">
        <f t="shared" si="14"/>
        <v>#REF!</v>
      </c>
      <c r="C75" t="s">
        <v>343</v>
      </c>
      <c r="D75" t="s">
        <v>344</v>
      </c>
      <c r="E75" t="s">
        <v>105</v>
      </c>
      <c r="F75" t="s">
        <v>345</v>
      </c>
      <c r="G75" t="s">
        <v>107</v>
      </c>
      <c r="H75" t="e">
        <f>VLOOKUP(C75,#REF!,18,FALSE)</f>
        <v>#REF!</v>
      </c>
      <c r="I75" t="s">
        <v>742</v>
      </c>
      <c r="J75" t="str">
        <f t="shared" si="15"/>
        <v>L3</v>
      </c>
      <c r="K75" t="s">
        <v>847</v>
      </c>
      <c r="L75" t="str">
        <f t="shared" si="12"/>
        <v>L3 IMMUNOSTIMULATING AGENTS</v>
      </c>
      <c r="M75" t="s">
        <v>671</v>
      </c>
      <c r="N75" t="s">
        <v>679</v>
      </c>
      <c r="O75" t="s">
        <v>670</v>
      </c>
      <c r="P75" s="1">
        <f t="shared" si="13"/>
        <v>45658</v>
      </c>
      <c r="Q75" s="1" t="str">
        <f t="shared" si="16"/>
        <v/>
      </c>
      <c r="R75" s="9">
        <f t="shared" si="17"/>
        <v>0</v>
      </c>
      <c r="S75" s="8">
        <f t="shared" si="18"/>
        <v>1.1876018165702408E-3</v>
      </c>
      <c r="T75">
        <f t="shared" si="19"/>
        <v>0</v>
      </c>
      <c r="U75" s="7">
        <v>0</v>
      </c>
      <c r="V75" s="7">
        <v>0</v>
      </c>
      <c r="W75" s="7" t="e">
        <v>#NUM!</v>
      </c>
      <c r="X75" s="7">
        <v>0</v>
      </c>
      <c r="Y75" s="7">
        <v>0</v>
      </c>
      <c r="Z75" s="7">
        <v>0</v>
      </c>
      <c r="AA75" s="1">
        <v>0</v>
      </c>
      <c r="AB75" s="1" t="str">
        <f t="shared" si="21"/>
        <v/>
      </c>
      <c r="AC75" s="1" t="str">
        <f t="shared" si="22"/>
        <v>no</v>
      </c>
      <c r="AD75" s="1">
        <v>44986</v>
      </c>
      <c r="AH75" s="1">
        <v>45658</v>
      </c>
      <c r="BP75" s="2">
        <v>0</v>
      </c>
      <c r="BQ75" s="2">
        <v>0</v>
      </c>
      <c r="BR75" s="1">
        <v>45658</v>
      </c>
      <c r="DX75" s="2">
        <v>0</v>
      </c>
      <c r="DZ75" s="2">
        <f t="shared" si="20"/>
        <v>0</v>
      </c>
    </row>
    <row r="76" spans="1:130">
      <c r="A76" t="e">
        <f>VLOOKUP(C76,#REF!,2,FALSE)</f>
        <v>#REF!</v>
      </c>
      <c r="B76" t="e">
        <f t="shared" si="14"/>
        <v>#REF!</v>
      </c>
      <c r="C76" t="s">
        <v>346</v>
      </c>
      <c r="D76" t="s">
        <v>347</v>
      </c>
      <c r="E76" t="s">
        <v>348</v>
      </c>
      <c r="F76" t="s">
        <v>349</v>
      </c>
      <c r="G76" t="s">
        <v>107</v>
      </c>
      <c r="H76" t="e">
        <f>VLOOKUP(C76,#REF!,18,FALSE)</f>
        <v>#REF!</v>
      </c>
      <c r="I76" t="s">
        <v>715</v>
      </c>
      <c r="J76" t="str">
        <f t="shared" si="15"/>
        <v>N7</v>
      </c>
      <c r="K76" t="s">
        <v>821</v>
      </c>
      <c r="L76" t="str">
        <f t="shared" si="12"/>
        <v>N7 OTHER CNS DRUGS</v>
      </c>
      <c r="M76" t="s">
        <v>679</v>
      </c>
      <c r="N76" t="s">
        <v>679</v>
      </c>
      <c r="O76" t="s">
        <v>671</v>
      </c>
      <c r="P76" s="1">
        <f t="shared" si="13"/>
        <v>45717</v>
      </c>
      <c r="Q76" s="1" t="str">
        <f t="shared" si="16"/>
        <v/>
      </c>
      <c r="R76" s="9">
        <f t="shared" si="17"/>
        <v>0</v>
      </c>
      <c r="S76" s="8">
        <f t="shared" si="18"/>
        <v>2.6238962166651732E-2</v>
      </c>
      <c r="T76">
        <f t="shared" si="19"/>
        <v>0</v>
      </c>
      <c r="U76" s="7">
        <v>0</v>
      </c>
      <c r="V76" s="7">
        <v>0</v>
      </c>
      <c r="W76" s="7" t="e">
        <v>#NUM!</v>
      </c>
      <c r="X76" s="7">
        <v>0</v>
      </c>
      <c r="Y76" s="7">
        <v>0</v>
      </c>
      <c r="Z76" s="7" t="e">
        <v>#N/A</v>
      </c>
      <c r="AA76" s="1" t="e">
        <v>#N/A</v>
      </c>
      <c r="AB76" s="1" t="e">
        <f t="shared" si="21"/>
        <v>#N/A</v>
      </c>
      <c r="AC76" s="1" t="str">
        <f t="shared" si="22"/>
        <v>no</v>
      </c>
      <c r="AH76" s="1">
        <v>45717</v>
      </c>
      <c r="BS76" s="2">
        <v>0</v>
      </c>
      <c r="BT76" s="2">
        <v>0</v>
      </c>
      <c r="BU76" s="1">
        <v>45717</v>
      </c>
      <c r="DX76" s="2">
        <v>0</v>
      </c>
      <c r="DZ76" s="2">
        <f t="shared" si="20"/>
        <v>0</v>
      </c>
    </row>
    <row r="77" spans="1:130">
      <c r="A77" t="e">
        <f>VLOOKUP(C77,#REF!,2,FALSE)</f>
        <v>#REF!</v>
      </c>
      <c r="B77" t="e">
        <f t="shared" si="14"/>
        <v>#REF!</v>
      </c>
      <c r="C77" t="s">
        <v>350</v>
      </c>
      <c r="D77" t="s">
        <v>351</v>
      </c>
      <c r="E77" t="s">
        <v>115</v>
      </c>
      <c r="F77" t="s">
        <v>162</v>
      </c>
      <c r="G77" t="s">
        <v>107</v>
      </c>
      <c r="H77" t="e">
        <f>VLOOKUP(C77,#REF!,18,FALSE)</f>
        <v>#REF!</v>
      </c>
      <c r="I77" t="s">
        <v>696</v>
      </c>
      <c r="J77" t="str">
        <f t="shared" si="15"/>
        <v>L1</v>
      </c>
      <c r="K77" t="s">
        <v>819</v>
      </c>
      <c r="L77" t="str">
        <f t="shared" si="12"/>
        <v>L1 ANTINEOPLASTICS</v>
      </c>
      <c r="M77" t="s">
        <v>667</v>
      </c>
      <c r="N77" t="s">
        <v>679</v>
      </c>
      <c r="O77" t="s">
        <v>703</v>
      </c>
      <c r="P77" s="1">
        <f t="shared" si="13"/>
        <v>44317</v>
      </c>
      <c r="Q77" s="1" t="str">
        <f t="shared" si="16"/>
        <v/>
      </c>
      <c r="R77" s="9">
        <f t="shared" si="17"/>
        <v>1.8240679349443665E-3</v>
      </c>
      <c r="S77" s="8">
        <f t="shared" si="18"/>
        <v>0.11772965007016981</v>
      </c>
      <c r="T77">
        <f t="shared" si="19"/>
        <v>3</v>
      </c>
      <c r="U77" s="7">
        <v>0</v>
      </c>
      <c r="V77" s="7">
        <v>237303.80948930816</v>
      </c>
      <c r="W77" s="7">
        <v>292982.65474465408</v>
      </c>
      <c r="X77" s="7">
        <v>348661.5</v>
      </c>
      <c r="Y77" s="7">
        <v>0</v>
      </c>
      <c r="Z77" s="7">
        <v>501900</v>
      </c>
      <c r="AA77" s="1" t="s">
        <v>838</v>
      </c>
      <c r="AB77" s="1" t="s">
        <v>820</v>
      </c>
      <c r="AC77" s="1" t="str">
        <f t="shared" si="22"/>
        <v>no</v>
      </c>
      <c r="AD77" s="1">
        <v>44228</v>
      </c>
      <c r="AE77" s="1">
        <v>44378</v>
      </c>
      <c r="AG77" s="1">
        <v>44378</v>
      </c>
      <c r="AH77" s="1">
        <v>44317</v>
      </c>
      <c r="AU77" s="2">
        <v>92</v>
      </c>
      <c r="AV77" s="2">
        <v>32076858</v>
      </c>
      <c r="AW77" s="1">
        <v>44805</v>
      </c>
      <c r="AX77" s="2">
        <v>1</v>
      </c>
      <c r="AY77" s="2">
        <v>464429.05080000003</v>
      </c>
      <c r="AZ77" s="1">
        <v>45597</v>
      </c>
      <c r="BA77" s="2">
        <v>106</v>
      </c>
      <c r="BB77" s="2">
        <v>25154203.805866666</v>
      </c>
      <c r="BC77" s="1">
        <v>44317</v>
      </c>
      <c r="BP77" s="2">
        <v>0</v>
      </c>
      <c r="BQ77" s="2">
        <v>0</v>
      </c>
      <c r="BR77" s="1">
        <v>45717</v>
      </c>
      <c r="DX77" s="2">
        <v>57695490.856666669</v>
      </c>
      <c r="DZ77" s="2">
        <f t="shared" si="20"/>
        <v>57695490.856666669</v>
      </c>
    </row>
    <row r="78" spans="1:130">
      <c r="A78" t="e">
        <f>VLOOKUP(C78,#REF!,2,FALSE)</f>
        <v>#REF!</v>
      </c>
      <c r="B78" t="e">
        <f t="shared" si="14"/>
        <v>#REF!</v>
      </c>
      <c r="C78" t="s">
        <v>352</v>
      </c>
      <c r="D78" t="s">
        <v>353</v>
      </c>
      <c r="E78" t="s">
        <v>354</v>
      </c>
      <c r="F78" t="s">
        <v>236</v>
      </c>
      <c r="G78" t="s">
        <v>107</v>
      </c>
      <c r="H78" t="e">
        <f>VLOOKUP(C78,#REF!,18,FALSE)</f>
        <v>#REF!</v>
      </c>
      <c r="I78" t="s">
        <v>743</v>
      </c>
      <c r="J78" t="str">
        <f t="shared" si="15"/>
        <v>H4</v>
      </c>
      <c r="K78" t="s">
        <v>843</v>
      </c>
      <c r="L78" t="str">
        <f t="shared" si="12"/>
        <v>H4 OTHER HORMONES</v>
      </c>
      <c r="M78" t="s">
        <v>671</v>
      </c>
      <c r="N78" t="s">
        <v>701</v>
      </c>
      <c r="O78" t="s">
        <v>671</v>
      </c>
      <c r="P78" s="1">
        <f t="shared" si="13"/>
        <v>44501</v>
      </c>
      <c r="Q78" s="1" t="str">
        <f t="shared" si="16"/>
        <v/>
      </c>
      <c r="R78" s="9">
        <f t="shared" si="17"/>
        <v>4.7196578159694304E-3</v>
      </c>
      <c r="S78" s="8">
        <f t="shared" si="18"/>
        <v>7.7882087892594647E-3</v>
      </c>
      <c r="T78">
        <f t="shared" si="19"/>
        <v>2</v>
      </c>
      <c r="U78" s="7">
        <v>0</v>
      </c>
      <c r="V78" s="7">
        <v>0</v>
      </c>
      <c r="W78" s="7" t="e">
        <v>#NUM!</v>
      </c>
      <c r="X78" s="7">
        <v>0</v>
      </c>
      <c r="Y78" s="7">
        <v>2457.4599294482573</v>
      </c>
      <c r="Z78" s="7">
        <v>38893.840667076918</v>
      </c>
      <c r="AA78" s="1" t="s">
        <v>817</v>
      </c>
      <c r="AB78" s="1" t="str">
        <f t="shared" si="21"/>
        <v>yes</v>
      </c>
      <c r="AC78" s="1" t="s">
        <v>825</v>
      </c>
      <c r="AD78" s="1">
        <v>44470</v>
      </c>
      <c r="AE78" s="1">
        <v>44470</v>
      </c>
      <c r="AF78" s="1">
        <v>45170</v>
      </c>
      <c r="AG78" s="1">
        <v>44470</v>
      </c>
      <c r="AH78" s="1">
        <v>44501</v>
      </c>
      <c r="AU78" s="2">
        <v>789</v>
      </c>
      <c r="AV78" s="2">
        <v>506513.05320000002</v>
      </c>
      <c r="AW78" s="1">
        <v>45170</v>
      </c>
      <c r="BS78" s="2">
        <v>57433</v>
      </c>
      <c r="BT78" s="2">
        <v>148776838.26899999</v>
      </c>
      <c r="BU78" s="1">
        <v>44501</v>
      </c>
      <c r="DX78" s="2">
        <v>25451128.427999996</v>
      </c>
      <c r="DY78" s="2">
        <v>123832222.89419998</v>
      </c>
      <c r="DZ78" s="2">
        <f t="shared" si="20"/>
        <v>149283351.32219997</v>
      </c>
    </row>
    <row r="79" spans="1:130">
      <c r="A79" t="e">
        <f>VLOOKUP(C79,#REF!,2,FALSE)</f>
        <v>#REF!</v>
      </c>
      <c r="B79" t="e">
        <f t="shared" si="14"/>
        <v>#REF!</v>
      </c>
      <c r="C79" t="s">
        <v>355</v>
      </c>
      <c r="D79" t="s">
        <v>356</v>
      </c>
      <c r="E79" t="s">
        <v>128</v>
      </c>
      <c r="F79" t="s">
        <v>148</v>
      </c>
      <c r="G79" t="s">
        <v>107</v>
      </c>
      <c r="H79" t="e">
        <f>VLOOKUP(C79,#REF!,18,FALSE)</f>
        <v>#REF!</v>
      </c>
      <c r="I79" t="s">
        <v>717</v>
      </c>
      <c r="J79" t="str">
        <f t="shared" si="15"/>
        <v>L1</v>
      </c>
      <c r="K79" t="s">
        <v>819</v>
      </c>
      <c r="L79" t="str">
        <f t="shared" si="12"/>
        <v>L1 ANTINEOPLASTICS</v>
      </c>
      <c r="M79" t="s">
        <v>679</v>
      </c>
      <c r="N79" t="s">
        <v>701</v>
      </c>
      <c r="O79" t="s">
        <v>671</v>
      </c>
      <c r="P79" s="1">
        <f t="shared" si="13"/>
        <v>44317</v>
      </c>
      <c r="Q79" s="1" t="str">
        <f t="shared" si="16"/>
        <v/>
      </c>
      <c r="R79" s="9">
        <f t="shared" si="17"/>
        <v>7.6403100155514683E-4</v>
      </c>
      <c r="S79" s="8">
        <f t="shared" si="18"/>
        <v>0.11772965007016981</v>
      </c>
      <c r="T79">
        <f t="shared" si="19"/>
        <v>7</v>
      </c>
      <c r="U79" s="7">
        <v>0</v>
      </c>
      <c r="V79" s="7">
        <v>6265.9132799999998</v>
      </c>
      <c r="W79" s="7">
        <v>14070.512215166666</v>
      </c>
      <c r="X79" s="7">
        <v>32218.258328089887</v>
      </c>
      <c r="Y79" s="7">
        <v>32641.802205555548</v>
      </c>
      <c r="Z79" s="7">
        <v>0</v>
      </c>
      <c r="AA79" s="1">
        <v>0</v>
      </c>
      <c r="AB79" s="1" t="str">
        <f t="shared" si="21"/>
        <v/>
      </c>
      <c r="AC79" s="1" t="str">
        <f t="shared" si="22"/>
        <v>no</v>
      </c>
      <c r="AE79" s="1">
        <v>44287</v>
      </c>
      <c r="AF79" s="1">
        <v>45047</v>
      </c>
      <c r="AG79" s="1">
        <v>44287</v>
      </c>
      <c r="AH79" s="1">
        <v>44317</v>
      </c>
      <c r="AU79" s="2">
        <v>132</v>
      </c>
      <c r="AV79" s="2">
        <v>1225714.8420000002</v>
      </c>
      <c r="AW79" s="1">
        <v>45047</v>
      </c>
      <c r="AX79" s="2">
        <v>89</v>
      </c>
      <c r="AY79" s="2">
        <v>2867424.9912</v>
      </c>
      <c r="AZ79" s="1">
        <v>45413</v>
      </c>
      <c r="BP79" s="2">
        <v>91</v>
      </c>
      <c r="BQ79" s="2">
        <v>2161431.8553333334</v>
      </c>
      <c r="BR79" s="1">
        <v>45261</v>
      </c>
      <c r="BS79" s="2">
        <v>540</v>
      </c>
      <c r="BT79" s="2">
        <v>17626573.190999996</v>
      </c>
      <c r="BU79" s="1">
        <v>44317</v>
      </c>
      <c r="BY79" s="2">
        <v>0</v>
      </c>
      <c r="BZ79" s="2">
        <v>0</v>
      </c>
      <c r="CA79" s="1">
        <v>45078</v>
      </c>
      <c r="CE79" s="2">
        <v>4</v>
      </c>
      <c r="CF79" s="2">
        <v>39213.772761333334</v>
      </c>
      <c r="CG79" s="1">
        <v>45352</v>
      </c>
      <c r="DI79" s="2">
        <v>0</v>
      </c>
      <c r="DJ79" s="2">
        <v>0</v>
      </c>
      <c r="DK79" s="1">
        <v>45658</v>
      </c>
      <c r="DO79" s="2">
        <v>10</v>
      </c>
      <c r="DP79" s="2">
        <v>183375.8124</v>
      </c>
      <c r="DQ79" s="1">
        <v>45383</v>
      </c>
      <c r="DR79" s="2">
        <v>10</v>
      </c>
      <c r="DS79" s="2">
        <v>62659.132799999999</v>
      </c>
      <c r="DT79" s="1">
        <v>45597</v>
      </c>
      <c r="DX79" s="2">
        <v>23676592.430694662</v>
      </c>
      <c r="DY79" s="2">
        <v>489801.16680000001</v>
      </c>
      <c r="DZ79" s="2">
        <f t="shared" si="20"/>
        <v>24166393.597494662</v>
      </c>
    </row>
    <row r="80" spans="1:130">
      <c r="A80" t="e">
        <f>VLOOKUP(C80,#REF!,2,FALSE)</f>
        <v>#REF!</v>
      </c>
      <c r="B80" t="e">
        <f t="shared" si="14"/>
        <v>#REF!</v>
      </c>
      <c r="C80" t="s">
        <v>357</v>
      </c>
      <c r="D80" t="s">
        <v>358</v>
      </c>
      <c r="E80" t="s">
        <v>359</v>
      </c>
      <c r="F80" t="s">
        <v>360</v>
      </c>
      <c r="G80" t="s">
        <v>226</v>
      </c>
      <c r="H80" t="e">
        <f>VLOOKUP(C80,#REF!,18,FALSE)</f>
        <v>#REF!</v>
      </c>
      <c r="I80" t="s">
        <v>744</v>
      </c>
      <c r="J80" t="str">
        <f t="shared" si="15"/>
        <v>S1</v>
      </c>
      <c r="K80" t="s">
        <v>827</v>
      </c>
      <c r="L80" t="str">
        <f t="shared" si="12"/>
        <v>S1 OPHTHALMOLOGICALS</v>
      </c>
      <c r="M80" t="s">
        <v>671</v>
      </c>
      <c r="N80" t="s">
        <v>671</v>
      </c>
      <c r="O80" t="s">
        <v>671</v>
      </c>
      <c r="P80" s="1">
        <f t="shared" si="13"/>
        <v>45170</v>
      </c>
      <c r="Q80" s="1" t="str">
        <f t="shared" si="16"/>
        <v/>
      </c>
      <c r="R80" s="9">
        <f t="shared" si="17"/>
        <v>2.0194451443275303E-3</v>
      </c>
      <c r="S80" s="8">
        <f t="shared" si="18"/>
        <v>6.7090829152354994E-2</v>
      </c>
      <c r="T80">
        <f t="shared" si="19"/>
        <v>1</v>
      </c>
      <c r="U80" s="7">
        <v>0</v>
      </c>
      <c r="V80" s="7">
        <v>0</v>
      </c>
      <c r="W80" s="7" t="e">
        <v>#NUM!</v>
      </c>
      <c r="X80" s="7">
        <v>0</v>
      </c>
      <c r="Y80" s="7">
        <v>12.748542187450102</v>
      </c>
      <c r="Z80" s="7">
        <v>12.198984910804876</v>
      </c>
      <c r="AA80" s="1" t="s">
        <v>867</v>
      </c>
      <c r="AB80" s="1" t="s">
        <v>825</v>
      </c>
      <c r="AC80" s="1" t="str">
        <f t="shared" si="22"/>
        <v>no</v>
      </c>
      <c r="AD80" s="1">
        <v>45139</v>
      </c>
      <c r="AE80" s="1">
        <v>45108</v>
      </c>
      <c r="AF80" s="1">
        <v>45170</v>
      </c>
      <c r="AG80" s="1">
        <v>45108</v>
      </c>
      <c r="AH80" s="1">
        <v>45170</v>
      </c>
      <c r="BS80" s="2">
        <v>5010400</v>
      </c>
      <c r="BT80" s="2">
        <v>63875295.775999993</v>
      </c>
      <c r="BU80" s="1">
        <v>45170</v>
      </c>
      <c r="DX80" s="2">
        <v>430326.804</v>
      </c>
      <c r="DY80" s="2">
        <v>63444968.971999995</v>
      </c>
      <c r="DZ80" s="2">
        <f t="shared" si="20"/>
        <v>63875295.775999993</v>
      </c>
    </row>
    <row r="81" spans="1:130">
      <c r="A81" t="e">
        <f>VLOOKUP(C81,#REF!,2,FALSE)</f>
        <v>#REF!</v>
      </c>
      <c r="B81" t="e">
        <f t="shared" si="14"/>
        <v>#REF!</v>
      </c>
      <c r="C81" t="s">
        <v>361</v>
      </c>
      <c r="D81" t="s">
        <v>362</v>
      </c>
      <c r="E81" t="s">
        <v>363</v>
      </c>
      <c r="F81" t="s">
        <v>162</v>
      </c>
      <c r="G81" t="s">
        <v>364</v>
      </c>
      <c r="H81" t="e">
        <f>VLOOKUP(C81,#REF!,18,FALSE)</f>
        <v>#REF!</v>
      </c>
      <c r="I81" t="s">
        <v>746</v>
      </c>
      <c r="J81" t="str">
        <f t="shared" si="15"/>
        <v>V3</v>
      </c>
      <c r="K81" t="s">
        <v>868</v>
      </c>
      <c r="L81" t="str">
        <f t="shared" si="12"/>
        <v>V3 ALL OTHER THERAPEUTIC PRODUCTS</v>
      </c>
      <c r="M81" t="s">
        <v>679</v>
      </c>
      <c r="N81" t="s">
        <v>745</v>
      </c>
      <c r="O81" t="s">
        <v>733</v>
      </c>
      <c r="P81" s="1">
        <f t="shared" si="13"/>
        <v>45108</v>
      </c>
      <c r="Q81" s="1">
        <f t="shared" si="16"/>
        <v>45352</v>
      </c>
      <c r="R81" s="9">
        <f t="shared" si="17"/>
        <v>7.368127298888477E-4</v>
      </c>
      <c r="S81" s="8">
        <f t="shared" si="18"/>
        <v>1.5296954712447929E-3</v>
      </c>
      <c r="T81">
        <f t="shared" si="19"/>
        <v>6</v>
      </c>
      <c r="U81" s="7">
        <v>26903.5</v>
      </c>
      <c r="V81" s="7">
        <v>0</v>
      </c>
      <c r="W81" s="7" t="e">
        <v>#NUM!</v>
      </c>
      <c r="X81" s="7">
        <v>0</v>
      </c>
      <c r="Y81" s="7">
        <v>0</v>
      </c>
      <c r="Z81" s="7" t="e">
        <v>#N/A</v>
      </c>
      <c r="AA81" s="1" t="e">
        <v>#N/A</v>
      </c>
      <c r="AB81" s="1" t="e">
        <f t="shared" si="21"/>
        <v>#N/A</v>
      </c>
      <c r="AC81" s="1" t="str">
        <f t="shared" si="22"/>
        <v>no</v>
      </c>
      <c r="AE81" s="1">
        <v>45017</v>
      </c>
      <c r="AF81" s="1">
        <v>45566</v>
      </c>
      <c r="AG81" s="1">
        <v>45017</v>
      </c>
      <c r="AH81" s="1">
        <v>44927</v>
      </c>
      <c r="AI81" s="2">
        <v>10</v>
      </c>
      <c r="AJ81" s="2">
        <v>269035</v>
      </c>
      <c r="AK81" s="1">
        <v>45352</v>
      </c>
      <c r="AR81" s="2">
        <v>154</v>
      </c>
      <c r="AS81" s="2">
        <v>0</v>
      </c>
      <c r="AT81" s="1">
        <v>45108</v>
      </c>
      <c r="AU81" s="2">
        <v>931</v>
      </c>
      <c r="AV81" s="2">
        <v>21413439.432</v>
      </c>
      <c r="AW81" s="1">
        <v>45444</v>
      </c>
      <c r="AX81" s="2">
        <v>0</v>
      </c>
      <c r="AY81" s="2">
        <v>0</v>
      </c>
      <c r="AZ81" s="1">
        <v>45689</v>
      </c>
      <c r="BS81" s="2">
        <v>0</v>
      </c>
      <c r="BT81" s="2">
        <v>0</v>
      </c>
      <c r="BU81" s="1">
        <v>45689</v>
      </c>
      <c r="CE81" s="2">
        <v>3</v>
      </c>
      <c r="CF81" s="2">
        <v>87829.070179666669</v>
      </c>
      <c r="CG81" s="1">
        <v>45261</v>
      </c>
      <c r="DI81" s="2">
        <v>8</v>
      </c>
      <c r="DJ81" s="2">
        <v>254462.71477333334</v>
      </c>
      <c r="DK81" s="1">
        <v>44927</v>
      </c>
      <c r="DL81" s="2">
        <v>21</v>
      </c>
      <c r="DM81" s="2">
        <v>665639.92440000002</v>
      </c>
      <c r="DN81" s="1">
        <v>45078</v>
      </c>
      <c r="DR81" s="2">
        <v>20</v>
      </c>
      <c r="DS81" s="2">
        <v>615070.20960000006</v>
      </c>
      <c r="DT81" s="1">
        <v>45566</v>
      </c>
      <c r="DX81" s="2">
        <v>22690406.141353004</v>
      </c>
      <c r="DY81" s="2">
        <v>615070.20960000006</v>
      </c>
      <c r="DZ81" s="2">
        <f t="shared" si="20"/>
        <v>23305476.350953005</v>
      </c>
    </row>
    <row r="82" spans="1:130">
      <c r="A82" t="e">
        <f>VLOOKUP(C82,#REF!,2,FALSE)</f>
        <v>#REF!</v>
      </c>
      <c r="B82" t="e">
        <f t="shared" si="14"/>
        <v>#REF!</v>
      </c>
      <c r="C82" t="s">
        <v>365</v>
      </c>
      <c r="D82" t="s">
        <v>366</v>
      </c>
      <c r="E82" t="s">
        <v>367</v>
      </c>
      <c r="F82" t="s">
        <v>368</v>
      </c>
      <c r="G82" t="s">
        <v>364</v>
      </c>
      <c r="H82" t="e">
        <f>VLOOKUP(C82,#REF!,18,FALSE)</f>
        <v>#REF!</v>
      </c>
      <c r="I82" t="s">
        <v>716</v>
      </c>
      <c r="J82" t="str">
        <f t="shared" si="15"/>
        <v>A5</v>
      </c>
      <c r="K82" t="s">
        <v>849</v>
      </c>
      <c r="L82" t="str">
        <f t="shared" si="12"/>
        <v>A5 CHOLAGOGUES AND HEPATIC PROTECTORS</v>
      </c>
      <c r="M82" t="s">
        <v>671</v>
      </c>
      <c r="N82" t="s">
        <v>701</v>
      </c>
      <c r="O82" t="s">
        <v>733</v>
      </c>
      <c r="P82" s="1">
        <f t="shared" si="13"/>
        <v>44927</v>
      </c>
      <c r="Q82" s="1" t="str">
        <f t="shared" si="16"/>
        <v/>
      </c>
      <c r="R82" s="9">
        <f t="shared" si="17"/>
        <v>9.0687870753571682E-4</v>
      </c>
      <c r="S82" s="8">
        <f t="shared" si="18"/>
        <v>5.1224527846188443E-3</v>
      </c>
      <c r="T82">
        <f t="shared" si="19"/>
        <v>10</v>
      </c>
      <c r="U82" s="7">
        <v>0</v>
      </c>
      <c r="V82" s="7">
        <v>5748.3778000000002</v>
      </c>
      <c r="W82" s="7">
        <v>7357.6574739130438</v>
      </c>
      <c r="X82" s="7">
        <v>11665.748951566951</v>
      </c>
      <c r="Y82" s="7">
        <v>0</v>
      </c>
      <c r="Z82" s="7" t="e">
        <v>#N/A</v>
      </c>
      <c r="AA82" s="1" t="e">
        <v>#N/A</v>
      </c>
      <c r="AB82" s="1" t="e">
        <f t="shared" si="21"/>
        <v>#N/A</v>
      </c>
      <c r="AC82" s="1" t="str">
        <f t="shared" si="22"/>
        <v>no</v>
      </c>
      <c r="AD82" s="1">
        <v>44440</v>
      </c>
      <c r="AE82" s="1">
        <v>44927</v>
      </c>
      <c r="AF82" s="1">
        <v>44927</v>
      </c>
      <c r="AG82" s="1">
        <v>44927</v>
      </c>
      <c r="AH82" s="1">
        <v>44927</v>
      </c>
      <c r="AO82" s="2">
        <v>23</v>
      </c>
      <c r="AP82" s="2">
        <v>145677.114</v>
      </c>
      <c r="AQ82" s="1">
        <v>45597</v>
      </c>
      <c r="AR82" s="2">
        <v>1062</v>
      </c>
      <c r="AS82" s="2">
        <v>6327124.0691999998</v>
      </c>
      <c r="AT82" s="1">
        <v>44986</v>
      </c>
      <c r="AU82" s="2">
        <v>824</v>
      </c>
      <c r="AV82" s="2">
        <v>4904259.9803999998</v>
      </c>
      <c r="AW82" s="1">
        <v>44927</v>
      </c>
      <c r="AX82" s="2">
        <v>762</v>
      </c>
      <c r="AY82" s="2">
        <v>6017913.8975999998</v>
      </c>
      <c r="AZ82" s="1">
        <v>45323</v>
      </c>
      <c r="BA82" s="2">
        <v>0</v>
      </c>
      <c r="BB82" s="2">
        <v>0</v>
      </c>
      <c r="BC82" s="1">
        <v>45809</v>
      </c>
      <c r="BJ82" s="2">
        <v>378</v>
      </c>
      <c r="BK82" s="2">
        <v>3462354.1260000002</v>
      </c>
      <c r="BL82" s="1">
        <v>45474</v>
      </c>
      <c r="BP82" s="2">
        <v>234</v>
      </c>
      <c r="BQ82" s="2">
        <v>2729785.2546666665</v>
      </c>
      <c r="BR82" s="1">
        <v>45261</v>
      </c>
      <c r="BY82" s="2">
        <v>12</v>
      </c>
      <c r="BZ82" s="2">
        <v>109916.004</v>
      </c>
      <c r="CA82" s="1">
        <v>44986</v>
      </c>
      <c r="CQ82" s="2">
        <v>0</v>
      </c>
      <c r="CR82" s="2">
        <v>0</v>
      </c>
      <c r="CS82" s="1">
        <v>45170</v>
      </c>
      <c r="DI82" s="2">
        <v>420</v>
      </c>
      <c r="DJ82" s="2">
        <v>3943327.6422400004</v>
      </c>
      <c r="DK82" s="1">
        <v>44927</v>
      </c>
      <c r="DL82" s="2">
        <v>138</v>
      </c>
      <c r="DM82" s="2">
        <v>940855.04040000006</v>
      </c>
      <c r="DN82" s="1">
        <v>44986</v>
      </c>
      <c r="DR82" s="2">
        <v>18</v>
      </c>
      <c r="DS82" s="2">
        <v>103470.80040000001</v>
      </c>
      <c r="DT82" s="1">
        <v>45047</v>
      </c>
      <c r="DX82" s="2">
        <v>17287527.930106666</v>
      </c>
      <c r="DY82" s="2">
        <v>11397155.998799998</v>
      </c>
      <c r="DZ82" s="2">
        <f t="shared" si="20"/>
        <v>28684683.928906664</v>
      </c>
    </row>
    <row r="83" spans="1:130">
      <c r="A83" t="e">
        <f>VLOOKUP(C83,#REF!,2,FALSE)</f>
        <v>#REF!</v>
      </c>
      <c r="B83" t="e">
        <f t="shared" si="14"/>
        <v>#REF!</v>
      </c>
      <c r="C83" t="s">
        <v>369</v>
      </c>
      <c r="D83" t="s">
        <v>370</v>
      </c>
      <c r="E83" t="s">
        <v>105</v>
      </c>
      <c r="F83" t="s">
        <v>106</v>
      </c>
      <c r="G83" t="s">
        <v>107</v>
      </c>
      <c r="H83" t="e">
        <f>VLOOKUP(C83,#REF!,18,FALSE)</f>
        <v>#REF!</v>
      </c>
      <c r="I83" t="s">
        <v>747</v>
      </c>
      <c r="J83" t="str">
        <f t="shared" si="15"/>
        <v>J5</v>
      </c>
      <c r="K83" t="s">
        <v>865</v>
      </c>
      <c r="L83" t="str">
        <f t="shared" si="12"/>
        <v>J5 ANTIVIRALS FOR SYSTEMIC USE</v>
      </c>
      <c r="M83" t="s">
        <v>679</v>
      </c>
      <c r="N83" t="s">
        <v>671</v>
      </c>
      <c r="O83" t="s">
        <v>671</v>
      </c>
      <c r="P83" s="1">
        <f t="shared" si="13"/>
        <v>44531</v>
      </c>
      <c r="Q83" s="1">
        <f t="shared" si="16"/>
        <v>44927</v>
      </c>
      <c r="R83" s="9">
        <f t="shared" si="17"/>
        <v>2.3190180338737779E-3</v>
      </c>
      <c r="S83" s="8">
        <f t="shared" si="18"/>
        <v>4.9054951553048558E-2</v>
      </c>
      <c r="T83">
        <f t="shared" si="19"/>
        <v>20</v>
      </c>
      <c r="U83" s="7">
        <v>282.43022705771051</v>
      </c>
      <c r="V83" s="7">
        <v>7.036388888888889E-5</v>
      </c>
      <c r="W83" s="7">
        <v>281.73775023674239</v>
      </c>
      <c r="X83" s="7">
        <v>337.21313623015874</v>
      </c>
      <c r="Y83" s="7">
        <v>0</v>
      </c>
      <c r="Z83" s="7">
        <v>58128</v>
      </c>
      <c r="AA83" s="1" t="s">
        <v>869</v>
      </c>
      <c r="AB83" s="1" t="s">
        <v>820</v>
      </c>
      <c r="AC83" s="1" t="str">
        <f t="shared" si="22"/>
        <v>no</v>
      </c>
      <c r="AE83" s="1">
        <v>44470</v>
      </c>
      <c r="AF83" s="1">
        <v>44531</v>
      </c>
      <c r="AG83" s="1">
        <v>44470</v>
      </c>
      <c r="AH83" s="1">
        <v>44531</v>
      </c>
      <c r="AI83" s="2">
        <v>8456</v>
      </c>
      <c r="AJ83" s="2">
        <v>2388230</v>
      </c>
      <c r="AK83" s="1">
        <v>44927</v>
      </c>
      <c r="AL83" s="2">
        <v>1624</v>
      </c>
      <c r="AM83" s="2">
        <v>311886.65319999994</v>
      </c>
      <c r="AO83" s="2">
        <v>4556</v>
      </c>
      <c r="AP83" s="2">
        <v>1274015.8332</v>
      </c>
      <c r="AQ83" s="1">
        <v>45323</v>
      </c>
      <c r="AR83" s="2">
        <v>16607</v>
      </c>
      <c r="AS83" s="2">
        <v>4451674.2335999999</v>
      </c>
      <c r="AU83" s="2">
        <v>24014</v>
      </c>
      <c r="AV83" s="2">
        <v>7163856.4800000004</v>
      </c>
      <c r="AW83" s="1">
        <v>44896</v>
      </c>
      <c r="AX83" s="2">
        <v>3770</v>
      </c>
      <c r="AY83" s="2">
        <v>1004168.9856</v>
      </c>
      <c r="AZ83" s="1">
        <v>45108</v>
      </c>
      <c r="BA83" s="2">
        <v>13804</v>
      </c>
      <c r="BB83" s="2">
        <v>3766221.9418666665</v>
      </c>
      <c r="BC83" s="1">
        <v>45505</v>
      </c>
      <c r="BG83" s="2">
        <v>1008</v>
      </c>
      <c r="BH83" s="2">
        <v>255924.3</v>
      </c>
      <c r="BI83" s="1">
        <v>44896</v>
      </c>
      <c r="BJ83" s="2">
        <v>54711</v>
      </c>
      <c r="BK83" s="2">
        <v>16394015.9988</v>
      </c>
      <c r="BL83" s="1">
        <v>45200</v>
      </c>
      <c r="BM83" s="2">
        <v>1232</v>
      </c>
      <c r="BN83" s="2">
        <v>345550.57133333333</v>
      </c>
      <c r="BO83" s="1">
        <v>44866</v>
      </c>
      <c r="BP83" s="2">
        <v>9688</v>
      </c>
      <c r="BQ83" s="2">
        <v>3132847.1223333334</v>
      </c>
      <c r="BR83" s="1">
        <v>44927</v>
      </c>
      <c r="BS83" s="2">
        <v>102032</v>
      </c>
      <c r="BT83" s="2">
        <v>30602215.649999995</v>
      </c>
      <c r="BU83" s="1">
        <v>44531</v>
      </c>
      <c r="BV83" s="2">
        <v>840</v>
      </c>
      <c r="BW83" s="2">
        <v>283259.03443333332</v>
      </c>
      <c r="BX83" s="1">
        <v>45231</v>
      </c>
      <c r="BY83" s="2">
        <v>2968</v>
      </c>
      <c r="BZ83" s="2">
        <v>843475.93439999991</v>
      </c>
      <c r="CA83" s="1">
        <v>44927</v>
      </c>
      <c r="CE83" s="2">
        <v>840</v>
      </c>
      <c r="CF83" s="2">
        <v>5.9105666666666667E-2</v>
      </c>
      <c r="CG83" s="1">
        <v>45078</v>
      </c>
      <c r="CK83" s="2">
        <v>896</v>
      </c>
      <c r="CL83" s="2">
        <v>253564.54200000002</v>
      </c>
      <c r="CM83" s="1">
        <v>44896</v>
      </c>
      <c r="CQ83" s="2">
        <v>224</v>
      </c>
      <c r="CR83" s="2">
        <v>74900.376106666678</v>
      </c>
      <c r="CS83" s="1">
        <v>45323</v>
      </c>
      <c r="CT83" s="2">
        <v>0</v>
      </c>
      <c r="CU83" s="2">
        <v>0</v>
      </c>
      <c r="CV83" s="1">
        <v>45323</v>
      </c>
      <c r="CW83" s="2">
        <v>0</v>
      </c>
      <c r="CX83" s="2">
        <v>0</v>
      </c>
      <c r="CY83" s="1">
        <v>45139</v>
      </c>
      <c r="DL83" s="2">
        <v>1028</v>
      </c>
      <c r="DM83" s="2">
        <v>3724.5252</v>
      </c>
      <c r="DN83" s="1">
        <v>44896</v>
      </c>
      <c r="DO83" s="2">
        <v>2632</v>
      </c>
      <c r="DP83" s="2">
        <v>748123.91280000005</v>
      </c>
      <c r="DQ83" s="1">
        <v>45108</v>
      </c>
      <c r="DR83" s="2">
        <v>168</v>
      </c>
      <c r="DS83" s="2">
        <v>53166.590400000001</v>
      </c>
      <c r="DT83" s="1">
        <v>45536</v>
      </c>
      <c r="DX83" s="2">
        <v>45214704.941240005</v>
      </c>
      <c r="DY83" s="2">
        <v>28136117.803138997</v>
      </c>
      <c r="DZ83" s="2">
        <f t="shared" si="20"/>
        <v>73350822.744378999</v>
      </c>
    </row>
    <row r="84" spans="1:130">
      <c r="A84" t="e">
        <f>VLOOKUP(C84,#REF!,2,FALSE)</f>
        <v>#REF!</v>
      </c>
      <c r="B84" t="e">
        <f t="shared" si="14"/>
        <v>#REF!</v>
      </c>
      <c r="C84" t="s">
        <v>371</v>
      </c>
      <c r="D84" t="s">
        <v>372</v>
      </c>
      <c r="E84" t="s">
        <v>169</v>
      </c>
      <c r="F84" t="s">
        <v>272</v>
      </c>
      <c r="G84" t="s">
        <v>171</v>
      </c>
      <c r="H84" t="e">
        <f>VLOOKUP(C84,#REF!,18,FALSE)</f>
        <v>#REF!</v>
      </c>
      <c r="I84" t="s">
        <v>700</v>
      </c>
      <c r="J84" t="str">
        <f t="shared" si="15"/>
        <v>B2</v>
      </c>
      <c r="K84" t="s">
        <v>839</v>
      </c>
      <c r="L84" t="str">
        <f t="shared" si="12"/>
        <v>B2 BLOOD COAGULATION SYSTEM, OTHER PRODUCTS</v>
      </c>
      <c r="M84" t="s">
        <v>671</v>
      </c>
      <c r="N84" t="s">
        <v>671</v>
      </c>
      <c r="O84" t="s">
        <v>671</v>
      </c>
      <c r="P84" s="1">
        <f t="shared" si="13"/>
        <v>45627</v>
      </c>
      <c r="Q84" s="1" t="str">
        <f t="shared" si="16"/>
        <v/>
      </c>
      <c r="R84" s="9">
        <f t="shared" si="17"/>
        <v>5.6999631693931175E-6</v>
      </c>
      <c r="S84" s="8">
        <f t="shared" si="18"/>
        <v>1.0992210526264871E-2</v>
      </c>
      <c r="T84">
        <f t="shared" si="19"/>
        <v>1</v>
      </c>
      <c r="U84" s="7">
        <v>0</v>
      </c>
      <c r="V84" s="7">
        <v>0</v>
      </c>
      <c r="W84" s="7" t="e">
        <v>#NUM!</v>
      </c>
      <c r="X84" s="7">
        <v>0</v>
      </c>
      <c r="Y84" s="7">
        <v>20032.280999999999</v>
      </c>
      <c r="Z84" s="7" t="e">
        <v>#N/A</v>
      </c>
      <c r="AA84" s="1" t="e">
        <v>#N/A</v>
      </c>
      <c r="AB84" s="1" t="e">
        <f t="shared" si="21"/>
        <v>#N/A</v>
      </c>
      <c r="AC84" s="1" t="str">
        <f t="shared" si="22"/>
        <v>no</v>
      </c>
      <c r="AD84" s="1">
        <v>45627</v>
      </c>
      <c r="AE84" s="1">
        <v>45566</v>
      </c>
      <c r="AF84" s="1">
        <v>45627</v>
      </c>
      <c r="AG84" s="1">
        <v>45566</v>
      </c>
      <c r="AH84" s="1">
        <v>45627</v>
      </c>
      <c r="BA84" s="2">
        <v>0</v>
      </c>
      <c r="BB84" s="2">
        <v>0</v>
      </c>
      <c r="BC84" s="1">
        <v>45717</v>
      </c>
      <c r="BS84" s="2">
        <v>9</v>
      </c>
      <c r="BT84" s="2">
        <v>180290.52899999998</v>
      </c>
      <c r="BU84" s="1">
        <v>45627</v>
      </c>
      <c r="DX84" s="2">
        <v>0</v>
      </c>
      <c r="DY84" s="2">
        <v>180290.52899999998</v>
      </c>
      <c r="DZ84" s="2">
        <f t="shared" si="20"/>
        <v>180290.52899999998</v>
      </c>
    </row>
    <row r="85" spans="1:130">
      <c r="A85" t="e">
        <f>VLOOKUP(C85,#REF!,2,FALSE)</f>
        <v>#REF!</v>
      </c>
      <c r="B85" t="e">
        <f t="shared" si="14"/>
        <v>#REF!</v>
      </c>
      <c r="C85" t="s">
        <v>373</v>
      </c>
      <c r="D85" t="s">
        <v>374</v>
      </c>
      <c r="E85" t="s">
        <v>147</v>
      </c>
      <c r="F85" t="s">
        <v>291</v>
      </c>
      <c r="G85" t="s">
        <v>107</v>
      </c>
      <c r="H85" t="e">
        <f>VLOOKUP(C85,#REF!,18,FALSE)</f>
        <v>#REF!</v>
      </c>
      <c r="I85" t="s">
        <v>672</v>
      </c>
      <c r="J85" t="str">
        <f t="shared" si="15"/>
        <v>C1</v>
      </c>
      <c r="K85" t="s">
        <v>818</v>
      </c>
      <c r="L85" t="str">
        <f t="shared" si="12"/>
        <v>C1 CARDIAC THERAPY</v>
      </c>
      <c r="M85" t="s">
        <v>671</v>
      </c>
      <c r="N85" t="s">
        <v>675</v>
      </c>
      <c r="O85" t="s">
        <v>671</v>
      </c>
      <c r="P85" s="1">
        <f t="shared" si="13"/>
        <v>44713</v>
      </c>
      <c r="Q85" s="1">
        <f t="shared" si="16"/>
        <v>45139</v>
      </c>
      <c r="R85" s="9">
        <f t="shared" si="17"/>
        <v>6.6992932163725972E-3</v>
      </c>
      <c r="S85" s="8">
        <f t="shared" si="18"/>
        <v>6.7142123461748152E-3</v>
      </c>
      <c r="T85">
        <f t="shared" si="19"/>
        <v>17</v>
      </c>
      <c r="U85" s="7">
        <v>63.066132621272807</v>
      </c>
      <c r="V85" s="7">
        <v>53.515229680024468</v>
      </c>
      <c r="W85" s="7">
        <v>73.50803680514565</v>
      </c>
      <c r="X85" s="7">
        <v>91.749190222222225</v>
      </c>
      <c r="Y85" s="7">
        <v>348.03550302309907</v>
      </c>
      <c r="Z85" s="7">
        <v>22484</v>
      </c>
      <c r="AA85" s="1" t="s">
        <v>817</v>
      </c>
      <c r="AB85" s="1" t="str">
        <f t="shared" si="21"/>
        <v>yes</v>
      </c>
      <c r="AC85" s="1" t="s">
        <v>825</v>
      </c>
      <c r="AD85" s="1">
        <v>44713</v>
      </c>
      <c r="AE85" s="1">
        <v>44652</v>
      </c>
      <c r="AF85" s="1">
        <v>44713</v>
      </c>
      <c r="AG85" s="1">
        <v>44652</v>
      </c>
      <c r="AH85" s="1">
        <v>44713</v>
      </c>
      <c r="AI85" s="2">
        <v>36210</v>
      </c>
      <c r="AJ85" s="2">
        <v>2288445</v>
      </c>
      <c r="AK85" s="1">
        <v>45139</v>
      </c>
      <c r="AL85" s="2">
        <v>47152</v>
      </c>
      <c r="AM85" s="2">
        <v>3156719.1831999999</v>
      </c>
      <c r="AO85" s="2">
        <v>19934</v>
      </c>
      <c r="AP85" s="2">
        <v>1425610.1244000001</v>
      </c>
      <c r="AQ85" s="1">
        <v>45505</v>
      </c>
      <c r="AR85" s="2">
        <v>91322</v>
      </c>
      <c r="AS85" s="2">
        <v>6126751.4748</v>
      </c>
      <c r="AT85" s="1">
        <v>45231</v>
      </c>
      <c r="AU85" s="2">
        <v>133708</v>
      </c>
      <c r="AV85" s="2">
        <v>11418758.841599997</v>
      </c>
      <c r="AW85" s="1">
        <v>45139</v>
      </c>
      <c r="BA85" s="2">
        <v>0</v>
      </c>
      <c r="BB85" s="2">
        <v>0</v>
      </c>
      <c r="BC85" s="1">
        <v>45778</v>
      </c>
      <c r="BG85" s="2">
        <v>112</v>
      </c>
      <c r="BH85" s="2">
        <v>7187.5181666666658</v>
      </c>
      <c r="BI85" s="1">
        <v>45200</v>
      </c>
      <c r="BJ85" s="2">
        <v>4743</v>
      </c>
      <c r="BK85" s="2">
        <v>429009.5172</v>
      </c>
      <c r="BL85" s="1">
        <v>45597</v>
      </c>
      <c r="BM85" s="2">
        <v>0</v>
      </c>
      <c r="BN85" s="2">
        <v>0</v>
      </c>
      <c r="BP85" s="2">
        <v>23632</v>
      </c>
      <c r="BQ85" s="2">
        <v>1421998.226</v>
      </c>
      <c r="BR85" s="1">
        <v>45139</v>
      </c>
      <c r="BS85" s="2">
        <v>518790</v>
      </c>
      <c r="BT85" s="2">
        <v>180299972.24999994</v>
      </c>
      <c r="BU85" s="1">
        <v>44713</v>
      </c>
      <c r="BV85" s="2">
        <v>18228</v>
      </c>
      <c r="BW85" s="2">
        <v>1424421.2142333335</v>
      </c>
      <c r="BX85" s="1">
        <v>45078</v>
      </c>
      <c r="BY85" s="2">
        <v>25522</v>
      </c>
      <c r="BZ85" s="2">
        <v>2004661.1771999998</v>
      </c>
      <c r="CA85" s="1">
        <v>45139</v>
      </c>
      <c r="CK85" s="2">
        <v>504</v>
      </c>
      <c r="CL85" s="2">
        <v>34087.534800000001</v>
      </c>
      <c r="CM85" s="1">
        <v>45231</v>
      </c>
      <c r="CQ85" s="2">
        <v>2884</v>
      </c>
      <c r="CR85" s="2">
        <v>217546.01853</v>
      </c>
      <c r="CS85" s="1">
        <v>45292</v>
      </c>
      <c r="CW85" s="2">
        <v>19208</v>
      </c>
      <c r="CX85" s="2">
        <v>1032335.036848</v>
      </c>
      <c r="CY85" s="1">
        <v>45170</v>
      </c>
      <c r="DI85" s="2">
        <v>1932</v>
      </c>
      <c r="DJ85" s="2">
        <v>177045.15578666667</v>
      </c>
      <c r="DK85" s="1">
        <v>45200</v>
      </c>
      <c r="DL85" s="2">
        <v>5398</v>
      </c>
      <c r="DM85" s="2">
        <v>433133.79119999998</v>
      </c>
      <c r="DN85" s="1">
        <v>45261</v>
      </c>
      <c r="DR85" s="2">
        <v>28</v>
      </c>
      <c r="DS85" s="2">
        <v>1777.9872</v>
      </c>
      <c r="DT85" s="1">
        <v>45627</v>
      </c>
      <c r="DX85" s="2">
        <v>11927141.798833333</v>
      </c>
      <c r="DY85" s="2">
        <v>199972318.25233132</v>
      </c>
      <c r="DZ85" s="2">
        <f t="shared" si="20"/>
        <v>211899460.05116466</v>
      </c>
    </row>
    <row r="86" spans="1:130">
      <c r="A86" t="e">
        <f>VLOOKUP(C86,#REF!,2,FALSE)</f>
        <v>#REF!</v>
      </c>
      <c r="B86" t="e">
        <f t="shared" si="14"/>
        <v>#REF!</v>
      </c>
      <c r="C86" t="s">
        <v>375</v>
      </c>
      <c r="D86" t="s">
        <v>376</v>
      </c>
      <c r="E86" t="s">
        <v>128</v>
      </c>
      <c r="F86" t="s">
        <v>166</v>
      </c>
      <c r="G86" t="s">
        <v>107</v>
      </c>
      <c r="H86" t="e">
        <f>VLOOKUP(C86,#REF!,18,FALSE)</f>
        <v>#REF!</v>
      </c>
      <c r="I86" t="s">
        <v>748</v>
      </c>
      <c r="J86" t="str">
        <f t="shared" si="15"/>
        <v>L1</v>
      </c>
      <c r="K86" t="s">
        <v>819</v>
      </c>
      <c r="L86" t="str">
        <f t="shared" si="12"/>
        <v>L1 ANTINEOPLASTICS</v>
      </c>
      <c r="M86" t="s">
        <v>671</v>
      </c>
      <c r="N86" t="s">
        <v>701</v>
      </c>
      <c r="O86" t="s">
        <v>671</v>
      </c>
      <c r="P86" s="1">
        <f t="shared" si="13"/>
        <v>44256</v>
      </c>
      <c r="Q86" s="1" t="str">
        <f t="shared" si="16"/>
        <v/>
      </c>
      <c r="R86" s="9">
        <f t="shared" si="17"/>
        <v>1.0484450469555399E-5</v>
      </c>
      <c r="S86" s="8">
        <f t="shared" si="18"/>
        <v>0.11772965007016981</v>
      </c>
      <c r="T86">
        <f t="shared" si="19"/>
        <v>1</v>
      </c>
      <c r="U86" s="7">
        <v>0</v>
      </c>
      <c r="V86" s="7">
        <v>5263.8800761904758</v>
      </c>
      <c r="W86" s="7">
        <v>5263.8800761904758</v>
      </c>
      <c r="X86" s="7">
        <v>5263.8800761904758</v>
      </c>
      <c r="Y86" s="7">
        <v>0</v>
      </c>
      <c r="Z86" s="7">
        <v>0</v>
      </c>
      <c r="AA86" s="1">
        <v>0</v>
      </c>
      <c r="AB86" s="1" t="str">
        <f t="shared" si="21"/>
        <v/>
      </c>
      <c r="AC86" s="1" t="str">
        <f t="shared" si="22"/>
        <v>no</v>
      </c>
      <c r="AD86" s="1">
        <v>44256</v>
      </c>
      <c r="AE86" s="1">
        <v>44197</v>
      </c>
      <c r="AF86" s="1">
        <v>44835</v>
      </c>
      <c r="AG86" s="1">
        <v>44197</v>
      </c>
      <c r="AH86" s="1">
        <v>44256</v>
      </c>
      <c r="AX86" s="2">
        <v>0</v>
      </c>
      <c r="AY86" s="2">
        <v>0</v>
      </c>
      <c r="AZ86" s="1">
        <v>45689</v>
      </c>
      <c r="BJ86" s="2">
        <v>63</v>
      </c>
      <c r="BK86" s="2">
        <v>331624.4448</v>
      </c>
      <c r="BL86" s="1">
        <v>45413</v>
      </c>
      <c r="BS86" s="2">
        <v>0</v>
      </c>
      <c r="BT86" s="2">
        <v>0</v>
      </c>
      <c r="BU86" s="1">
        <v>44256</v>
      </c>
      <c r="CE86" s="2">
        <v>0</v>
      </c>
      <c r="CF86" s="2">
        <v>0</v>
      </c>
      <c r="CG86" s="1">
        <v>44927</v>
      </c>
      <c r="DX86" s="2">
        <v>331624.4448</v>
      </c>
      <c r="DY86" s="2">
        <v>0</v>
      </c>
      <c r="DZ86" s="2">
        <f t="shared" si="20"/>
        <v>331624.4448</v>
      </c>
    </row>
    <row r="87" spans="1:130">
      <c r="A87" t="e">
        <f>VLOOKUP(C87,#REF!,2,FALSE)</f>
        <v>#REF!</v>
      </c>
      <c r="B87" t="e">
        <f t="shared" si="14"/>
        <v>#REF!</v>
      </c>
      <c r="C87" t="s">
        <v>377</v>
      </c>
      <c r="D87" t="s">
        <v>378</v>
      </c>
      <c r="E87" t="s">
        <v>169</v>
      </c>
      <c r="F87" t="s">
        <v>116</v>
      </c>
      <c r="G87" t="s">
        <v>171</v>
      </c>
      <c r="H87" t="e">
        <f>VLOOKUP(C87,#REF!,18,FALSE)</f>
        <v>#REF!</v>
      </c>
      <c r="I87" t="s">
        <v>725</v>
      </c>
      <c r="J87" t="str">
        <f t="shared" si="15"/>
        <v>A7</v>
      </c>
      <c r="K87" t="s">
        <v>853</v>
      </c>
      <c r="L87" t="str">
        <f t="shared" si="12"/>
        <v>A7 ANTIDIARRHOEALS, ORAL ELECTROLYTE REPLACERS AND INTESTINAL ANTI-INFLAMMATORIES</v>
      </c>
      <c r="M87" t="s">
        <v>667</v>
      </c>
      <c r="N87" t="s">
        <v>668</v>
      </c>
      <c r="O87" t="s">
        <v>691</v>
      </c>
      <c r="P87" s="1">
        <f t="shared" si="13"/>
        <v>45047</v>
      </c>
      <c r="Q87" s="1">
        <f t="shared" si="16"/>
        <v>45200</v>
      </c>
      <c r="R87" s="9">
        <f t="shared" si="17"/>
        <v>2.4616707177196229E-3</v>
      </c>
      <c r="S87" s="8">
        <f t="shared" si="18"/>
        <v>2.910993057622368E-3</v>
      </c>
      <c r="T87">
        <f t="shared" si="19"/>
        <v>16</v>
      </c>
      <c r="U87" s="7">
        <v>1242.0190839694656</v>
      </c>
      <c r="V87" s="7">
        <v>339.38784882456139</v>
      </c>
      <c r="W87" s="7">
        <v>906.0728158951315</v>
      </c>
      <c r="X87" s="7">
        <v>1732.5333333333335</v>
      </c>
      <c r="Y87" s="7">
        <v>6549.784313512313</v>
      </c>
      <c r="Z87" s="7">
        <v>30977</v>
      </c>
      <c r="AA87" s="1" t="s">
        <v>817</v>
      </c>
      <c r="AB87" s="1" t="str">
        <f t="shared" si="21"/>
        <v>yes</v>
      </c>
      <c r="AC87" s="1" t="s">
        <v>825</v>
      </c>
      <c r="AD87" s="1">
        <v>45047</v>
      </c>
      <c r="AE87" s="1">
        <v>45017</v>
      </c>
      <c r="AF87" s="1">
        <v>45047</v>
      </c>
      <c r="AG87" s="1">
        <v>45017</v>
      </c>
      <c r="AH87" s="1">
        <v>45047</v>
      </c>
      <c r="AI87" s="2">
        <v>419</v>
      </c>
      <c r="AJ87" s="2">
        <v>583698</v>
      </c>
      <c r="AK87" s="1">
        <v>45200</v>
      </c>
      <c r="AO87" s="2">
        <v>935</v>
      </c>
      <c r="AP87" s="2">
        <v>821264.51879999996</v>
      </c>
      <c r="AQ87" s="1">
        <v>45413</v>
      </c>
      <c r="AU87" s="2">
        <v>11649</v>
      </c>
      <c r="AV87" s="2">
        <v>13047226.566</v>
      </c>
      <c r="AW87" s="1">
        <v>45108</v>
      </c>
      <c r="AX87" s="2">
        <v>794</v>
      </c>
      <c r="AY87" s="2">
        <v>1529637.2916000001</v>
      </c>
      <c r="AZ87" s="1">
        <v>45536</v>
      </c>
      <c r="BA87" s="2">
        <v>11833</v>
      </c>
      <c r="BB87" s="2">
        <v>11698410.319700001</v>
      </c>
      <c r="BC87" s="1">
        <v>45078</v>
      </c>
      <c r="BG87" s="2">
        <v>103</v>
      </c>
      <c r="BH87" s="2">
        <v>298216.875</v>
      </c>
      <c r="BI87" s="1">
        <v>45200</v>
      </c>
      <c r="BJ87" s="2">
        <v>1170</v>
      </c>
      <c r="BK87" s="2">
        <v>2389485.0276000001</v>
      </c>
      <c r="BL87" s="1">
        <v>45413</v>
      </c>
      <c r="BM87" s="2">
        <v>77</v>
      </c>
      <c r="BN87" s="2">
        <v>90500.676000000007</v>
      </c>
      <c r="BO87" s="1">
        <v>45047</v>
      </c>
      <c r="BP87" s="2">
        <v>2891</v>
      </c>
      <c r="BQ87" s="2">
        <v>6208033.0743333334</v>
      </c>
      <c r="BR87" s="1">
        <v>45108</v>
      </c>
      <c r="BS87" s="2">
        <v>5360</v>
      </c>
      <c r="BT87" s="2">
        <v>39540439.240999989</v>
      </c>
      <c r="BU87" s="1">
        <v>45231</v>
      </c>
      <c r="BV87" s="2">
        <v>534</v>
      </c>
      <c r="BW87" s="2">
        <v>761855.49593333341</v>
      </c>
      <c r="BX87" s="1">
        <v>45352</v>
      </c>
      <c r="BY87" s="2">
        <v>593</v>
      </c>
      <c r="BZ87" s="2">
        <v>591443.26560000004</v>
      </c>
      <c r="CA87" s="1">
        <v>45108</v>
      </c>
      <c r="CE87" s="2">
        <v>404</v>
      </c>
      <c r="CF87" s="2">
        <v>209741.60035966669</v>
      </c>
      <c r="CG87" s="1">
        <v>45170</v>
      </c>
      <c r="CK87" s="2">
        <v>5</v>
      </c>
      <c r="CL87" s="2">
        <v>7798.0848000000005</v>
      </c>
      <c r="CM87" s="1">
        <v>45261</v>
      </c>
      <c r="DI87" s="2">
        <v>6</v>
      </c>
      <c r="DJ87" s="2">
        <v>10395.200000000001</v>
      </c>
      <c r="DK87" s="1">
        <v>45200</v>
      </c>
      <c r="DR87" s="2">
        <v>99</v>
      </c>
      <c r="DS87" s="2">
        <v>74799.265199999994</v>
      </c>
      <c r="DT87" s="1">
        <v>45444</v>
      </c>
      <c r="DX87" s="2">
        <v>31787274.94206433</v>
      </c>
      <c r="DY87" s="2">
        <v>46075669.559861995</v>
      </c>
      <c r="DZ87" s="2">
        <f t="shared" si="20"/>
        <v>77862944.501926333</v>
      </c>
    </row>
    <row r="88" spans="1:130">
      <c r="A88" t="e">
        <f>VLOOKUP(C88,#REF!,2,FALSE)</f>
        <v>#REF!</v>
      </c>
      <c r="B88" t="e">
        <f t="shared" si="14"/>
        <v>#REF!</v>
      </c>
      <c r="C88" t="s">
        <v>379</v>
      </c>
      <c r="D88" t="s">
        <v>380</v>
      </c>
      <c r="E88" t="s">
        <v>115</v>
      </c>
      <c r="F88" t="s">
        <v>381</v>
      </c>
      <c r="G88" t="s">
        <v>223</v>
      </c>
      <c r="H88" t="e">
        <f>VLOOKUP(C88,#REF!,18,FALSE)</f>
        <v>#REF!</v>
      </c>
      <c r="I88" t="s">
        <v>717</v>
      </c>
      <c r="J88" t="str">
        <f t="shared" si="15"/>
        <v>L1</v>
      </c>
      <c r="K88" t="s">
        <v>819</v>
      </c>
      <c r="L88" t="str">
        <f t="shared" si="12"/>
        <v>L1 ANTINEOPLASTICS</v>
      </c>
      <c r="M88" t="s">
        <v>679</v>
      </c>
      <c r="N88" t="s">
        <v>671</v>
      </c>
      <c r="O88" t="s">
        <v>671</v>
      </c>
      <c r="P88" s="1">
        <f t="shared" si="13"/>
        <v>44986</v>
      </c>
      <c r="Q88" s="1" t="str">
        <f t="shared" si="16"/>
        <v/>
      </c>
      <c r="R88" s="9">
        <f t="shared" si="17"/>
        <v>2.5603578979038911E-3</v>
      </c>
      <c r="S88" s="8">
        <f t="shared" si="18"/>
        <v>0.11772965007016981</v>
      </c>
      <c r="T88">
        <f t="shared" si="19"/>
        <v>2</v>
      </c>
      <c r="U88" s="7">
        <v>0</v>
      </c>
      <c r="V88" s="7">
        <v>4474.8</v>
      </c>
      <c r="W88" s="7">
        <v>4474.8</v>
      </c>
      <c r="X88" s="7">
        <v>4474.8</v>
      </c>
      <c r="Y88" s="7">
        <v>7881.9904282911502</v>
      </c>
      <c r="Z88" s="7">
        <v>37448.086927854391</v>
      </c>
      <c r="AA88" s="1" t="s">
        <v>848</v>
      </c>
      <c r="AB88" s="1" t="s">
        <v>820</v>
      </c>
      <c r="AC88" s="1" t="s">
        <v>820</v>
      </c>
      <c r="AE88" s="1">
        <v>44927</v>
      </c>
      <c r="AF88" s="1">
        <v>44986</v>
      </c>
      <c r="AG88" s="1">
        <v>44927</v>
      </c>
      <c r="AH88" s="1">
        <v>44986</v>
      </c>
      <c r="AU88" s="2">
        <v>142</v>
      </c>
      <c r="AV88" s="2">
        <v>635421.6</v>
      </c>
      <c r="AW88" s="1">
        <v>45627</v>
      </c>
      <c r="AX88" s="2">
        <v>0</v>
      </c>
      <c r="AY88" s="2">
        <v>0</v>
      </c>
      <c r="AZ88" s="1">
        <v>45748</v>
      </c>
      <c r="BS88" s="2">
        <v>10194</v>
      </c>
      <c r="BT88" s="2">
        <v>80349010.425999984</v>
      </c>
      <c r="BU88" s="1">
        <v>44986</v>
      </c>
      <c r="BY88" s="2">
        <v>0</v>
      </c>
      <c r="BZ88" s="2">
        <v>0</v>
      </c>
      <c r="CA88" s="1">
        <v>45658</v>
      </c>
      <c r="CT88" s="2">
        <v>0</v>
      </c>
      <c r="CU88" s="2">
        <v>0</v>
      </c>
      <c r="CV88" s="1">
        <v>45717</v>
      </c>
      <c r="DI88" s="2">
        <v>0</v>
      </c>
      <c r="DJ88" s="2">
        <v>0</v>
      </c>
      <c r="DK88" s="1">
        <v>45261</v>
      </c>
      <c r="DX88" s="2">
        <v>79874447.919999987</v>
      </c>
      <c r="DY88" s="2">
        <v>1109984.1059999999</v>
      </c>
      <c r="DZ88" s="2">
        <f t="shared" si="20"/>
        <v>80984432.025999993</v>
      </c>
    </row>
    <row r="89" spans="1:130">
      <c r="A89" t="e">
        <f>VLOOKUP(C89,#REF!,2,FALSE)</f>
        <v>#REF!</v>
      </c>
      <c r="B89" t="e">
        <f t="shared" si="14"/>
        <v>#REF!</v>
      </c>
      <c r="C89" t="s">
        <v>382</v>
      </c>
      <c r="D89" t="s">
        <v>383</v>
      </c>
      <c r="E89" t="s">
        <v>105</v>
      </c>
      <c r="F89" t="s">
        <v>166</v>
      </c>
      <c r="G89" t="s">
        <v>107</v>
      </c>
      <c r="H89" t="e">
        <f>VLOOKUP(C89,#REF!,18,FALSE)</f>
        <v>#REF!</v>
      </c>
      <c r="I89" t="s">
        <v>702</v>
      </c>
      <c r="J89" t="str">
        <f t="shared" si="15"/>
        <v>B6</v>
      </c>
      <c r="K89" t="s">
        <v>840</v>
      </c>
      <c r="L89" t="str">
        <f t="shared" si="12"/>
        <v>B6 ALL OTHER HAEMATOLOGICAL AGENTS</v>
      </c>
      <c r="M89" t="s">
        <v>671</v>
      </c>
      <c r="N89" t="s">
        <v>679</v>
      </c>
      <c r="O89" t="s">
        <v>670</v>
      </c>
      <c r="P89" s="1">
        <f t="shared" si="13"/>
        <v>45383</v>
      </c>
      <c r="Q89" s="1" t="str">
        <f t="shared" si="16"/>
        <v/>
      </c>
      <c r="R89" s="9">
        <f t="shared" si="17"/>
        <v>0</v>
      </c>
      <c r="S89" s="8">
        <f t="shared" si="18"/>
        <v>1.9755474665627843E-3</v>
      </c>
      <c r="T89">
        <f t="shared" si="19"/>
        <v>0</v>
      </c>
      <c r="U89" s="7">
        <v>0</v>
      </c>
      <c r="V89" s="7">
        <v>0</v>
      </c>
      <c r="W89" s="7" t="e">
        <v>#NUM!</v>
      </c>
      <c r="X89" s="7">
        <v>0</v>
      </c>
      <c r="Y89" s="7">
        <v>0</v>
      </c>
      <c r="Z89" s="7" t="e">
        <v>#N/A</v>
      </c>
      <c r="AA89" s="1" t="e">
        <v>#N/A</v>
      </c>
      <c r="AB89" s="1" t="e">
        <f t="shared" si="21"/>
        <v>#N/A</v>
      </c>
      <c r="AC89" s="1" t="str">
        <f t="shared" si="22"/>
        <v>no</v>
      </c>
      <c r="AD89" s="1">
        <v>44593</v>
      </c>
      <c r="AH89" s="1">
        <v>45383</v>
      </c>
      <c r="BP89" s="2">
        <v>112</v>
      </c>
      <c r="BQ89" s="2">
        <v>0</v>
      </c>
      <c r="BR89" s="1">
        <v>45383</v>
      </c>
      <c r="DX89" s="2">
        <v>0</v>
      </c>
      <c r="DZ89" s="2">
        <f t="shared" si="20"/>
        <v>0</v>
      </c>
    </row>
    <row r="90" spans="1:130">
      <c r="A90" t="e">
        <f>VLOOKUP(C90,#REF!,2,FALSE)</f>
        <v>#REF!</v>
      </c>
      <c r="B90" t="e">
        <f t="shared" si="14"/>
        <v>#REF!</v>
      </c>
      <c r="C90" t="s">
        <v>384</v>
      </c>
      <c r="D90" t="s">
        <v>385</v>
      </c>
      <c r="E90" t="s">
        <v>147</v>
      </c>
      <c r="F90" t="s">
        <v>135</v>
      </c>
      <c r="G90" t="s">
        <v>107</v>
      </c>
      <c r="H90" t="e">
        <f>VLOOKUP(C90,#REF!,18,FALSE)</f>
        <v>#REF!</v>
      </c>
      <c r="I90" t="s">
        <v>740</v>
      </c>
      <c r="J90" t="str">
        <f t="shared" si="15"/>
        <v>L1</v>
      </c>
      <c r="K90" t="s">
        <v>819</v>
      </c>
      <c r="L90" t="str">
        <f t="shared" si="12"/>
        <v>L1 ANTINEOPLASTICS</v>
      </c>
      <c r="M90" t="s">
        <v>671</v>
      </c>
      <c r="N90" t="s">
        <v>671</v>
      </c>
      <c r="O90" t="s">
        <v>671</v>
      </c>
      <c r="P90" s="1">
        <f t="shared" si="13"/>
        <v>44440</v>
      </c>
      <c r="Q90" s="1" t="str">
        <f t="shared" si="16"/>
        <v/>
      </c>
      <c r="R90" s="9">
        <f t="shared" si="17"/>
        <v>1.2567272488413555E-5</v>
      </c>
      <c r="S90" s="8">
        <f t="shared" si="18"/>
        <v>0.11772965007016981</v>
      </c>
      <c r="T90">
        <f t="shared" si="19"/>
        <v>1</v>
      </c>
      <c r="U90" s="7">
        <v>0</v>
      </c>
      <c r="V90" s="7">
        <v>107.5498806367244</v>
      </c>
      <c r="W90" s="7">
        <v>107.5498806367244</v>
      </c>
      <c r="X90" s="7">
        <v>107.5498806367244</v>
      </c>
      <c r="Y90" s="7">
        <v>0</v>
      </c>
      <c r="Z90" s="7">
        <v>143144.57474342108</v>
      </c>
      <c r="AA90" s="1" t="s">
        <v>817</v>
      </c>
      <c r="AB90" s="1" t="str">
        <f t="shared" si="21"/>
        <v>yes</v>
      </c>
      <c r="AC90" s="1" t="s">
        <v>820</v>
      </c>
      <c r="AD90" s="1">
        <v>44440</v>
      </c>
      <c r="AE90" s="1">
        <v>44378</v>
      </c>
      <c r="AF90" s="1">
        <v>44440</v>
      </c>
      <c r="AG90" s="1">
        <v>44378</v>
      </c>
      <c r="AH90" s="1">
        <v>44440</v>
      </c>
      <c r="BP90" s="2">
        <v>3696</v>
      </c>
      <c r="BQ90" s="2">
        <v>397504.35883333336</v>
      </c>
      <c r="BR90" s="1">
        <v>44652</v>
      </c>
      <c r="BS90" s="2">
        <v>0</v>
      </c>
      <c r="BT90" s="2">
        <v>0</v>
      </c>
      <c r="BU90" s="1">
        <v>44440</v>
      </c>
      <c r="BV90" s="2">
        <v>0</v>
      </c>
      <c r="BW90" s="2">
        <v>0</v>
      </c>
      <c r="BX90" s="1">
        <v>44835</v>
      </c>
      <c r="CW90" s="2">
        <v>0</v>
      </c>
      <c r="CX90" s="2">
        <v>0</v>
      </c>
      <c r="CY90" s="1">
        <v>44958</v>
      </c>
      <c r="DL90" s="2">
        <v>384</v>
      </c>
      <c r="DM90" s="2">
        <v>0</v>
      </c>
      <c r="DN90" s="1">
        <v>44621</v>
      </c>
      <c r="DX90" s="2">
        <v>397504.35883333336</v>
      </c>
      <c r="DY90" s="2">
        <v>0</v>
      </c>
      <c r="DZ90" s="2">
        <f t="shared" si="20"/>
        <v>397504.35883333336</v>
      </c>
    </row>
    <row r="91" spans="1:130">
      <c r="A91" t="e">
        <f>VLOOKUP(C91,#REF!,2,FALSE)</f>
        <v>#REF!</v>
      </c>
      <c r="B91" t="e">
        <f t="shared" si="14"/>
        <v>#REF!</v>
      </c>
      <c r="C91" t="s">
        <v>386</v>
      </c>
      <c r="D91" t="s">
        <v>387</v>
      </c>
      <c r="E91" t="s">
        <v>105</v>
      </c>
      <c r="F91" t="s">
        <v>106</v>
      </c>
      <c r="G91" t="s">
        <v>107</v>
      </c>
      <c r="H91" t="e">
        <f>VLOOKUP(C91,#REF!,18,FALSE)</f>
        <v>#REF!</v>
      </c>
      <c r="I91" t="s">
        <v>751</v>
      </c>
      <c r="J91" t="str">
        <f t="shared" si="15"/>
        <v>L1</v>
      </c>
      <c r="K91" t="s">
        <v>819</v>
      </c>
      <c r="L91" t="str">
        <f t="shared" si="12"/>
        <v>L1 ANTINEOPLASTICS</v>
      </c>
      <c r="M91" t="s">
        <v>671</v>
      </c>
      <c r="N91" t="s">
        <v>671</v>
      </c>
      <c r="O91" t="s">
        <v>678</v>
      </c>
      <c r="P91" s="1">
        <f t="shared" si="13"/>
        <v>45017</v>
      </c>
      <c r="Q91" s="1">
        <f t="shared" si="16"/>
        <v>45658</v>
      </c>
      <c r="R91" s="9">
        <f t="shared" si="17"/>
        <v>4.5667062763526849E-3</v>
      </c>
      <c r="S91" s="8">
        <f t="shared" si="18"/>
        <v>0.11772965007016981</v>
      </c>
      <c r="T91">
        <f t="shared" si="19"/>
        <v>8</v>
      </c>
      <c r="U91" s="7">
        <v>0</v>
      </c>
      <c r="V91" s="7">
        <v>0</v>
      </c>
      <c r="W91" s="7">
        <v>225.29186666666669</v>
      </c>
      <c r="X91" s="7">
        <v>308.39253817048262</v>
      </c>
      <c r="Y91" s="7">
        <v>1143.55621512073</v>
      </c>
      <c r="Z91" s="7">
        <v>401628.04706546845</v>
      </c>
      <c r="AA91" s="1" t="s">
        <v>817</v>
      </c>
      <c r="AB91" s="1" t="str">
        <f t="shared" si="21"/>
        <v>yes</v>
      </c>
      <c r="AC91" s="1" t="s">
        <v>820</v>
      </c>
      <c r="AD91" s="1">
        <v>45170</v>
      </c>
      <c r="AE91" s="1">
        <v>45108</v>
      </c>
      <c r="AF91" s="1">
        <v>45170</v>
      </c>
      <c r="AG91" s="1">
        <v>45108</v>
      </c>
      <c r="AH91" s="1">
        <v>45017</v>
      </c>
      <c r="AI91" s="2">
        <v>0</v>
      </c>
      <c r="AJ91" s="2">
        <v>0</v>
      </c>
      <c r="AK91" s="1">
        <v>45658</v>
      </c>
      <c r="AL91" s="2">
        <v>0</v>
      </c>
      <c r="AM91" s="2">
        <v>0</v>
      </c>
      <c r="AR91" s="2">
        <v>4905</v>
      </c>
      <c r="AS91" s="2">
        <v>663281.70479999995</v>
      </c>
      <c r="AT91" s="1">
        <v>45017</v>
      </c>
      <c r="AU91" s="2">
        <v>67318</v>
      </c>
      <c r="AV91" s="2">
        <v>16053294.285600001</v>
      </c>
      <c r="AW91" s="1">
        <v>45323</v>
      </c>
      <c r="AX91" s="2">
        <v>0</v>
      </c>
      <c r="AY91" s="2">
        <v>0</v>
      </c>
      <c r="AZ91" s="1">
        <v>45689</v>
      </c>
      <c r="BA91" s="2">
        <v>23058</v>
      </c>
      <c r="BB91" s="2">
        <v>5628926.2420999995</v>
      </c>
      <c r="BC91" s="1">
        <v>45505</v>
      </c>
      <c r="BG91" s="2">
        <v>1320</v>
      </c>
      <c r="BH91" s="2">
        <v>293610.92249999999</v>
      </c>
      <c r="BI91" s="1">
        <v>45536</v>
      </c>
      <c r="BJ91" s="2">
        <v>0</v>
      </c>
      <c r="BK91" s="2">
        <v>0</v>
      </c>
      <c r="BL91" s="1">
        <v>45717</v>
      </c>
      <c r="BM91" s="2">
        <v>0</v>
      </c>
      <c r="BN91" s="2">
        <v>0</v>
      </c>
      <c r="BO91" s="1">
        <v>45292</v>
      </c>
      <c r="BP91" s="2">
        <v>40620</v>
      </c>
      <c r="BQ91" s="2">
        <v>12002468.133166667</v>
      </c>
      <c r="BR91" s="1">
        <v>45383</v>
      </c>
      <c r="BS91" s="2">
        <v>93990</v>
      </c>
      <c r="BT91" s="2">
        <v>107865461.56899998</v>
      </c>
      <c r="BU91" s="1">
        <v>45170</v>
      </c>
      <c r="BV91" s="2">
        <v>0</v>
      </c>
      <c r="BW91" s="2">
        <v>0</v>
      </c>
      <c r="BY91" s="2">
        <v>7140</v>
      </c>
      <c r="BZ91" s="2">
        <v>1623773.6592000001</v>
      </c>
      <c r="CA91" s="1">
        <v>45352</v>
      </c>
      <c r="CE91" s="2">
        <v>0</v>
      </c>
      <c r="CF91" s="2">
        <v>0</v>
      </c>
      <c r="CG91" s="1">
        <v>45689</v>
      </c>
      <c r="CK91" s="2">
        <v>0</v>
      </c>
      <c r="CL91" s="2">
        <v>0</v>
      </c>
      <c r="CM91" s="1">
        <v>45689</v>
      </c>
      <c r="CT91" s="2">
        <v>1410</v>
      </c>
      <c r="CU91" s="2">
        <v>314658.98639999999</v>
      </c>
      <c r="CV91" s="1">
        <v>45505</v>
      </c>
      <c r="DL91" s="2">
        <v>303</v>
      </c>
      <c r="DM91" s="2">
        <v>0</v>
      </c>
      <c r="DN91" s="1">
        <v>45474</v>
      </c>
      <c r="DX91" s="2">
        <v>89125846.164566651</v>
      </c>
      <c r="DY91" s="2">
        <v>55319629.338199995</v>
      </c>
      <c r="DZ91" s="2">
        <f t="shared" si="20"/>
        <v>144445475.50276664</v>
      </c>
    </row>
    <row r="92" spans="1:130">
      <c r="A92" t="e">
        <f>VLOOKUP(C92,#REF!,2,FALSE)</f>
        <v>#REF!</v>
      </c>
      <c r="B92" t="e">
        <f t="shared" si="14"/>
        <v>#REF!</v>
      </c>
      <c r="C92" t="s">
        <v>388</v>
      </c>
      <c r="D92" t="s">
        <v>389</v>
      </c>
      <c r="E92" t="s">
        <v>115</v>
      </c>
      <c r="F92" t="s">
        <v>203</v>
      </c>
      <c r="G92" t="s">
        <v>364</v>
      </c>
      <c r="H92" t="e">
        <f>VLOOKUP(C92,#REF!,18,FALSE)</f>
        <v>#REF!</v>
      </c>
      <c r="I92" t="s">
        <v>721</v>
      </c>
      <c r="J92" t="str">
        <f t="shared" si="15"/>
        <v>L1</v>
      </c>
      <c r="K92" t="s">
        <v>819</v>
      </c>
      <c r="L92" t="str">
        <f t="shared" si="12"/>
        <v>L1 ANTINEOPLASTICS</v>
      </c>
      <c r="M92" t="s">
        <v>671</v>
      </c>
      <c r="N92" t="s">
        <v>668</v>
      </c>
      <c r="O92" t="s">
        <v>691</v>
      </c>
      <c r="P92" s="1">
        <f t="shared" si="13"/>
        <v>44713</v>
      </c>
      <c r="Q92" s="1" t="str">
        <f t="shared" si="16"/>
        <v/>
      </c>
      <c r="R92" s="9">
        <f t="shared" si="17"/>
        <v>5.6236496666668787E-4</v>
      </c>
      <c r="S92" s="8">
        <f t="shared" si="18"/>
        <v>0.11772965007016981</v>
      </c>
      <c r="T92">
        <f t="shared" si="19"/>
        <v>12</v>
      </c>
      <c r="U92" s="7">
        <v>0</v>
      </c>
      <c r="V92" s="7">
        <v>8769.8621999999996</v>
      </c>
      <c r="W92" s="7">
        <v>10401.105401851954</v>
      </c>
      <c r="X92" s="7">
        <v>12005.724499999998</v>
      </c>
      <c r="Y92" s="7">
        <v>23100.829302452312</v>
      </c>
      <c r="Z92" s="7" t="s">
        <v>870</v>
      </c>
      <c r="AA92" s="1" t="s">
        <v>848</v>
      </c>
      <c r="AB92" s="1" t="s">
        <v>820</v>
      </c>
      <c r="AC92" s="1" t="s">
        <v>820</v>
      </c>
      <c r="AD92" s="1">
        <v>45047</v>
      </c>
      <c r="AE92" s="1">
        <v>44743</v>
      </c>
      <c r="AF92" s="1">
        <v>44713</v>
      </c>
      <c r="AG92" s="1">
        <v>44743</v>
      </c>
      <c r="AH92" s="1">
        <v>44713</v>
      </c>
      <c r="AU92" s="2">
        <v>206</v>
      </c>
      <c r="AV92" s="2">
        <v>1333891.6404000001</v>
      </c>
      <c r="AW92" s="1">
        <v>44743</v>
      </c>
      <c r="AX92" s="2">
        <v>379</v>
      </c>
      <c r="AY92" s="2">
        <v>2724978.6828000001</v>
      </c>
      <c r="AZ92" s="1">
        <v>45200</v>
      </c>
      <c r="BA92" s="2">
        <v>0</v>
      </c>
      <c r="BB92" s="2">
        <v>0</v>
      </c>
      <c r="BC92" s="1">
        <v>45717</v>
      </c>
      <c r="BJ92" s="2">
        <v>304</v>
      </c>
      <c r="BK92" s="2">
        <v>2308161.5040000002</v>
      </c>
      <c r="BL92" s="1">
        <v>45444</v>
      </c>
      <c r="BM92" s="2">
        <v>8</v>
      </c>
      <c r="BN92" s="2">
        <v>41947.71653333334</v>
      </c>
      <c r="BO92" s="1">
        <v>44713</v>
      </c>
      <c r="BP92" s="2">
        <v>3</v>
      </c>
      <c r="BQ92" s="2">
        <v>36017.173499999997</v>
      </c>
      <c r="BR92" s="1">
        <v>44896</v>
      </c>
      <c r="BS92" s="2">
        <v>471</v>
      </c>
      <c r="BT92" s="2">
        <v>8558651.1079999991</v>
      </c>
      <c r="BU92" s="1">
        <v>44927</v>
      </c>
      <c r="BV92" s="2">
        <v>62</v>
      </c>
      <c r="BW92" s="2">
        <v>560849.92340000009</v>
      </c>
      <c r="BX92" s="1">
        <v>44986</v>
      </c>
      <c r="BY92" s="2">
        <v>49</v>
      </c>
      <c r="BZ92" s="2">
        <v>398173.6704</v>
      </c>
      <c r="CA92" s="1">
        <v>44774</v>
      </c>
      <c r="CK92" s="2">
        <v>0</v>
      </c>
      <c r="CL92" s="2">
        <v>0</v>
      </c>
      <c r="CM92" s="1">
        <v>44896</v>
      </c>
      <c r="CQ92" s="2">
        <v>34</v>
      </c>
      <c r="CR92" s="2">
        <v>266055.47915133333</v>
      </c>
      <c r="CS92" s="1">
        <v>44774</v>
      </c>
      <c r="DI92" s="2">
        <v>180</v>
      </c>
      <c r="DJ92" s="2">
        <v>1202916.9512</v>
      </c>
      <c r="DK92" s="1">
        <v>44774</v>
      </c>
      <c r="DL92" s="2">
        <v>30</v>
      </c>
      <c r="DM92" s="2">
        <v>284991.0624</v>
      </c>
      <c r="DN92" s="1">
        <v>44958</v>
      </c>
      <c r="DR92" s="2">
        <v>11</v>
      </c>
      <c r="DS92" s="2">
        <v>71037.45</v>
      </c>
      <c r="DT92" s="1">
        <v>44958</v>
      </c>
      <c r="DX92" s="2">
        <v>17615546.073384669</v>
      </c>
      <c r="DY92" s="2">
        <v>172126.28840000002</v>
      </c>
      <c r="DZ92" s="2">
        <f t="shared" si="20"/>
        <v>17787672.361784671</v>
      </c>
    </row>
    <row r="93" spans="1:130">
      <c r="A93" t="e">
        <f>VLOOKUP(C93,#REF!,2,FALSE)</f>
        <v>#REF!</v>
      </c>
      <c r="B93" t="e">
        <f t="shared" si="14"/>
        <v>#REF!</v>
      </c>
      <c r="C93" t="s">
        <v>390</v>
      </c>
      <c r="D93" t="s">
        <v>391</v>
      </c>
      <c r="E93" t="s">
        <v>392</v>
      </c>
      <c r="F93" t="s">
        <v>393</v>
      </c>
      <c r="G93" t="s">
        <v>107</v>
      </c>
      <c r="H93" t="e">
        <f>VLOOKUP(C93,#REF!,18,FALSE)</f>
        <v>#REF!</v>
      </c>
      <c r="I93" t="s">
        <v>742</v>
      </c>
      <c r="J93" t="str">
        <f t="shared" si="15"/>
        <v>L3</v>
      </c>
      <c r="K93" t="s">
        <v>847</v>
      </c>
      <c r="L93" t="str">
        <f t="shared" si="12"/>
        <v>L3 IMMUNOSTIMULATING AGENTS</v>
      </c>
      <c r="M93" t="s">
        <v>671</v>
      </c>
      <c r="N93" t="s">
        <v>679</v>
      </c>
      <c r="O93" t="s">
        <v>671</v>
      </c>
      <c r="P93" s="1">
        <f t="shared" si="13"/>
        <v>45231</v>
      </c>
      <c r="Q93" s="1" t="str">
        <f t="shared" si="16"/>
        <v/>
      </c>
      <c r="R93" s="9">
        <f t="shared" si="17"/>
        <v>7.2407370206660493E-5</v>
      </c>
      <c r="S93" s="8">
        <f t="shared" si="18"/>
        <v>1.1876018165702408E-3</v>
      </c>
      <c r="T93">
        <f t="shared" si="19"/>
        <v>1</v>
      </c>
      <c r="U93" s="7">
        <v>0</v>
      </c>
      <c r="V93" s="7">
        <v>0</v>
      </c>
      <c r="W93" s="7" t="e">
        <v>#NUM!</v>
      </c>
      <c r="X93" s="7">
        <v>0</v>
      </c>
      <c r="Y93" s="7">
        <v>7112.5898602484458</v>
      </c>
      <c r="Z93" s="7">
        <v>11534.576431076923</v>
      </c>
      <c r="AA93" s="1" t="s">
        <v>871</v>
      </c>
      <c r="AB93" s="1" t="s">
        <v>820</v>
      </c>
      <c r="AC93" s="1" t="s">
        <v>825</v>
      </c>
      <c r="AD93" s="1">
        <v>45231</v>
      </c>
      <c r="AE93" s="1">
        <v>45200</v>
      </c>
      <c r="AG93" s="1">
        <v>45200</v>
      </c>
      <c r="AH93" s="1">
        <v>45231</v>
      </c>
      <c r="BS93" s="2">
        <v>322</v>
      </c>
      <c r="BT93" s="2">
        <v>2290253.9349999996</v>
      </c>
      <c r="BU93" s="1">
        <v>45231</v>
      </c>
      <c r="DX93" s="2">
        <v>2290253.9349999996</v>
      </c>
      <c r="DZ93" s="2">
        <f t="shared" si="20"/>
        <v>2290253.9349999996</v>
      </c>
    </row>
    <row r="94" spans="1:130">
      <c r="A94" t="e">
        <f>VLOOKUP(C94,#REF!,2,FALSE)</f>
        <v>#REF!</v>
      </c>
      <c r="B94" t="e">
        <f t="shared" si="14"/>
        <v>#REF!</v>
      </c>
      <c r="C94" t="s">
        <v>394</v>
      </c>
      <c r="D94" t="s">
        <v>395</v>
      </c>
      <c r="E94" t="s">
        <v>396</v>
      </c>
      <c r="F94" t="s">
        <v>162</v>
      </c>
      <c r="G94" t="s">
        <v>223</v>
      </c>
      <c r="H94" t="e">
        <f>VLOOKUP(C94,#REF!,18,FALSE)</f>
        <v>#REF!</v>
      </c>
      <c r="I94" t="s">
        <v>673</v>
      </c>
      <c r="J94" t="str">
        <f t="shared" si="15"/>
        <v>L1</v>
      </c>
      <c r="K94" t="s">
        <v>819</v>
      </c>
      <c r="L94" t="str">
        <f t="shared" si="12"/>
        <v>L1 ANTINEOPLASTICS</v>
      </c>
      <c r="M94" t="s">
        <v>679</v>
      </c>
      <c r="N94" t="s">
        <v>671</v>
      </c>
      <c r="O94" t="s">
        <v>671</v>
      </c>
      <c r="P94" s="1">
        <f t="shared" si="13"/>
        <v>45170</v>
      </c>
      <c r="Q94" s="1" t="str">
        <f t="shared" si="16"/>
        <v/>
      </c>
      <c r="R94" s="9">
        <f t="shared" si="17"/>
        <v>1.0284308410644517E-3</v>
      </c>
      <c r="S94" s="8">
        <f t="shared" si="18"/>
        <v>0.11772965007016981</v>
      </c>
      <c r="T94">
        <f t="shared" si="19"/>
        <v>1</v>
      </c>
      <c r="U94" s="7">
        <v>0</v>
      </c>
      <c r="V94" s="7">
        <v>0</v>
      </c>
      <c r="W94" s="7" t="e">
        <v>#NUM!</v>
      </c>
      <c r="X94" s="7">
        <v>0</v>
      </c>
      <c r="Y94" s="7">
        <v>21571.215325596815</v>
      </c>
      <c r="Z94" s="7" t="e">
        <v>#N/A</v>
      </c>
      <c r="AA94" s="1" t="e">
        <v>#N/A</v>
      </c>
      <c r="AB94" s="1" t="e">
        <f t="shared" si="21"/>
        <v>#N/A</v>
      </c>
      <c r="AC94" s="1" t="str">
        <f t="shared" si="22"/>
        <v>no</v>
      </c>
      <c r="AE94" s="1">
        <v>45108</v>
      </c>
      <c r="AF94" s="1">
        <v>45170</v>
      </c>
      <c r="AG94" s="1">
        <v>45108</v>
      </c>
      <c r="AH94" s="1">
        <v>45170</v>
      </c>
      <c r="BS94" s="2">
        <v>1508</v>
      </c>
      <c r="BT94" s="2">
        <v>32529392.710999995</v>
      </c>
      <c r="BU94" s="1">
        <v>45170</v>
      </c>
      <c r="DX94" s="2">
        <v>32529392.710999995</v>
      </c>
      <c r="DY94" s="2">
        <v>0</v>
      </c>
      <c r="DZ94" s="2">
        <f t="shared" si="20"/>
        <v>32529392.710999995</v>
      </c>
    </row>
    <row r="95" spans="1:130">
      <c r="A95" t="e">
        <f>VLOOKUP(C95,#REF!,2,FALSE)</f>
        <v>#REF!</v>
      </c>
      <c r="B95" t="e">
        <f t="shared" si="14"/>
        <v>#REF!</v>
      </c>
      <c r="C95" t="s">
        <v>397</v>
      </c>
      <c r="D95" t="s">
        <v>398</v>
      </c>
      <c r="E95" t="s">
        <v>232</v>
      </c>
      <c r="F95" t="s">
        <v>170</v>
      </c>
      <c r="G95" t="s">
        <v>171</v>
      </c>
      <c r="H95" t="e">
        <f>VLOOKUP(C95,#REF!,18,FALSE)</f>
        <v>#REF!</v>
      </c>
      <c r="I95" t="s">
        <v>752</v>
      </c>
      <c r="J95" t="str">
        <f t="shared" si="15"/>
        <v>G4</v>
      </c>
      <c r="K95" t="s">
        <v>872</v>
      </c>
      <c r="L95" t="str">
        <f t="shared" si="12"/>
        <v>G4 UROLOGICALS</v>
      </c>
      <c r="M95" t="s">
        <v>679</v>
      </c>
      <c r="N95" t="s">
        <v>679</v>
      </c>
      <c r="O95" t="s">
        <v>671</v>
      </c>
      <c r="P95" s="1">
        <f t="shared" si="13"/>
        <v>45383</v>
      </c>
      <c r="Q95" s="1" t="str">
        <f t="shared" si="16"/>
        <v/>
      </c>
      <c r="R95" s="9">
        <f t="shared" si="17"/>
        <v>3.3985927009902516E-5</v>
      </c>
      <c r="S95" s="8">
        <f t="shared" si="18"/>
        <v>2.8295673312884881E-4</v>
      </c>
      <c r="T95">
        <f t="shared" si="19"/>
        <v>1</v>
      </c>
      <c r="U95" s="7">
        <v>0</v>
      </c>
      <c r="V95" s="7">
        <v>0</v>
      </c>
      <c r="W95" s="7" t="e">
        <v>#NUM!</v>
      </c>
      <c r="X95" s="7">
        <v>0</v>
      </c>
      <c r="Y95" s="7">
        <v>77172.019545454532</v>
      </c>
      <c r="Z95" s="7" t="e">
        <v>#N/A</v>
      </c>
      <c r="AA95" s="1" t="e">
        <v>#N/A</v>
      </c>
      <c r="AB95" s="1" t="e">
        <f t="shared" si="21"/>
        <v>#N/A</v>
      </c>
      <c r="AC95" s="1" t="str">
        <f t="shared" si="22"/>
        <v>no</v>
      </c>
      <c r="AE95" s="1">
        <v>45383</v>
      </c>
      <c r="AG95" s="1">
        <v>45383</v>
      </c>
      <c r="AH95" s="1">
        <v>45383</v>
      </c>
      <c r="BS95" s="2">
        <v>16</v>
      </c>
      <c r="BT95" s="2">
        <v>1074979.0089999998</v>
      </c>
      <c r="BU95" s="1">
        <v>45383</v>
      </c>
      <c r="DY95" s="2">
        <v>1074979.0089999998</v>
      </c>
      <c r="DZ95" s="2">
        <f t="shared" si="20"/>
        <v>1074979.0089999998</v>
      </c>
    </row>
    <row r="96" spans="1:130">
      <c r="A96" t="e">
        <f>VLOOKUP(C96,#REF!,2,FALSE)</f>
        <v>#REF!</v>
      </c>
      <c r="B96" t="e">
        <f t="shared" si="14"/>
        <v>#REF!</v>
      </c>
      <c r="C96" t="s">
        <v>399</v>
      </c>
      <c r="D96" t="s">
        <v>400</v>
      </c>
      <c r="E96" t="s">
        <v>169</v>
      </c>
      <c r="F96" t="s">
        <v>162</v>
      </c>
      <c r="G96" t="s">
        <v>107</v>
      </c>
      <c r="H96" t="e">
        <f>VLOOKUP(C96,#REF!,18,FALSE)</f>
        <v>#REF!</v>
      </c>
      <c r="I96" t="s">
        <v>669</v>
      </c>
      <c r="J96" t="str">
        <f t="shared" si="15"/>
        <v>D5</v>
      </c>
      <c r="K96" t="s">
        <v>815</v>
      </c>
      <c r="L96" t="str">
        <f t="shared" si="12"/>
        <v>D5 NONSTEROIDAL PRODUCTS FOR INFLAMMATORY SKIN DISORDERS</v>
      </c>
      <c r="M96" t="s">
        <v>667</v>
      </c>
      <c r="N96" t="s">
        <v>679</v>
      </c>
      <c r="O96" t="s">
        <v>703</v>
      </c>
      <c r="P96" s="1">
        <f t="shared" si="13"/>
        <v>44774</v>
      </c>
      <c r="Q96" s="1" t="str">
        <f t="shared" si="16"/>
        <v/>
      </c>
      <c r="R96" s="9">
        <f t="shared" si="17"/>
        <v>1.4794177023482666E-3</v>
      </c>
      <c r="S96" s="8">
        <f t="shared" si="18"/>
        <v>2.4385681651296651E-2</v>
      </c>
      <c r="T96">
        <f t="shared" si="19"/>
        <v>2</v>
      </c>
      <c r="U96" s="7">
        <v>0</v>
      </c>
      <c r="V96" s="7">
        <v>0</v>
      </c>
      <c r="W96" s="7" t="e">
        <v>#NUM!</v>
      </c>
      <c r="X96" s="7">
        <v>0</v>
      </c>
      <c r="Y96" s="7">
        <v>5715.4273423803397</v>
      </c>
      <c r="Z96" s="7" t="e">
        <v>#N/A</v>
      </c>
      <c r="AA96" s="1" t="e">
        <v>#N/A</v>
      </c>
      <c r="AB96" s="1" t="e">
        <f t="shared" si="21"/>
        <v>#N/A</v>
      </c>
      <c r="AC96" s="1" t="str">
        <f t="shared" si="22"/>
        <v>no</v>
      </c>
      <c r="AD96" s="1">
        <v>44774</v>
      </c>
      <c r="AE96" s="1">
        <v>44743</v>
      </c>
      <c r="AG96" s="1">
        <v>45474</v>
      </c>
      <c r="AH96" s="1">
        <v>44774</v>
      </c>
      <c r="AU96" s="2">
        <v>0</v>
      </c>
      <c r="AV96" s="2">
        <v>0</v>
      </c>
      <c r="AW96" s="1">
        <v>45717</v>
      </c>
      <c r="BA96" s="2">
        <v>21552</v>
      </c>
      <c r="BB96" s="2">
        <v>15627936.741600001</v>
      </c>
      <c r="BC96" s="1">
        <v>44774</v>
      </c>
      <c r="BS96" s="2">
        <v>5453</v>
      </c>
      <c r="BT96" s="2">
        <v>31166225.297999993</v>
      </c>
      <c r="BU96" s="1">
        <v>45536</v>
      </c>
      <c r="BY96" s="2">
        <v>0</v>
      </c>
      <c r="BZ96" s="2">
        <v>0</v>
      </c>
      <c r="CA96" s="1">
        <v>45748</v>
      </c>
      <c r="DX96" s="2">
        <v>6371915.6887999997</v>
      </c>
      <c r="DY96" s="2">
        <v>40422246.350799993</v>
      </c>
      <c r="DZ96" s="2">
        <f t="shared" si="20"/>
        <v>46794162.039599992</v>
      </c>
    </row>
    <row r="97" spans="1:130">
      <c r="A97" t="e">
        <f>VLOOKUP(C97,#REF!,2,FALSE)</f>
        <v>#REF!</v>
      </c>
      <c r="B97" t="e">
        <f t="shared" si="14"/>
        <v>#REF!</v>
      </c>
      <c r="C97" t="s">
        <v>401</v>
      </c>
      <c r="D97" t="s">
        <v>402</v>
      </c>
      <c r="E97" t="s">
        <v>105</v>
      </c>
      <c r="F97" t="s">
        <v>403</v>
      </c>
      <c r="G97" t="s">
        <v>107</v>
      </c>
      <c r="H97" t="e">
        <f>VLOOKUP(C97,#REF!,18,FALSE)</f>
        <v>#REF!</v>
      </c>
      <c r="I97" t="s">
        <v>753</v>
      </c>
      <c r="J97" t="str">
        <f t="shared" si="15"/>
        <v>J5</v>
      </c>
      <c r="K97" t="s">
        <v>865</v>
      </c>
      <c r="L97" t="str">
        <f t="shared" si="12"/>
        <v>J5 ANTIVIRALS FOR SYSTEMIC USE</v>
      </c>
      <c r="M97" t="s">
        <v>679</v>
      </c>
      <c r="N97" t="s">
        <v>671</v>
      </c>
      <c r="O97" t="s">
        <v>671</v>
      </c>
      <c r="P97" s="1">
        <f t="shared" si="13"/>
        <v>44531</v>
      </c>
      <c r="Q97" s="1">
        <f t="shared" si="16"/>
        <v>44562</v>
      </c>
      <c r="R97" s="9">
        <f t="shared" si="17"/>
        <v>4.602312293625619E-2</v>
      </c>
      <c r="S97" s="8">
        <f t="shared" si="18"/>
        <v>4.9054951553048558E-2</v>
      </c>
      <c r="T97">
        <f t="shared" si="19"/>
        <v>29</v>
      </c>
      <c r="U97" s="7">
        <v>1265.3146924723178</v>
      </c>
      <c r="V97" s="7">
        <v>23.175010920634922</v>
      </c>
      <c r="W97" s="7">
        <v>41.349065043615042</v>
      </c>
      <c r="X97" s="7">
        <v>76.557015520833346</v>
      </c>
      <c r="Y97" s="7">
        <v>0</v>
      </c>
      <c r="Z97" s="7">
        <v>9.7017384856224762</v>
      </c>
      <c r="AA97" s="1" t="s">
        <v>873</v>
      </c>
      <c r="AB97" s="1" t="s">
        <v>825</v>
      </c>
      <c r="AC97" s="1" t="str">
        <f t="shared" si="22"/>
        <v>no</v>
      </c>
      <c r="AE97" s="1">
        <v>44470</v>
      </c>
      <c r="AF97" s="1">
        <v>44531</v>
      </c>
      <c r="AG97" s="1">
        <v>44470</v>
      </c>
      <c r="AH97" s="1">
        <v>44531</v>
      </c>
      <c r="AI97" s="2">
        <v>21494</v>
      </c>
      <c r="AJ97" s="2">
        <v>27196674</v>
      </c>
      <c r="AK97" s="1">
        <v>44562</v>
      </c>
      <c r="AL97" s="2">
        <v>1809270</v>
      </c>
      <c r="AM97" s="2">
        <v>55080025.280599996</v>
      </c>
      <c r="AO97" s="2">
        <v>16545</v>
      </c>
      <c r="AP97" s="2">
        <v>724750.54080000008</v>
      </c>
      <c r="AQ97" s="1">
        <v>44652</v>
      </c>
      <c r="AR97" s="2">
        <v>469128</v>
      </c>
      <c r="AS97" s="2">
        <v>15725817.9804</v>
      </c>
      <c r="AT97" s="1">
        <v>44562</v>
      </c>
      <c r="AU97" s="2">
        <v>421924</v>
      </c>
      <c r="AV97" s="2">
        <v>11697312.158400001</v>
      </c>
      <c r="AW97" s="1">
        <v>44593</v>
      </c>
      <c r="AX97" s="2">
        <v>198947</v>
      </c>
      <c r="AY97" s="2">
        <v>11929305.1812</v>
      </c>
      <c r="AZ97" s="1">
        <v>44593</v>
      </c>
      <c r="BA97" s="2">
        <v>164605</v>
      </c>
      <c r="BB97" s="2">
        <v>20069826.180266667</v>
      </c>
      <c r="BC97" s="1">
        <v>44986</v>
      </c>
      <c r="BD97" s="2">
        <v>3210</v>
      </c>
      <c r="BE97" s="2">
        <v>152817.4032</v>
      </c>
      <c r="BF97" s="1">
        <v>44562</v>
      </c>
      <c r="BG97" s="2">
        <v>23310</v>
      </c>
      <c r="BH97" s="2">
        <v>963846.70616666658</v>
      </c>
      <c r="BI97" s="1">
        <v>44713</v>
      </c>
      <c r="BJ97" s="2">
        <v>34133</v>
      </c>
      <c r="BK97" s="2">
        <v>1527383.4839999999</v>
      </c>
      <c r="BL97" s="1">
        <v>44652</v>
      </c>
      <c r="BM97" s="2">
        <v>31770</v>
      </c>
      <c r="BN97" s="2">
        <v>1290145.8472</v>
      </c>
      <c r="BO97" s="1">
        <v>44562</v>
      </c>
      <c r="BP97" s="2">
        <v>257790</v>
      </c>
      <c r="BQ97" s="2">
        <v>136.20466666666667</v>
      </c>
      <c r="BR97" s="1">
        <v>44562</v>
      </c>
      <c r="BS97" s="2">
        <v>19141963</v>
      </c>
      <c r="BT97" s="2">
        <v>1263698910.316</v>
      </c>
      <c r="BU97" s="1">
        <v>44531</v>
      </c>
      <c r="BV97" s="2">
        <v>39060</v>
      </c>
      <c r="BW97" s="2">
        <v>1989468.0518666669</v>
      </c>
      <c r="BX97" s="1">
        <v>45231</v>
      </c>
      <c r="BY97" s="2">
        <v>381720</v>
      </c>
      <c r="BZ97" s="2">
        <v>16762738.0272</v>
      </c>
      <c r="CA97" s="1">
        <v>44652</v>
      </c>
      <c r="CB97" s="2">
        <v>180</v>
      </c>
      <c r="CC97" s="2">
        <v>5340.294218666666</v>
      </c>
      <c r="CD97" s="1">
        <v>45536</v>
      </c>
      <c r="CE97" s="2">
        <v>257580</v>
      </c>
      <c r="CF97" s="2">
        <v>11744130.352588667</v>
      </c>
      <c r="CG97" s="1">
        <v>44774</v>
      </c>
      <c r="CH97" s="2">
        <v>13230</v>
      </c>
      <c r="CI97" s="2">
        <v>389359.80599999998</v>
      </c>
      <c r="CJ97" s="1">
        <v>44927</v>
      </c>
      <c r="CK97" s="2">
        <v>48960</v>
      </c>
      <c r="CL97" s="2">
        <v>2137673.1156000001</v>
      </c>
      <c r="CM97" s="1">
        <v>44713</v>
      </c>
      <c r="CN97" s="2">
        <v>120</v>
      </c>
      <c r="CO97" s="2">
        <v>5797.8492000000006</v>
      </c>
      <c r="CP97" s="1">
        <v>44621</v>
      </c>
      <c r="CQ97" s="2">
        <v>160</v>
      </c>
      <c r="CR97" s="2">
        <v>12249.122483333334</v>
      </c>
      <c r="CS97" s="1">
        <v>44986</v>
      </c>
      <c r="CT97" s="2">
        <v>0</v>
      </c>
      <c r="CU97" s="2">
        <v>0</v>
      </c>
      <c r="CV97" s="1">
        <v>44652</v>
      </c>
      <c r="CW97" s="2">
        <v>28710</v>
      </c>
      <c r="CX97" s="2">
        <v>754431.25909333327</v>
      </c>
      <c r="CY97" s="1">
        <v>44562</v>
      </c>
      <c r="CZ97" s="2">
        <v>3120</v>
      </c>
      <c r="DA97" s="2">
        <v>136666.3584</v>
      </c>
      <c r="DB97" s="1">
        <v>44774</v>
      </c>
      <c r="DC97" s="2">
        <v>2520</v>
      </c>
      <c r="DD97" s="2">
        <v>58401.027520000003</v>
      </c>
      <c r="DE97" s="1">
        <v>45597</v>
      </c>
      <c r="DF97" s="2">
        <v>295320</v>
      </c>
      <c r="DG97" s="2">
        <v>8465945.0026666671</v>
      </c>
      <c r="DI97" s="2">
        <v>10710</v>
      </c>
      <c r="DJ97" s="2">
        <v>570885.32613333338</v>
      </c>
      <c r="DK97" s="1">
        <v>44593</v>
      </c>
      <c r="DL97" s="2">
        <v>4305</v>
      </c>
      <c r="DM97" s="2">
        <v>197723.5128</v>
      </c>
      <c r="DN97" s="1">
        <v>44713</v>
      </c>
      <c r="DO97" s="2">
        <v>84840</v>
      </c>
      <c r="DP97" s="2">
        <v>2200825.9680000003</v>
      </c>
      <c r="DQ97" s="1">
        <v>44743</v>
      </c>
      <c r="DR97" s="2">
        <v>8730</v>
      </c>
      <c r="DS97" s="2">
        <v>228395.2836</v>
      </c>
      <c r="DT97" s="1">
        <v>44805</v>
      </c>
      <c r="DX97" s="2">
        <v>113827555.14373398</v>
      </c>
      <c r="DY97" s="2">
        <v>1341889426.4965367</v>
      </c>
      <c r="DZ97" s="2">
        <f t="shared" si="20"/>
        <v>1455716981.6402707</v>
      </c>
    </row>
    <row r="98" spans="1:130">
      <c r="A98" t="e">
        <f>VLOOKUP(C98,#REF!,2,FALSE)</f>
        <v>#REF!</v>
      </c>
      <c r="B98" t="e">
        <f t="shared" si="14"/>
        <v>#REF!</v>
      </c>
      <c r="C98" t="s">
        <v>404</v>
      </c>
      <c r="D98" t="s">
        <v>405</v>
      </c>
      <c r="E98" t="s">
        <v>105</v>
      </c>
      <c r="F98" t="s">
        <v>200</v>
      </c>
      <c r="G98" t="s">
        <v>107</v>
      </c>
      <c r="H98" t="e">
        <f>VLOOKUP(C98,#REF!,18,FALSE)</f>
        <v>#REF!</v>
      </c>
      <c r="I98" t="s">
        <v>673</v>
      </c>
      <c r="J98" t="str">
        <f t="shared" si="15"/>
        <v>L1</v>
      </c>
      <c r="K98" t="s">
        <v>819</v>
      </c>
      <c r="L98" t="str">
        <f t="shared" si="12"/>
        <v>L1 ANTINEOPLASTICS</v>
      </c>
      <c r="M98" t="s">
        <v>671</v>
      </c>
      <c r="N98" t="s">
        <v>679</v>
      </c>
      <c r="O98" t="s">
        <v>671</v>
      </c>
      <c r="P98" s="1">
        <f t="shared" ref="P98:P129" si="23">MIN(AK98,AT98,AW98,AZ98,BO98,BR98,BU98,AN98,AQ98,BC98,BF98,BI98,BL98)</f>
        <v>45261</v>
      </c>
      <c r="Q98" s="1" t="str">
        <f t="shared" si="16"/>
        <v/>
      </c>
      <c r="R98" s="9">
        <f t="shared" si="17"/>
        <v>2.7744926941030867E-5</v>
      </c>
      <c r="S98" s="8">
        <f t="shared" si="18"/>
        <v>0.11772965007016981</v>
      </c>
      <c r="T98">
        <f t="shared" si="19"/>
        <v>2</v>
      </c>
      <c r="U98" s="7">
        <v>0</v>
      </c>
      <c r="V98" s="7">
        <v>324.96163333333334</v>
      </c>
      <c r="W98" s="7">
        <v>324.96163333333334</v>
      </c>
      <c r="X98" s="7">
        <v>324.96163333333334</v>
      </c>
      <c r="Y98" s="7">
        <v>188.60485915032677</v>
      </c>
      <c r="Z98" s="7">
        <v>425445.75686666666</v>
      </c>
      <c r="AA98" s="1" t="s">
        <v>817</v>
      </c>
      <c r="AB98" s="1" t="str">
        <f t="shared" si="21"/>
        <v>yes</v>
      </c>
      <c r="AC98" s="1" t="str">
        <f t="shared" si="22"/>
        <v>no</v>
      </c>
      <c r="AD98" s="1">
        <v>45261</v>
      </c>
      <c r="AE98" s="1">
        <v>45200</v>
      </c>
      <c r="AG98" s="1">
        <v>45200</v>
      </c>
      <c r="AH98" s="1">
        <v>45261</v>
      </c>
      <c r="BS98" s="2">
        <v>3466</v>
      </c>
      <c r="BT98" s="2">
        <v>819082.32299999986</v>
      </c>
      <c r="BU98" s="1">
        <v>45261</v>
      </c>
      <c r="DL98" s="2">
        <v>180</v>
      </c>
      <c r="DM98" s="2">
        <v>58493.094000000005</v>
      </c>
      <c r="DN98" s="1">
        <v>45597</v>
      </c>
      <c r="DX98" s="2">
        <v>58493.094000000005</v>
      </c>
      <c r="DY98" s="2">
        <v>819082.32299999986</v>
      </c>
      <c r="DZ98" s="2">
        <f t="shared" si="20"/>
        <v>877575.4169999999</v>
      </c>
    </row>
    <row r="99" spans="1:130">
      <c r="A99" t="e">
        <f>VLOOKUP(C99,#REF!,2,FALSE)</f>
        <v>#REF!</v>
      </c>
      <c r="B99" t="e">
        <f t="shared" si="14"/>
        <v>#REF!</v>
      </c>
      <c r="C99" t="s">
        <v>406</v>
      </c>
      <c r="D99" t="s">
        <v>407</v>
      </c>
      <c r="E99" t="s">
        <v>408</v>
      </c>
      <c r="F99" t="s">
        <v>116</v>
      </c>
      <c r="G99" t="s">
        <v>171</v>
      </c>
      <c r="H99" t="e">
        <f>VLOOKUP(C99,#REF!,18,FALSE)</f>
        <v>#REF!</v>
      </c>
      <c r="I99" t="s">
        <v>754</v>
      </c>
      <c r="J99" t="str">
        <f t="shared" si="15"/>
        <v>J6</v>
      </c>
      <c r="K99" t="s">
        <v>837</v>
      </c>
      <c r="L99" t="str">
        <f t="shared" si="12"/>
        <v>J6 SERA AND GAMMA-GLOBULIN</v>
      </c>
      <c r="M99" t="s">
        <v>671</v>
      </c>
      <c r="N99" t="s">
        <v>701</v>
      </c>
      <c r="O99" t="s">
        <v>755</v>
      </c>
      <c r="P99" s="1">
        <f t="shared" si="23"/>
        <v>45170</v>
      </c>
      <c r="Q99" s="1" t="str">
        <f t="shared" si="16"/>
        <v/>
      </c>
      <c r="R99" s="9">
        <f t="shared" si="17"/>
        <v>2.8756815792946842E-2</v>
      </c>
      <c r="S99" s="8">
        <f t="shared" si="18"/>
        <v>2.8761952007941544E-2</v>
      </c>
      <c r="T99">
        <f t="shared" si="19"/>
        <v>10</v>
      </c>
      <c r="U99" s="7">
        <v>0</v>
      </c>
      <c r="V99" s="7">
        <v>320.9742776612556</v>
      </c>
      <c r="W99" s="7">
        <v>748.4849876578852</v>
      </c>
      <c r="X99" s="7">
        <v>6587.5592767573698</v>
      </c>
      <c r="Y99" s="7">
        <v>687.66241552371673</v>
      </c>
      <c r="Z99" s="7">
        <v>4436.6314589993699</v>
      </c>
      <c r="AA99" s="1" t="s">
        <v>838</v>
      </c>
      <c r="AB99" s="1" t="s">
        <v>825</v>
      </c>
      <c r="AC99" s="1" t="str">
        <f t="shared" si="22"/>
        <v>no</v>
      </c>
      <c r="AD99" s="1">
        <v>45170</v>
      </c>
      <c r="AE99" s="1">
        <v>45108</v>
      </c>
      <c r="AF99" s="1">
        <v>45170</v>
      </c>
      <c r="AG99" s="1">
        <v>45108</v>
      </c>
      <c r="AH99" s="1">
        <v>45170</v>
      </c>
      <c r="AO99" s="2">
        <v>60936</v>
      </c>
      <c r="AP99" s="2">
        <v>63622604.971200004</v>
      </c>
      <c r="AQ99" s="1">
        <v>45383</v>
      </c>
      <c r="AR99" s="2">
        <v>235695</v>
      </c>
      <c r="AS99" s="2">
        <v>65765776.124400005</v>
      </c>
      <c r="AT99" s="1">
        <v>45170</v>
      </c>
      <c r="AU99" s="2">
        <v>342258</v>
      </c>
      <c r="AV99" s="2">
        <v>178679208.49680001</v>
      </c>
      <c r="AW99" s="1">
        <v>45170</v>
      </c>
      <c r="AX99" s="2">
        <v>132092</v>
      </c>
      <c r="AY99" s="2">
        <v>102992077.34639999</v>
      </c>
      <c r="AZ99" s="1">
        <v>45566</v>
      </c>
      <c r="BA99" s="2">
        <v>3699</v>
      </c>
      <c r="BB99" s="2">
        <v>13300447.190966668</v>
      </c>
      <c r="BC99" s="1">
        <v>45413</v>
      </c>
      <c r="BJ99" s="2">
        <v>54403</v>
      </c>
      <c r="BK99" s="2">
        <v>61409188.407600001</v>
      </c>
      <c r="BL99" s="1">
        <v>45170</v>
      </c>
      <c r="BS99" s="2">
        <v>543723</v>
      </c>
      <c r="BT99" s="2">
        <v>374376998.51299989</v>
      </c>
      <c r="BU99" s="1">
        <v>45170</v>
      </c>
      <c r="BV99" s="2">
        <v>48955</v>
      </c>
      <c r="BW99" s="2">
        <v>27311423.358333334</v>
      </c>
      <c r="BX99" s="1">
        <v>45566</v>
      </c>
      <c r="CK99" s="2">
        <v>17635</v>
      </c>
      <c r="CL99" s="2">
        <v>13199530.858800001</v>
      </c>
      <c r="CW99" s="2">
        <v>0</v>
      </c>
      <c r="CX99" s="2">
        <v>0</v>
      </c>
      <c r="CY99" s="1">
        <v>45689</v>
      </c>
      <c r="DL99" s="2">
        <v>27900</v>
      </c>
      <c r="DM99" s="2">
        <v>8924329.3128000014</v>
      </c>
      <c r="DN99" s="1">
        <v>45566</v>
      </c>
      <c r="DX99" s="2">
        <v>674667434.97386658</v>
      </c>
      <c r="DY99" s="2">
        <v>234914149.60643327</v>
      </c>
      <c r="DZ99" s="2">
        <f t="shared" si="20"/>
        <v>909581584.58029985</v>
      </c>
    </row>
    <row r="100" spans="1:130">
      <c r="A100" t="e">
        <f>VLOOKUP(C100,#REF!,2,FALSE)</f>
        <v>#REF!</v>
      </c>
      <c r="B100" t="e">
        <f t="shared" si="14"/>
        <v>#REF!</v>
      </c>
      <c r="C100" t="s">
        <v>409</v>
      </c>
      <c r="D100" t="s">
        <v>410</v>
      </c>
      <c r="E100" t="s">
        <v>411</v>
      </c>
      <c r="F100" t="s">
        <v>203</v>
      </c>
      <c r="G100" t="s">
        <v>412</v>
      </c>
      <c r="H100" t="e">
        <f>VLOOKUP(C100,#REF!,18,FALSE)</f>
        <v>#REF!</v>
      </c>
      <c r="I100" t="s">
        <v>673</v>
      </c>
      <c r="J100" t="str">
        <f t="shared" si="15"/>
        <v>L1</v>
      </c>
      <c r="K100" t="s">
        <v>819</v>
      </c>
      <c r="L100" t="str">
        <f t="shared" si="12"/>
        <v>L1 ANTINEOPLASTICS</v>
      </c>
      <c r="M100" t="s">
        <v>679</v>
      </c>
      <c r="N100" t="s">
        <v>679</v>
      </c>
      <c r="O100" t="s">
        <v>671</v>
      </c>
      <c r="P100" s="1">
        <f t="shared" si="23"/>
        <v>45444</v>
      </c>
      <c r="Q100" s="1" t="str">
        <f t="shared" si="16"/>
        <v/>
      </c>
      <c r="R100" s="9">
        <f t="shared" si="17"/>
        <v>3.5065121098160729E-4</v>
      </c>
      <c r="S100" s="8">
        <f t="shared" si="18"/>
        <v>0.11772965007016981</v>
      </c>
      <c r="T100">
        <f t="shared" si="19"/>
        <v>1</v>
      </c>
      <c r="U100" s="7">
        <v>0</v>
      </c>
      <c r="V100" s="7">
        <v>0</v>
      </c>
      <c r="W100" s="7" t="e">
        <v>#NUM!</v>
      </c>
      <c r="X100" s="7">
        <v>0</v>
      </c>
      <c r="Y100" s="7">
        <v>44364.561975999997</v>
      </c>
      <c r="Z100" s="7" t="e">
        <v>#N/A</v>
      </c>
      <c r="AA100" s="1" t="e">
        <v>#N/A</v>
      </c>
      <c r="AB100" s="1" t="e">
        <f t="shared" si="21"/>
        <v>#N/A</v>
      </c>
      <c r="AC100" s="1" t="str">
        <f t="shared" si="22"/>
        <v>no</v>
      </c>
      <c r="AE100" s="1">
        <v>45383</v>
      </c>
      <c r="AG100" s="1">
        <v>45383</v>
      </c>
      <c r="AH100" s="1">
        <v>45444</v>
      </c>
      <c r="BS100" s="2">
        <v>250</v>
      </c>
      <c r="BT100" s="2">
        <v>11091140.493999999</v>
      </c>
      <c r="BU100" s="1">
        <v>45444</v>
      </c>
      <c r="DX100" s="2">
        <v>4420322.3699999992</v>
      </c>
      <c r="DY100" s="2">
        <v>6670818.1239999989</v>
      </c>
      <c r="DZ100" s="2">
        <f t="shared" si="20"/>
        <v>11091140.493999999</v>
      </c>
    </row>
    <row r="101" spans="1:130">
      <c r="A101" t="e">
        <f>VLOOKUP(C101,#REF!,2,FALSE)</f>
        <v>#REF!</v>
      </c>
      <c r="B101" t="e">
        <f t="shared" si="14"/>
        <v>#REF!</v>
      </c>
      <c r="C101" t="s">
        <v>413</v>
      </c>
      <c r="D101" t="s">
        <v>414</v>
      </c>
      <c r="E101" t="s">
        <v>147</v>
      </c>
      <c r="F101" t="s">
        <v>415</v>
      </c>
      <c r="G101" t="s">
        <v>107</v>
      </c>
      <c r="H101" t="e">
        <f>VLOOKUP(C101,#REF!,18,FALSE)</f>
        <v>#REF!</v>
      </c>
      <c r="I101" t="s">
        <v>716</v>
      </c>
      <c r="J101" t="str">
        <f t="shared" si="15"/>
        <v>A5</v>
      </c>
      <c r="K101" t="s">
        <v>849</v>
      </c>
      <c r="L101" t="str">
        <f t="shared" si="12"/>
        <v>A5 CHOLAGOGUES AND HEPATIC PROTECTORS</v>
      </c>
      <c r="M101" t="s">
        <v>671</v>
      </c>
      <c r="N101" t="s">
        <v>668</v>
      </c>
      <c r="O101" t="s">
        <v>691</v>
      </c>
      <c r="P101" s="1">
        <f t="shared" si="23"/>
        <v>44378</v>
      </c>
      <c r="Q101" s="1">
        <f t="shared" si="16"/>
        <v>45748</v>
      </c>
      <c r="R101" s="9">
        <f t="shared" si="17"/>
        <v>6.0696381125969437E-4</v>
      </c>
      <c r="S101" s="8">
        <f t="shared" si="18"/>
        <v>5.1224527846188443E-3</v>
      </c>
      <c r="T101">
        <f t="shared" si="19"/>
        <v>12</v>
      </c>
      <c r="U101" s="7">
        <v>0</v>
      </c>
      <c r="V101" s="7">
        <v>609.30616999999995</v>
      </c>
      <c r="W101" s="7">
        <v>901.36661711728402</v>
      </c>
      <c r="X101" s="7">
        <v>1098.3407429977849</v>
      </c>
      <c r="Y101" s="7">
        <v>0</v>
      </c>
      <c r="Z101" s="7">
        <v>832021.77007243037</v>
      </c>
      <c r="AA101" s="1" t="s">
        <v>817</v>
      </c>
      <c r="AB101" s="1" t="str">
        <f t="shared" si="21"/>
        <v>yes</v>
      </c>
      <c r="AC101" s="1" t="s">
        <v>820</v>
      </c>
      <c r="AD101" s="1">
        <v>44378</v>
      </c>
      <c r="AE101" s="1">
        <v>44470</v>
      </c>
      <c r="AF101" s="1">
        <v>44378</v>
      </c>
      <c r="AG101" s="1">
        <v>44470</v>
      </c>
      <c r="AH101" s="1">
        <v>44378</v>
      </c>
      <c r="AI101" s="2">
        <v>0</v>
      </c>
      <c r="AJ101" s="2">
        <v>0</v>
      </c>
      <c r="AK101" s="1">
        <v>45748</v>
      </c>
      <c r="AO101" s="2">
        <v>587</v>
      </c>
      <c r="AP101" s="2">
        <v>205002.5208</v>
      </c>
      <c r="AQ101" s="1">
        <v>44805</v>
      </c>
      <c r="AR101" s="2">
        <v>7423</v>
      </c>
      <c r="AS101" s="2">
        <v>5666069.3231999995</v>
      </c>
      <c r="AT101" s="1">
        <v>44896</v>
      </c>
      <c r="AU101" s="2">
        <v>9229</v>
      </c>
      <c r="AV101" s="2">
        <v>3287583.3540000003</v>
      </c>
      <c r="AW101" s="1">
        <v>44440</v>
      </c>
      <c r="AX101" s="2">
        <v>8776</v>
      </c>
      <c r="AY101" s="2">
        <v>4331173.8360000001</v>
      </c>
      <c r="AZ101" s="1">
        <v>44896</v>
      </c>
      <c r="BJ101" s="2">
        <v>2695</v>
      </c>
      <c r="BK101" s="2">
        <v>954309.27240000002</v>
      </c>
      <c r="BL101" s="1">
        <v>45200</v>
      </c>
      <c r="BM101" s="2">
        <v>510</v>
      </c>
      <c r="BN101" s="2">
        <v>126203.28933333335</v>
      </c>
      <c r="BO101" s="1">
        <v>44378</v>
      </c>
      <c r="BP101" s="2">
        <v>4830</v>
      </c>
      <c r="BQ101" s="2">
        <v>3428450.6766666668</v>
      </c>
      <c r="BR101" s="1">
        <v>44682</v>
      </c>
      <c r="BY101" s="2">
        <v>150</v>
      </c>
      <c r="BZ101" s="2">
        <v>55241.406000000003</v>
      </c>
      <c r="CA101" s="1">
        <v>44440</v>
      </c>
      <c r="CE101" s="2">
        <v>0</v>
      </c>
      <c r="CF101" s="2">
        <v>0</v>
      </c>
      <c r="CG101" s="1">
        <v>44958</v>
      </c>
      <c r="CQ101" s="2">
        <v>600</v>
      </c>
      <c r="CR101" s="2">
        <v>207108.39501333336</v>
      </c>
      <c r="CS101" s="1">
        <v>45047</v>
      </c>
      <c r="CT101" s="2">
        <v>0</v>
      </c>
      <c r="CU101" s="2">
        <v>0</v>
      </c>
      <c r="CV101" s="1">
        <v>45627</v>
      </c>
      <c r="DI101" s="2">
        <v>990</v>
      </c>
      <c r="DJ101" s="2">
        <v>739806.28661333327</v>
      </c>
      <c r="DK101" s="1">
        <v>44958</v>
      </c>
      <c r="DL101" s="2">
        <v>770</v>
      </c>
      <c r="DM101" s="2">
        <v>124274.14559999999</v>
      </c>
      <c r="DN101" s="1">
        <v>44774</v>
      </c>
      <c r="DR101" s="2">
        <v>120</v>
      </c>
      <c r="DS101" s="2">
        <v>73116.740399999995</v>
      </c>
      <c r="DT101" s="1">
        <v>45108</v>
      </c>
      <c r="DX101" s="2">
        <v>10250858.56968</v>
      </c>
      <c r="DY101" s="2">
        <v>8947480.676346669</v>
      </c>
      <c r="DZ101" s="2">
        <f t="shared" si="20"/>
        <v>19198339.246026669</v>
      </c>
    </row>
    <row r="102" spans="1:130">
      <c r="A102" t="e">
        <f>VLOOKUP(C102,#REF!,2,FALSE)</f>
        <v>#REF!</v>
      </c>
      <c r="B102" t="e">
        <f t="shared" si="14"/>
        <v>#REF!</v>
      </c>
      <c r="C102" t="s">
        <v>416</v>
      </c>
      <c r="D102" t="s">
        <v>417</v>
      </c>
      <c r="E102" t="s">
        <v>128</v>
      </c>
      <c r="F102" t="s">
        <v>166</v>
      </c>
      <c r="G102" t="s">
        <v>107</v>
      </c>
      <c r="H102" t="e">
        <f>VLOOKUP(C102,#REF!,18,FALSE)</f>
        <v>#REF!</v>
      </c>
      <c r="I102" t="s">
        <v>686</v>
      </c>
      <c r="J102" t="str">
        <f t="shared" si="15"/>
        <v>A16</v>
      </c>
      <c r="K102" t="s">
        <v>829</v>
      </c>
      <c r="L102" t="str">
        <f t="shared" si="12"/>
        <v>A16 OTHER ALIMENTARY TRACT AND METABOLISM PRODUCTS</v>
      </c>
      <c r="M102" t="s">
        <v>667</v>
      </c>
      <c r="N102" t="s">
        <v>667</v>
      </c>
      <c r="O102" t="s">
        <v>699</v>
      </c>
      <c r="P102" s="1">
        <f t="shared" si="23"/>
        <v>44682</v>
      </c>
      <c r="Q102" s="1" t="str">
        <f t="shared" si="16"/>
        <v/>
      </c>
      <c r="R102" s="9">
        <f t="shared" si="17"/>
        <v>2.2072495512274158E-3</v>
      </c>
      <c r="S102" s="8">
        <f t="shared" si="18"/>
        <v>9.033795146194578E-3</v>
      </c>
      <c r="T102">
        <f t="shared" si="19"/>
        <v>12</v>
      </c>
      <c r="U102" s="7">
        <v>0</v>
      </c>
      <c r="V102" s="7">
        <v>6.0844068627450981E-3</v>
      </c>
      <c r="W102" s="7">
        <v>4731.0888428571434</v>
      </c>
      <c r="X102" s="7">
        <v>5665.0180344938753</v>
      </c>
      <c r="Y102" s="7">
        <v>9329.2298374925704</v>
      </c>
      <c r="Z102" s="7">
        <v>1297807.5935896407</v>
      </c>
      <c r="AA102" s="1" t="s">
        <v>874</v>
      </c>
      <c r="AB102" s="1" t="s">
        <v>820</v>
      </c>
      <c r="AC102" s="1" t="s">
        <v>820</v>
      </c>
      <c r="AD102" s="1">
        <v>44713</v>
      </c>
      <c r="AE102" s="1">
        <v>44652</v>
      </c>
      <c r="AF102" s="1">
        <v>44713</v>
      </c>
      <c r="AG102" s="1">
        <v>44652</v>
      </c>
      <c r="AH102" s="1">
        <v>44501</v>
      </c>
      <c r="AO102" s="2">
        <v>69</v>
      </c>
      <c r="AP102" s="2">
        <v>305921.1936</v>
      </c>
      <c r="AQ102" s="1">
        <v>45413</v>
      </c>
      <c r="AR102" s="2">
        <v>5496</v>
      </c>
      <c r="AS102" s="2">
        <v>22598981.0112</v>
      </c>
      <c r="AT102" s="1">
        <v>44682</v>
      </c>
      <c r="AU102" s="2">
        <v>1055</v>
      </c>
      <c r="AV102" s="2">
        <v>3835009.5035999999</v>
      </c>
      <c r="AW102" s="1">
        <v>44835</v>
      </c>
      <c r="AX102" s="2">
        <v>957</v>
      </c>
      <c r="AY102" s="2">
        <v>4475359.3499999996</v>
      </c>
      <c r="AZ102" s="1">
        <v>45292</v>
      </c>
      <c r="BA102" s="2">
        <v>131</v>
      </c>
      <c r="BB102" s="2">
        <v>543154.0355</v>
      </c>
      <c r="BC102" s="1">
        <v>44713</v>
      </c>
      <c r="BJ102" s="2">
        <v>222</v>
      </c>
      <c r="BK102" s="2">
        <v>1117581.3</v>
      </c>
      <c r="BL102" s="1">
        <v>45444</v>
      </c>
      <c r="BP102" s="2">
        <v>517</v>
      </c>
      <c r="BQ102" s="2">
        <v>2928814.3238333333</v>
      </c>
      <c r="BR102" s="1">
        <v>44896</v>
      </c>
      <c r="BS102" s="2">
        <v>3752</v>
      </c>
      <c r="BT102" s="2">
        <v>32085061.916999996</v>
      </c>
      <c r="BU102" s="1">
        <v>44805</v>
      </c>
      <c r="BY102" s="2">
        <v>50</v>
      </c>
      <c r="BZ102" s="2">
        <v>251707.5</v>
      </c>
      <c r="CA102" s="1">
        <v>44835</v>
      </c>
      <c r="CE102" s="2">
        <v>68</v>
      </c>
      <c r="CF102" s="2">
        <v>0.41373966666666667</v>
      </c>
      <c r="CG102" s="1">
        <v>45323</v>
      </c>
      <c r="CQ102" s="2">
        <v>57</v>
      </c>
      <c r="CR102" s="2">
        <v>216806.11874999999</v>
      </c>
      <c r="CS102" s="1">
        <v>45047</v>
      </c>
      <c r="DI102" s="2">
        <v>0</v>
      </c>
      <c r="DJ102" s="2">
        <v>0</v>
      </c>
      <c r="DK102" s="1">
        <v>45108</v>
      </c>
      <c r="DL102" s="2">
        <v>308</v>
      </c>
      <c r="DM102" s="2">
        <v>1457175.3636</v>
      </c>
      <c r="DN102" s="1">
        <v>44501</v>
      </c>
      <c r="DX102" s="2">
        <v>55580830.904222332</v>
      </c>
      <c r="DY102" s="2">
        <v>14234741.126600664</v>
      </c>
      <c r="DZ102" s="2">
        <f t="shared" si="20"/>
        <v>69815572.030822992</v>
      </c>
    </row>
    <row r="103" spans="1:130">
      <c r="A103" t="e">
        <f>VLOOKUP(C103,#REF!,2,FALSE)</f>
        <v>#REF!</v>
      </c>
      <c r="B103" t="e">
        <f t="shared" si="14"/>
        <v>#REF!</v>
      </c>
      <c r="C103" t="s">
        <v>418</v>
      </c>
      <c r="D103" t="s">
        <v>419</v>
      </c>
      <c r="E103" t="s">
        <v>147</v>
      </c>
      <c r="F103" t="s">
        <v>309</v>
      </c>
      <c r="G103" t="s">
        <v>107</v>
      </c>
      <c r="H103" t="e">
        <f>VLOOKUP(C103,#REF!,18,FALSE)</f>
        <v>#REF!</v>
      </c>
      <c r="I103" t="s">
        <v>673</v>
      </c>
      <c r="J103" t="str">
        <f t="shared" si="15"/>
        <v>L1</v>
      </c>
      <c r="K103" t="s">
        <v>819</v>
      </c>
      <c r="L103" t="str">
        <f t="shared" si="12"/>
        <v>L1 ANTINEOPLASTICS</v>
      </c>
      <c r="M103" t="s">
        <v>671</v>
      </c>
      <c r="N103" t="s">
        <v>671</v>
      </c>
      <c r="O103" t="s">
        <v>671</v>
      </c>
      <c r="P103" s="1">
        <f t="shared" si="23"/>
        <v>44896</v>
      </c>
      <c r="Q103" s="1" t="str">
        <f t="shared" si="16"/>
        <v/>
      </c>
      <c r="R103" s="9">
        <f t="shared" si="17"/>
        <v>2.2376584932756789E-4</v>
      </c>
      <c r="S103" s="8">
        <f t="shared" si="18"/>
        <v>0.11772965007016981</v>
      </c>
      <c r="T103">
        <f t="shared" si="19"/>
        <v>1</v>
      </c>
      <c r="U103" s="7">
        <v>0</v>
      </c>
      <c r="V103" s="7">
        <v>0</v>
      </c>
      <c r="W103" s="7" t="e">
        <v>#NUM!</v>
      </c>
      <c r="X103" s="7">
        <v>0</v>
      </c>
      <c r="Y103" s="7">
        <v>677.944545689655</v>
      </c>
      <c r="Z103" s="7">
        <v>459857.80757613637</v>
      </c>
      <c r="AA103" s="1" t="s">
        <v>817</v>
      </c>
      <c r="AB103" s="1" t="str">
        <f t="shared" si="21"/>
        <v>yes</v>
      </c>
      <c r="AC103" s="1" t="s">
        <v>820</v>
      </c>
      <c r="AD103" s="1">
        <v>44896</v>
      </c>
      <c r="AE103" s="1">
        <v>44835</v>
      </c>
      <c r="AF103" s="1">
        <v>44896</v>
      </c>
      <c r="AG103" s="1">
        <v>44835</v>
      </c>
      <c r="AH103" s="1">
        <v>44896</v>
      </c>
      <c r="BS103" s="2">
        <v>10440</v>
      </c>
      <c r="BT103" s="2">
        <v>7077741.0569999982</v>
      </c>
      <c r="BU103" s="1">
        <v>44896</v>
      </c>
      <c r="DX103" s="2">
        <v>4392534.0329999989</v>
      </c>
      <c r="DY103" s="2">
        <v>2685207.0239999997</v>
      </c>
      <c r="DZ103" s="2">
        <f t="shared" si="20"/>
        <v>7077741.0569999982</v>
      </c>
    </row>
    <row r="104" spans="1:130">
      <c r="A104" t="e">
        <f>VLOOKUP(C104,#REF!,2,FALSE)</f>
        <v>#REF!</v>
      </c>
      <c r="B104" t="e">
        <f t="shared" si="14"/>
        <v>#REF!</v>
      </c>
      <c r="C104" t="s">
        <v>420</v>
      </c>
      <c r="D104" t="s">
        <v>421</v>
      </c>
      <c r="E104" t="s">
        <v>147</v>
      </c>
      <c r="F104" t="s">
        <v>200</v>
      </c>
      <c r="G104" t="s">
        <v>107</v>
      </c>
      <c r="H104" t="e">
        <f>VLOOKUP(C104,#REF!,18,FALSE)</f>
        <v>#REF!</v>
      </c>
      <c r="I104" t="s">
        <v>715</v>
      </c>
      <c r="J104" t="str">
        <f t="shared" si="15"/>
        <v>N7</v>
      </c>
      <c r="K104" t="s">
        <v>821</v>
      </c>
      <c r="L104" t="str">
        <f t="shared" si="12"/>
        <v>N7 OTHER CNS DRUGS</v>
      </c>
      <c r="M104" t="s">
        <v>756</v>
      </c>
      <c r="N104" t="s">
        <v>701</v>
      </c>
      <c r="O104" t="s">
        <v>678</v>
      </c>
      <c r="P104" s="1">
        <f t="shared" si="23"/>
        <v>45292</v>
      </c>
      <c r="Q104" s="1" t="str">
        <f t="shared" si="16"/>
        <v/>
      </c>
      <c r="R104" s="9">
        <f t="shared" si="17"/>
        <v>1.5456799273157529E-3</v>
      </c>
      <c r="S104" s="8">
        <f t="shared" si="18"/>
        <v>2.6238962166651732E-2</v>
      </c>
      <c r="T104">
        <f t="shared" si="19"/>
        <v>6</v>
      </c>
      <c r="U104" s="7">
        <v>0</v>
      </c>
      <c r="V104" s="7">
        <v>0</v>
      </c>
      <c r="W104" s="7">
        <v>383.31134456018515</v>
      </c>
      <c r="X104" s="7">
        <v>392.57512500986485</v>
      </c>
      <c r="Y104" s="7">
        <v>451.69046666666657</v>
      </c>
      <c r="Z104" s="7" t="e">
        <v>#N/A</v>
      </c>
      <c r="AA104" s="1" t="e">
        <v>#N/A</v>
      </c>
      <c r="AB104" s="1" t="e">
        <f t="shared" si="21"/>
        <v>#N/A</v>
      </c>
      <c r="AC104" s="1" t="str">
        <f t="shared" si="22"/>
        <v>no</v>
      </c>
      <c r="AD104" s="1">
        <v>45078</v>
      </c>
      <c r="AE104" s="1">
        <v>45292</v>
      </c>
      <c r="AF104" s="1">
        <v>45352</v>
      </c>
      <c r="AG104" s="1">
        <v>45292</v>
      </c>
      <c r="AH104" s="1">
        <v>45292</v>
      </c>
      <c r="AR104" s="2">
        <v>68425</v>
      </c>
      <c r="AS104" s="2">
        <v>26861952.928800002</v>
      </c>
      <c r="AT104" s="1">
        <v>45292</v>
      </c>
      <c r="AU104" s="2">
        <v>48600</v>
      </c>
      <c r="AV104" s="2">
        <v>18686764.800000001</v>
      </c>
      <c r="AW104" s="1">
        <v>45352</v>
      </c>
      <c r="BS104" s="2">
        <v>270</v>
      </c>
      <c r="BT104" s="2">
        <v>121956.42599999998</v>
      </c>
      <c r="BU104" s="1">
        <v>45383</v>
      </c>
      <c r="BV104" s="2">
        <v>0</v>
      </c>
      <c r="BW104" s="2">
        <v>0</v>
      </c>
      <c r="BY104" s="2">
        <v>540</v>
      </c>
      <c r="BZ104" s="2">
        <v>207630.72</v>
      </c>
      <c r="CA104" s="1">
        <v>45383</v>
      </c>
      <c r="DI104" s="2">
        <v>5760</v>
      </c>
      <c r="DJ104" s="2">
        <v>2201019.0093333335</v>
      </c>
      <c r="DK104" s="1">
        <v>45413</v>
      </c>
      <c r="DL104" s="2">
        <v>4115</v>
      </c>
      <c r="DM104" s="2">
        <v>0</v>
      </c>
      <c r="DN104" s="1">
        <v>45323</v>
      </c>
      <c r="DO104" s="2">
        <v>0</v>
      </c>
      <c r="DP104" s="2">
        <v>0</v>
      </c>
      <c r="DQ104" s="1">
        <v>45778</v>
      </c>
      <c r="DR104" s="2">
        <v>2250</v>
      </c>
      <c r="DS104" s="2">
        <v>810720.39840000006</v>
      </c>
      <c r="DT104" s="1">
        <v>45597</v>
      </c>
      <c r="DX104" s="2">
        <v>29184928.364133336</v>
      </c>
      <c r="DY104" s="2">
        <v>19705115.918400005</v>
      </c>
      <c r="DZ104" s="2">
        <f t="shared" si="20"/>
        <v>48890044.28253334</v>
      </c>
    </row>
    <row r="105" spans="1:130">
      <c r="A105" t="e">
        <f>VLOOKUP(C105,#REF!,2,FALSE)</f>
        <v>#REF!</v>
      </c>
      <c r="B105" t="e">
        <f t="shared" si="14"/>
        <v>#REF!</v>
      </c>
      <c r="C105" t="s">
        <v>422</v>
      </c>
      <c r="D105" t="s">
        <v>423</v>
      </c>
      <c r="E105" t="s">
        <v>359</v>
      </c>
      <c r="F105" t="s">
        <v>424</v>
      </c>
      <c r="G105" t="s">
        <v>180</v>
      </c>
      <c r="H105" t="e">
        <f>VLOOKUP(C105,#REF!,18,FALSE)</f>
        <v>#REF!</v>
      </c>
      <c r="I105" t="s">
        <v>757</v>
      </c>
      <c r="J105" t="str">
        <f t="shared" si="15"/>
        <v>S1</v>
      </c>
      <c r="K105" t="s">
        <v>827</v>
      </c>
      <c r="L105" t="str">
        <f t="shared" si="12"/>
        <v>S1 OPHTHALMOLOGICALS</v>
      </c>
      <c r="M105" t="s">
        <v>667</v>
      </c>
      <c r="N105" t="s">
        <v>667</v>
      </c>
      <c r="O105" t="s">
        <v>703</v>
      </c>
      <c r="P105" s="1">
        <f t="shared" si="23"/>
        <v>43405</v>
      </c>
      <c r="Q105" s="1" t="str">
        <f t="shared" si="16"/>
        <v/>
      </c>
      <c r="R105" s="9">
        <f t="shared" si="17"/>
        <v>3.7494652820874321E-4</v>
      </c>
      <c r="S105" s="8">
        <f t="shared" si="18"/>
        <v>6.7090829152354994E-2</v>
      </c>
      <c r="T105">
        <f t="shared" si="19"/>
        <v>2</v>
      </c>
      <c r="U105" s="7">
        <v>0</v>
      </c>
      <c r="V105" s="7">
        <v>0.22810956506833271</v>
      </c>
      <c r="W105" s="7">
        <v>0.26507105050802254</v>
      </c>
      <c r="X105" s="7">
        <v>0.3020325359477124</v>
      </c>
      <c r="Y105" s="7">
        <v>0</v>
      </c>
      <c r="Z105" s="7">
        <v>2.3364811713290332</v>
      </c>
      <c r="AA105" s="1" t="s">
        <v>817</v>
      </c>
      <c r="AB105" s="1" t="s">
        <v>825</v>
      </c>
      <c r="AC105" s="1" t="str">
        <f t="shared" si="22"/>
        <v>no</v>
      </c>
      <c r="AD105" s="1">
        <v>43405</v>
      </c>
      <c r="AE105" s="1">
        <v>43831</v>
      </c>
      <c r="AF105" s="1">
        <v>43405</v>
      </c>
      <c r="AG105" s="1">
        <v>43831</v>
      </c>
      <c r="AH105" s="1">
        <v>43405</v>
      </c>
      <c r="BA105" s="2">
        <v>36025200</v>
      </c>
      <c r="BB105" s="2">
        <v>10932161.196266666</v>
      </c>
      <c r="BC105" s="1">
        <v>43405</v>
      </c>
      <c r="CW105" s="2">
        <v>3715940</v>
      </c>
      <c r="CX105" s="2">
        <v>927443.13950399996</v>
      </c>
      <c r="CY105" s="1">
        <v>44197</v>
      </c>
      <c r="DX105" s="2">
        <v>907260.38223333342</v>
      </c>
      <c r="DY105" s="2">
        <v>10952343.953537334</v>
      </c>
      <c r="DZ105" s="2">
        <f t="shared" si="20"/>
        <v>11859604.335770667</v>
      </c>
    </row>
    <row r="106" spans="1:130">
      <c r="A106" t="e">
        <f>VLOOKUP(C106,#REF!,2,FALSE)</f>
        <v>#REF!</v>
      </c>
      <c r="B106" t="e">
        <f t="shared" si="14"/>
        <v>#REF!</v>
      </c>
      <c r="C106" t="s">
        <v>425</v>
      </c>
      <c r="D106" t="s">
        <v>426</v>
      </c>
      <c r="E106" t="s">
        <v>147</v>
      </c>
      <c r="F106" t="s">
        <v>309</v>
      </c>
      <c r="G106" t="s">
        <v>107</v>
      </c>
      <c r="H106" t="e">
        <f>VLOOKUP(C106,#REF!,18,FALSE)</f>
        <v>#REF!</v>
      </c>
      <c r="I106" t="s">
        <v>735</v>
      </c>
      <c r="J106" t="str">
        <f t="shared" si="15"/>
        <v>G1</v>
      </c>
      <c r="K106" t="s">
        <v>861</v>
      </c>
      <c r="L106" t="str">
        <f t="shared" si="12"/>
        <v>G1 GYNAECOLOGICAL ANTI-INFECTIVES</v>
      </c>
      <c r="M106" t="s">
        <v>671</v>
      </c>
      <c r="N106" t="s">
        <v>671</v>
      </c>
      <c r="O106" t="s">
        <v>671</v>
      </c>
      <c r="P106" s="1">
        <f t="shared" si="23"/>
        <v>44774</v>
      </c>
      <c r="Q106" s="1" t="str">
        <f t="shared" si="16"/>
        <v/>
      </c>
      <c r="R106" s="9">
        <f t="shared" si="17"/>
        <v>3.2574680687255635E-5</v>
      </c>
      <c r="S106" s="8">
        <f t="shared" si="18"/>
        <v>3.2606924350690289E-5</v>
      </c>
      <c r="T106">
        <f t="shared" si="19"/>
        <v>1</v>
      </c>
      <c r="U106" s="7">
        <v>0</v>
      </c>
      <c r="V106" s="7">
        <v>0</v>
      </c>
      <c r="W106" s="7" t="e">
        <v>#NUM!</v>
      </c>
      <c r="X106" s="7">
        <v>0</v>
      </c>
      <c r="Y106" s="7">
        <v>221.00839039039036</v>
      </c>
      <c r="Z106" s="7">
        <v>3734.9040951807233</v>
      </c>
      <c r="AA106" s="1" t="s">
        <v>875</v>
      </c>
      <c r="AB106" s="1" t="s">
        <v>825</v>
      </c>
      <c r="AC106" s="1" t="str">
        <f t="shared" si="22"/>
        <v>no</v>
      </c>
      <c r="AD106" s="1">
        <v>44743</v>
      </c>
      <c r="AE106" s="1">
        <v>44743</v>
      </c>
      <c r="AF106" s="1">
        <v>44774</v>
      </c>
      <c r="AG106" s="1">
        <v>44743</v>
      </c>
      <c r="AH106" s="1">
        <v>44774</v>
      </c>
      <c r="BS106" s="2">
        <v>4662</v>
      </c>
      <c r="BT106" s="2">
        <v>1030341.1159999999</v>
      </c>
      <c r="BU106" s="1">
        <v>44774</v>
      </c>
      <c r="DX106" s="2">
        <v>23361.900999999994</v>
      </c>
      <c r="DY106" s="2">
        <v>1006979.2149999999</v>
      </c>
      <c r="DZ106" s="2">
        <f t="shared" si="20"/>
        <v>1030341.1159999998</v>
      </c>
    </row>
    <row r="107" spans="1:130">
      <c r="A107" t="e">
        <f>VLOOKUP(C107,#REF!,2,FALSE)</f>
        <v>#REF!</v>
      </c>
      <c r="B107" t="e">
        <f t="shared" si="14"/>
        <v>#REF!</v>
      </c>
      <c r="C107" t="s">
        <v>427</v>
      </c>
      <c r="D107" t="s">
        <v>428</v>
      </c>
      <c r="E107" t="s">
        <v>147</v>
      </c>
      <c r="F107" t="s">
        <v>151</v>
      </c>
      <c r="G107" t="s">
        <v>107</v>
      </c>
      <c r="H107" t="e">
        <f>VLOOKUP(C107,#REF!,18,FALSE)</f>
        <v>#REF!</v>
      </c>
      <c r="I107" t="s">
        <v>751</v>
      </c>
      <c r="J107" t="str">
        <f t="shared" si="15"/>
        <v>L1</v>
      </c>
      <c r="K107" t="s">
        <v>819</v>
      </c>
      <c r="L107" t="str">
        <f t="shared" si="12"/>
        <v>L1 ANTINEOPLASTICS</v>
      </c>
      <c r="M107" t="s">
        <v>679</v>
      </c>
      <c r="N107" t="s">
        <v>671</v>
      </c>
      <c r="O107" t="s">
        <v>671</v>
      </c>
      <c r="P107" s="1">
        <f t="shared" si="23"/>
        <v>44621</v>
      </c>
      <c r="Q107" s="1" t="str">
        <f t="shared" si="16"/>
        <v/>
      </c>
      <c r="R107" s="9">
        <f t="shared" si="17"/>
        <v>5.7376948901103134E-4</v>
      </c>
      <c r="S107" s="8">
        <f t="shared" si="18"/>
        <v>0.11772965007016981</v>
      </c>
      <c r="T107">
        <f t="shared" si="19"/>
        <v>1</v>
      </c>
      <c r="U107" s="7">
        <v>0</v>
      </c>
      <c r="V107" s="7">
        <v>0</v>
      </c>
      <c r="W107" s="7" t="e">
        <v>#NUM!</v>
      </c>
      <c r="X107" s="7">
        <v>0</v>
      </c>
      <c r="Y107" s="7">
        <v>254.17925478991592</v>
      </c>
      <c r="Z107" s="7">
        <v>403372.40404879226</v>
      </c>
      <c r="AA107" s="1" t="s">
        <v>817</v>
      </c>
      <c r="AB107" s="1" t="str">
        <f t="shared" si="21"/>
        <v>yes</v>
      </c>
      <c r="AC107" s="1" t="s">
        <v>820</v>
      </c>
      <c r="AE107" s="1">
        <v>44562</v>
      </c>
      <c r="AF107" s="1">
        <v>44621</v>
      </c>
      <c r="AG107" s="1">
        <v>44562</v>
      </c>
      <c r="AH107" s="1">
        <v>44621</v>
      </c>
      <c r="BS107" s="2">
        <v>71400</v>
      </c>
      <c r="BT107" s="2">
        <v>18148398.791999996</v>
      </c>
      <c r="BU107" s="1">
        <v>44621</v>
      </c>
      <c r="DX107" s="2">
        <v>13268793.115999999</v>
      </c>
      <c r="DY107" s="2">
        <v>4879605.675999999</v>
      </c>
      <c r="DZ107" s="2">
        <f t="shared" si="20"/>
        <v>18148398.791999996</v>
      </c>
    </row>
    <row r="108" spans="1:130">
      <c r="A108" t="e">
        <f>VLOOKUP(C108,#REF!,2,FALSE)</f>
        <v>#REF!</v>
      </c>
      <c r="B108" t="e">
        <f t="shared" si="14"/>
        <v>#REF!</v>
      </c>
      <c r="C108" t="s">
        <v>429</v>
      </c>
      <c r="D108" t="s">
        <v>430</v>
      </c>
      <c r="E108" t="s">
        <v>324</v>
      </c>
      <c r="F108" t="s">
        <v>431</v>
      </c>
      <c r="G108" t="s">
        <v>432</v>
      </c>
      <c r="H108" t="e">
        <f>VLOOKUP(C108,#REF!,18,FALSE)</f>
        <v>#REF!</v>
      </c>
      <c r="I108" t="s">
        <v>758</v>
      </c>
      <c r="J108" t="str">
        <f t="shared" si="15"/>
        <v>H4</v>
      </c>
      <c r="K108" t="s">
        <v>843</v>
      </c>
      <c r="L108" t="str">
        <f t="shared" si="12"/>
        <v>H4 OTHER HORMONES</v>
      </c>
      <c r="M108" t="s">
        <v>679</v>
      </c>
      <c r="N108" t="s">
        <v>701</v>
      </c>
      <c r="O108" t="s">
        <v>759</v>
      </c>
      <c r="P108" s="1">
        <f t="shared" si="23"/>
        <v>45292</v>
      </c>
      <c r="Q108" s="1" t="str">
        <f t="shared" si="16"/>
        <v/>
      </c>
      <c r="R108" s="9">
        <f t="shared" si="17"/>
        <v>4.2965337254158634E-4</v>
      </c>
      <c r="S108" s="8">
        <f t="shared" si="18"/>
        <v>7.7882087892594647E-3</v>
      </c>
      <c r="T108">
        <f t="shared" si="19"/>
        <v>2</v>
      </c>
      <c r="U108" s="7">
        <v>0</v>
      </c>
      <c r="V108" s="7">
        <v>6525.75</v>
      </c>
      <c r="W108" s="7">
        <v>6580.2174580645169</v>
      </c>
      <c r="X108" s="7">
        <v>6634.6849161290329</v>
      </c>
      <c r="Y108" s="7">
        <v>0</v>
      </c>
      <c r="Z108" s="7" t="e">
        <v>#N/A</v>
      </c>
      <c r="AA108" s="1" t="e">
        <v>#N/A</v>
      </c>
      <c r="AB108" s="1" t="e">
        <f t="shared" si="21"/>
        <v>#N/A</v>
      </c>
      <c r="AC108" s="1" t="str">
        <f t="shared" si="22"/>
        <v>no</v>
      </c>
      <c r="AE108" s="1">
        <v>45292</v>
      </c>
      <c r="AF108" s="1">
        <v>45292</v>
      </c>
      <c r="AG108" s="1">
        <v>45292</v>
      </c>
      <c r="AH108" s="1">
        <v>45292</v>
      </c>
      <c r="AR108" s="2">
        <v>31</v>
      </c>
      <c r="AS108" s="2">
        <v>205675.23240000001</v>
      </c>
      <c r="AT108" s="1">
        <v>45566</v>
      </c>
      <c r="AU108" s="2">
        <v>2051</v>
      </c>
      <c r="AV108" s="2">
        <v>13384313.25</v>
      </c>
      <c r="AW108" s="1">
        <v>45292</v>
      </c>
      <c r="BP108" s="2">
        <v>0</v>
      </c>
      <c r="BQ108" s="2">
        <v>0</v>
      </c>
      <c r="BR108" s="1">
        <v>45474</v>
      </c>
      <c r="BY108" s="2">
        <v>0</v>
      </c>
      <c r="BZ108" s="2">
        <v>0</v>
      </c>
      <c r="CA108" s="1">
        <v>45292</v>
      </c>
      <c r="CE108" s="2">
        <v>0</v>
      </c>
      <c r="CF108" s="2">
        <v>0</v>
      </c>
      <c r="CG108" s="1">
        <v>45689</v>
      </c>
      <c r="DR108" s="2">
        <v>0</v>
      </c>
      <c r="DS108" s="2">
        <v>0</v>
      </c>
      <c r="DT108" s="1">
        <v>45809</v>
      </c>
      <c r="DX108" s="2">
        <v>251355.48240000001</v>
      </c>
      <c r="DY108" s="2">
        <v>13338633</v>
      </c>
      <c r="DZ108" s="2">
        <f t="shared" si="20"/>
        <v>13589988.4824</v>
      </c>
    </row>
    <row r="109" spans="1:130">
      <c r="A109" t="e">
        <f>VLOOKUP(C109,#REF!,2,FALSE)</f>
        <v>#REF!</v>
      </c>
      <c r="B109" t="e">
        <f t="shared" si="14"/>
        <v>#REF!</v>
      </c>
      <c r="C109" t="s">
        <v>433</v>
      </c>
      <c r="D109" t="s">
        <v>434</v>
      </c>
      <c r="E109" t="s">
        <v>147</v>
      </c>
      <c r="F109" t="s">
        <v>291</v>
      </c>
      <c r="G109" t="s">
        <v>107</v>
      </c>
      <c r="H109" t="e">
        <f>VLOOKUP(C109,#REF!,18,FALSE)</f>
        <v>#REF!</v>
      </c>
      <c r="I109" t="s">
        <v>694</v>
      </c>
      <c r="J109" t="str">
        <f t="shared" si="15"/>
        <v>M5</v>
      </c>
      <c r="K109" t="s">
        <v>836</v>
      </c>
      <c r="L109" t="str">
        <f t="shared" si="12"/>
        <v>M5 OTHER DRUGS FOR DISORDERS OF THE MUSCULO-SKELETAL SYSTEM</v>
      </c>
      <c r="M109" t="s">
        <v>671</v>
      </c>
      <c r="N109" t="s">
        <v>679</v>
      </c>
      <c r="O109" t="s">
        <v>671</v>
      </c>
      <c r="P109" s="1">
        <f t="shared" si="23"/>
        <v>45231</v>
      </c>
      <c r="Q109" s="1" t="str">
        <f t="shared" si="16"/>
        <v/>
      </c>
      <c r="R109" s="9">
        <f t="shared" si="17"/>
        <v>1.7734722568916832E-4</v>
      </c>
      <c r="S109" s="8">
        <f t="shared" si="18"/>
        <v>1.2056708519017075E-2</v>
      </c>
      <c r="T109">
        <f t="shared" si="19"/>
        <v>1</v>
      </c>
      <c r="U109" s="7">
        <v>0</v>
      </c>
      <c r="V109" s="7">
        <v>0</v>
      </c>
      <c r="W109" s="7" t="e">
        <v>#NUM!</v>
      </c>
      <c r="X109" s="7">
        <v>0</v>
      </c>
      <c r="Y109" s="7">
        <v>2094.5309362455723</v>
      </c>
      <c r="Z109" s="7">
        <v>1022894</v>
      </c>
      <c r="AA109" s="1" t="s">
        <v>817</v>
      </c>
      <c r="AB109" s="1" t="str">
        <f t="shared" si="21"/>
        <v>yes</v>
      </c>
      <c r="AC109" s="1" t="s">
        <v>820</v>
      </c>
      <c r="AD109" s="1">
        <v>45231</v>
      </c>
      <c r="AE109" s="1">
        <v>45200</v>
      </c>
      <c r="AG109" s="1">
        <v>45200</v>
      </c>
      <c r="AH109" s="1">
        <v>45231</v>
      </c>
      <c r="BS109" s="2">
        <v>2632</v>
      </c>
      <c r="BT109" s="2">
        <v>5609514.3399999999</v>
      </c>
      <c r="BU109" s="1">
        <v>45231</v>
      </c>
      <c r="DY109" s="2">
        <v>5609514.3399999999</v>
      </c>
      <c r="DZ109" s="2">
        <f t="shared" si="20"/>
        <v>5609514.3399999999</v>
      </c>
    </row>
    <row r="110" spans="1:130">
      <c r="A110" t="e">
        <f>VLOOKUP(C110,#REF!,2,FALSE)</f>
        <v>#REF!</v>
      </c>
      <c r="B110" t="e">
        <f t="shared" si="14"/>
        <v>#REF!</v>
      </c>
      <c r="C110" t="s">
        <v>435</v>
      </c>
      <c r="D110" t="s">
        <v>436</v>
      </c>
      <c r="E110" t="s">
        <v>115</v>
      </c>
      <c r="F110" t="s">
        <v>437</v>
      </c>
      <c r="G110" t="s">
        <v>223</v>
      </c>
      <c r="H110" t="e">
        <f>VLOOKUP(C110,#REF!,18,FALSE)</f>
        <v>#REF!</v>
      </c>
      <c r="I110" t="s">
        <v>702</v>
      </c>
      <c r="J110" t="str">
        <f t="shared" si="15"/>
        <v>B6</v>
      </c>
      <c r="K110" t="s">
        <v>840</v>
      </c>
      <c r="L110" t="str">
        <f t="shared" si="12"/>
        <v>B6 ALL OTHER HAEMATOLOGICAL AGENTS</v>
      </c>
      <c r="M110" t="s">
        <v>679</v>
      </c>
      <c r="N110" t="s">
        <v>756</v>
      </c>
      <c r="O110" t="s">
        <v>671</v>
      </c>
      <c r="P110" s="1">
        <f t="shared" si="23"/>
        <v>44378</v>
      </c>
      <c r="Q110" s="1" t="str">
        <f t="shared" si="16"/>
        <v/>
      </c>
      <c r="R110" s="9">
        <f t="shared" si="17"/>
        <v>1.5893172408914327E-3</v>
      </c>
      <c r="S110" s="8">
        <f t="shared" si="18"/>
        <v>1.9755474665627843E-3</v>
      </c>
      <c r="T110">
        <f t="shared" si="19"/>
        <v>15</v>
      </c>
      <c r="U110" s="7">
        <v>0</v>
      </c>
      <c r="V110" s="7">
        <v>2956.8939627499999</v>
      </c>
      <c r="W110" s="7">
        <v>4508.1993742816094</v>
      </c>
      <c r="X110" s="7">
        <v>5248.2898142372878</v>
      </c>
      <c r="Y110" s="7">
        <v>0</v>
      </c>
      <c r="Z110" s="7">
        <v>225017.065</v>
      </c>
      <c r="AA110" s="1" t="s">
        <v>817</v>
      </c>
      <c r="AB110" s="1" t="str">
        <f t="shared" si="21"/>
        <v>yes</v>
      </c>
      <c r="AC110" s="1" t="s">
        <v>820</v>
      </c>
      <c r="AE110" s="1">
        <v>44378</v>
      </c>
      <c r="AF110" s="1">
        <v>44593</v>
      </c>
      <c r="AG110" s="1">
        <v>44652</v>
      </c>
      <c r="AH110" s="1">
        <v>44378</v>
      </c>
      <c r="AL110" s="2">
        <v>632</v>
      </c>
      <c r="AM110" s="2">
        <v>2448806.3731999998</v>
      </c>
      <c r="AO110" s="2">
        <v>174</v>
      </c>
      <c r="AP110" s="2">
        <v>790996.97160000005</v>
      </c>
      <c r="AQ110" s="1">
        <v>44986</v>
      </c>
      <c r="AR110" s="2">
        <v>1149</v>
      </c>
      <c r="AS110" s="2">
        <v>5333554.3931999998</v>
      </c>
      <c r="AT110" s="1">
        <v>44593</v>
      </c>
      <c r="AU110" s="2">
        <v>422</v>
      </c>
      <c r="AV110" s="2">
        <v>1962897.8688000001</v>
      </c>
      <c r="AW110" s="1">
        <v>44652</v>
      </c>
      <c r="AX110" s="2">
        <v>835</v>
      </c>
      <c r="AY110" s="2">
        <v>3491043.5603999998</v>
      </c>
      <c r="AZ110" s="1">
        <v>44835</v>
      </c>
      <c r="BA110" s="2">
        <v>1126</v>
      </c>
      <c r="BB110" s="2">
        <v>3995001.4029333331</v>
      </c>
      <c r="BC110" s="1">
        <v>45170</v>
      </c>
      <c r="BJ110" s="2">
        <v>712</v>
      </c>
      <c r="BK110" s="2">
        <v>3544489.08</v>
      </c>
      <c r="BL110" s="1">
        <v>45047</v>
      </c>
      <c r="BP110" s="2">
        <v>747</v>
      </c>
      <c r="BQ110" s="2">
        <v>3631745.1025</v>
      </c>
      <c r="BR110" s="1">
        <v>44621</v>
      </c>
      <c r="BS110" s="2">
        <v>6420</v>
      </c>
      <c r="BT110" s="2">
        <v>19424825.406999994</v>
      </c>
      <c r="BU110" s="1">
        <v>44378</v>
      </c>
      <c r="BY110" s="2">
        <v>0</v>
      </c>
      <c r="BZ110" s="2">
        <v>0</v>
      </c>
      <c r="CA110" s="1">
        <v>44652</v>
      </c>
      <c r="CE110" s="2">
        <v>304</v>
      </c>
      <c r="CF110" s="2">
        <v>898895.76467599999</v>
      </c>
      <c r="CG110" s="1">
        <v>44927</v>
      </c>
      <c r="CK110" s="2">
        <v>144</v>
      </c>
      <c r="CL110" s="2">
        <v>643743.23640000005</v>
      </c>
      <c r="CM110" s="1">
        <v>44927</v>
      </c>
      <c r="CQ110" s="2">
        <v>233</v>
      </c>
      <c r="CR110" s="2">
        <v>736211.97220466682</v>
      </c>
      <c r="CS110" s="1">
        <v>44835</v>
      </c>
      <c r="DI110" s="2">
        <v>472</v>
      </c>
      <c r="DJ110" s="2">
        <v>2477192.79232</v>
      </c>
      <c r="DK110" s="1">
        <v>45017</v>
      </c>
      <c r="DO110" s="2">
        <v>160</v>
      </c>
      <c r="DP110" s="2">
        <v>668942.32680000004</v>
      </c>
      <c r="DQ110" s="1">
        <v>44927</v>
      </c>
      <c r="DR110" s="2">
        <v>72</v>
      </c>
      <c r="DS110" s="2">
        <v>221951.5716</v>
      </c>
      <c r="DT110" s="1">
        <v>45261</v>
      </c>
      <c r="DX110" s="2">
        <v>38768987.739367336</v>
      </c>
      <c r="DY110" s="2">
        <v>11501310.084266664</v>
      </c>
      <c r="DZ110" s="2">
        <f t="shared" si="20"/>
        <v>50270297.823633999</v>
      </c>
    </row>
    <row r="111" spans="1:130">
      <c r="A111" t="e">
        <f>VLOOKUP(C111,#REF!,2,FALSE)</f>
        <v>#REF!</v>
      </c>
      <c r="B111" t="e">
        <f t="shared" si="14"/>
        <v>#REF!</v>
      </c>
      <c r="C111" t="s">
        <v>438</v>
      </c>
      <c r="D111" t="s">
        <v>439</v>
      </c>
      <c r="E111" t="s">
        <v>115</v>
      </c>
      <c r="F111" t="s">
        <v>440</v>
      </c>
      <c r="G111" t="s">
        <v>226</v>
      </c>
      <c r="H111" t="e">
        <f>VLOOKUP(C111,#REF!,18,FALSE)</f>
        <v>#REF!</v>
      </c>
      <c r="I111" t="s">
        <v>686</v>
      </c>
      <c r="J111" t="str">
        <f t="shared" si="15"/>
        <v>A16</v>
      </c>
      <c r="K111" t="s">
        <v>829</v>
      </c>
      <c r="L111" t="str">
        <f t="shared" si="12"/>
        <v>A16 OTHER ALIMENTARY TRACT AND METABOLISM PRODUCTS</v>
      </c>
      <c r="M111" t="s">
        <v>760</v>
      </c>
      <c r="N111" t="s">
        <v>761</v>
      </c>
      <c r="O111" t="s">
        <v>762</v>
      </c>
      <c r="P111" s="1">
        <f t="shared" si="23"/>
        <v>45108</v>
      </c>
      <c r="Q111" s="1" t="str">
        <f t="shared" si="16"/>
        <v/>
      </c>
      <c r="R111" s="9">
        <f t="shared" si="17"/>
        <v>3.9820740369678979E-4</v>
      </c>
      <c r="S111" s="8">
        <f t="shared" si="18"/>
        <v>9.033795146194578E-3</v>
      </c>
      <c r="T111">
        <f t="shared" si="19"/>
        <v>10</v>
      </c>
      <c r="U111" s="7">
        <v>0</v>
      </c>
      <c r="V111" s="7">
        <v>2130.5922874396133</v>
      </c>
      <c r="W111" s="7">
        <v>2951.807855093502</v>
      </c>
      <c r="X111" s="7">
        <v>4408.9463852112676</v>
      </c>
      <c r="Y111" s="7">
        <v>5309.7837741116746</v>
      </c>
      <c r="Z111" s="7">
        <v>421382.07745327108</v>
      </c>
      <c r="AA111" s="1" t="s">
        <v>817</v>
      </c>
      <c r="AB111" s="1" t="str">
        <f t="shared" si="21"/>
        <v>yes</v>
      </c>
      <c r="AC111" s="1" t="str">
        <f t="shared" si="22"/>
        <v>no</v>
      </c>
      <c r="AD111" s="1">
        <v>45200</v>
      </c>
      <c r="AE111" s="1">
        <v>45200</v>
      </c>
      <c r="AF111" s="1">
        <v>45108</v>
      </c>
      <c r="AG111" s="1">
        <v>45200</v>
      </c>
      <c r="AH111" s="1">
        <v>45108</v>
      </c>
      <c r="AO111" s="2">
        <v>0</v>
      </c>
      <c r="AP111" s="2">
        <v>0</v>
      </c>
      <c r="AQ111" s="1">
        <v>45292</v>
      </c>
      <c r="AU111" s="2">
        <v>608</v>
      </c>
      <c r="AV111" s="2">
        <v>2548200.2172000003</v>
      </c>
      <c r="AW111" s="1">
        <v>45200</v>
      </c>
      <c r="AX111" s="2">
        <v>101</v>
      </c>
      <c r="AY111" s="2">
        <v>264946.94160000002</v>
      </c>
      <c r="AZ111" s="1">
        <v>45536</v>
      </c>
      <c r="BG111" s="2">
        <v>276</v>
      </c>
      <c r="BH111" s="2">
        <v>588043.47133333329</v>
      </c>
      <c r="BI111" s="1">
        <v>45108</v>
      </c>
      <c r="BJ111" s="2">
        <v>717</v>
      </c>
      <c r="BK111" s="2">
        <v>2059780.2720000001</v>
      </c>
      <c r="BL111" s="1">
        <v>45444</v>
      </c>
      <c r="BP111" s="2">
        <v>529</v>
      </c>
      <c r="BQ111" s="2">
        <v>1004828.4223333333</v>
      </c>
      <c r="BR111" s="1">
        <v>45170</v>
      </c>
      <c r="BS111" s="2">
        <v>799</v>
      </c>
      <c r="BT111" s="2">
        <v>4199592.3469999991</v>
      </c>
      <c r="BU111" s="1">
        <v>45352</v>
      </c>
      <c r="BY111" s="2">
        <v>67</v>
      </c>
      <c r="BZ111" s="2">
        <v>207869.37600000002</v>
      </c>
      <c r="CA111" s="1">
        <v>45170</v>
      </c>
      <c r="CE111" s="2">
        <v>302</v>
      </c>
      <c r="CF111" s="2">
        <v>1098540.6395273334</v>
      </c>
      <c r="CG111" s="1">
        <v>45413</v>
      </c>
      <c r="CK111" s="2">
        <v>205</v>
      </c>
      <c r="CL111" s="2">
        <v>475035.81839999999</v>
      </c>
      <c r="CM111" s="1">
        <v>45231</v>
      </c>
      <c r="DL111" s="2">
        <v>0</v>
      </c>
      <c r="DM111" s="2">
        <v>0</v>
      </c>
      <c r="DN111" s="1">
        <v>45444</v>
      </c>
      <c r="DR111" s="2">
        <v>49</v>
      </c>
      <c r="DS111" s="2">
        <v>148511.15400000001</v>
      </c>
      <c r="DT111" s="1">
        <v>45536</v>
      </c>
      <c r="DX111" s="2">
        <v>3975988.8378666672</v>
      </c>
      <c r="DY111" s="2">
        <v>8619359.8215273321</v>
      </c>
      <c r="DZ111" s="2">
        <f t="shared" si="20"/>
        <v>12595348.659394</v>
      </c>
    </row>
    <row r="112" spans="1:130">
      <c r="A112" t="e">
        <f>VLOOKUP(C112,#REF!,2,FALSE)</f>
        <v>#REF!</v>
      </c>
      <c r="B112" t="e">
        <f t="shared" si="14"/>
        <v>#REF!</v>
      </c>
      <c r="C112" t="s">
        <v>441</v>
      </c>
      <c r="D112" t="s">
        <v>442</v>
      </c>
      <c r="E112" t="s">
        <v>443</v>
      </c>
      <c r="F112" t="s">
        <v>381</v>
      </c>
      <c r="G112" t="s">
        <v>412</v>
      </c>
      <c r="H112" t="e">
        <f>VLOOKUP(C112,#REF!,18,FALSE)</f>
        <v>#REF!</v>
      </c>
      <c r="I112" t="s">
        <v>686</v>
      </c>
      <c r="J112" t="str">
        <f t="shared" si="15"/>
        <v>A16</v>
      </c>
      <c r="K112" t="s">
        <v>829</v>
      </c>
      <c r="L112" t="str">
        <f t="shared" si="12"/>
        <v>A16 OTHER ALIMENTARY TRACT AND METABOLISM PRODUCTS</v>
      </c>
      <c r="M112" t="s">
        <v>679</v>
      </c>
      <c r="N112" t="s">
        <v>701</v>
      </c>
      <c r="O112" t="s">
        <v>697</v>
      </c>
      <c r="P112" s="1">
        <f t="shared" si="23"/>
        <v>45292</v>
      </c>
      <c r="Q112" s="1" t="str">
        <f t="shared" si="16"/>
        <v/>
      </c>
      <c r="R112" s="9">
        <f t="shared" si="17"/>
        <v>5.0516743015590347E-5</v>
      </c>
      <c r="S112" s="8">
        <f t="shared" si="18"/>
        <v>9.033795146194578E-3</v>
      </c>
      <c r="T112">
        <f t="shared" si="19"/>
        <v>4</v>
      </c>
      <c r="U112" s="7">
        <v>0</v>
      </c>
      <c r="V112" s="7">
        <v>7354.6039583333331</v>
      </c>
      <c r="W112" s="7">
        <v>8105.3544000000002</v>
      </c>
      <c r="X112" s="7">
        <v>8515.2460800000008</v>
      </c>
      <c r="Y112" s="7">
        <v>0</v>
      </c>
      <c r="Z112" s="7" t="e">
        <v>#N/A</v>
      </c>
      <c r="AA112" s="1" t="e">
        <v>#N/A</v>
      </c>
      <c r="AB112" s="1" t="e">
        <f t="shared" si="21"/>
        <v>#N/A</v>
      </c>
      <c r="AC112" s="1" t="str">
        <f t="shared" si="22"/>
        <v>no</v>
      </c>
      <c r="AE112" s="1">
        <v>45292</v>
      </c>
      <c r="AF112" s="1">
        <v>45292</v>
      </c>
      <c r="AG112" s="1">
        <v>45292</v>
      </c>
      <c r="AH112" s="1">
        <v>45292</v>
      </c>
      <c r="AR112" s="2">
        <v>10</v>
      </c>
      <c r="AS112" s="2">
        <v>85152.460800000001</v>
      </c>
      <c r="AT112" s="1">
        <v>45536</v>
      </c>
      <c r="AU112" s="2">
        <v>39</v>
      </c>
      <c r="AV112" s="2">
        <v>316108.82160000002</v>
      </c>
      <c r="AW112" s="1">
        <v>45292</v>
      </c>
      <c r="AX112" s="2">
        <v>0</v>
      </c>
      <c r="AY112" s="2">
        <v>0</v>
      </c>
      <c r="AZ112" s="1">
        <v>45689</v>
      </c>
      <c r="BP112" s="2">
        <v>4</v>
      </c>
      <c r="BQ112" s="2">
        <v>29418.415833333333</v>
      </c>
      <c r="BR112" s="1">
        <v>45566</v>
      </c>
      <c r="BY112" s="2">
        <v>144</v>
      </c>
      <c r="BZ112" s="2">
        <v>1167171.0336</v>
      </c>
      <c r="CA112" s="1">
        <v>45323</v>
      </c>
      <c r="DL112" s="2">
        <v>0</v>
      </c>
      <c r="DM112" s="2">
        <v>0</v>
      </c>
      <c r="DN112" s="1">
        <v>45689</v>
      </c>
      <c r="DX112" s="2">
        <v>1281741.9102333332</v>
      </c>
      <c r="DY112" s="2">
        <v>316108.82160000002</v>
      </c>
      <c r="DZ112" s="2">
        <f t="shared" si="20"/>
        <v>1597850.7318333331</v>
      </c>
    </row>
    <row r="113" spans="1:130">
      <c r="A113" t="e">
        <f>VLOOKUP(C113,#REF!,2,FALSE)</f>
        <v>#REF!</v>
      </c>
      <c r="B113" t="e">
        <f t="shared" si="14"/>
        <v>#REF!</v>
      </c>
      <c r="C113" t="s">
        <v>444</v>
      </c>
      <c r="D113" t="s">
        <v>445</v>
      </c>
      <c r="E113" t="s">
        <v>359</v>
      </c>
      <c r="F113" t="s">
        <v>446</v>
      </c>
      <c r="G113" t="s">
        <v>117</v>
      </c>
      <c r="H113" t="e">
        <f>VLOOKUP(C113,#REF!,18,FALSE)</f>
        <v>#REF!</v>
      </c>
      <c r="I113" t="s">
        <v>763</v>
      </c>
      <c r="J113" t="str">
        <f t="shared" si="15"/>
        <v>S1</v>
      </c>
      <c r="K113" t="s">
        <v>827</v>
      </c>
      <c r="L113" t="str">
        <f t="shared" si="12"/>
        <v>S1 OPHTHALMOLOGICALS</v>
      </c>
      <c r="M113" t="s">
        <v>671</v>
      </c>
      <c r="N113" t="s">
        <v>671</v>
      </c>
      <c r="O113" t="s">
        <v>671</v>
      </c>
      <c r="P113" s="1">
        <f t="shared" si="23"/>
        <v>45170</v>
      </c>
      <c r="Q113" s="1" t="str">
        <f t="shared" si="16"/>
        <v/>
      </c>
      <c r="R113" s="9">
        <f t="shared" si="17"/>
        <v>7.0194693254598158E-3</v>
      </c>
      <c r="S113" s="8">
        <f t="shared" si="18"/>
        <v>6.7090829152354994E-2</v>
      </c>
      <c r="T113">
        <f t="shared" si="19"/>
        <v>1</v>
      </c>
      <c r="U113" s="7">
        <v>0</v>
      </c>
      <c r="V113" s="7">
        <v>0</v>
      </c>
      <c r="W113" s="7" t="e">
        <v>#NUM!</v>
      </c>
      <c r="X113" s="7">
        <v>0</v>
      </c>
      <c r="Y113" s="7">
        <v>17.17861050724974</v>
      </c>
      <c r="Z113" s="7" t="e">
        <v>#N/A</v>
      </c>
      <c r="AA113" s="1" t="e">
        <v>#N/A</v>
      </c>
      <c r="AB113" s="1" t="e">
        <f t="shared" si="21"/>
        <v>#N/A</v>
      </c>
      <c r="AC113" s="1" t="str">
        <f t="shared" si="22"/>
        <v>no</v>
      </c>
      <c r="AD113" s="1">
        <v>45170</v>
      </c>
      <c r="AE113" s="1">
        <v>45108</v>
      </c>
      <c r="AF113" s="1">
        <v>45170</v>
      </c>
      <c r="AG113" s="1">
        <v>45108</v>
      </c>
      <c r="AH113" s="1">
        <v>45170</v>
      </c>
      <c r="BS113" s="2">
        <v>12924600</v>
      </c>
      <c r="BT113" s="2">
        <v>222026669.36199999</v>
      </c>
      <c r="BU113" s="1">
        <v>45170</v>
      </c>
      <c r="DX113" s="2">
        <v>2848154.1499999994</v>
      </c>
      <c r="DY113" s="2">
        <v>219178515.21199998</v>
      </c>
      <c r="DZ113" s="2">
        <f t="shared" si="20"/>
        <v>222026669.36199999</v>
      </c>
    </row>
    <row r="114" spans="1:130">
      <c r="A114" t="e">
        <f>VLOOKUP(C114,#REF!,2,FALSE)</f>
        <v>#REF!</v>
      </c>
      <c r="B114" t="e">
        <f t="shared" si="14"/>
        <v>#REF!</v>
      </c>
      <c r="C114" t="s">
        <v>447</v>
      </c>
      <c r="D114" t="s">
        <v>448</v>
      </c>
      <c r="E114" t="s">
        <v>105</v>
      </c>
      <c r="F114" t="s">
        <v>151</v>
      </c>
      <c r="G114" t="s">
        <v>107</v>
      </c>
      <c r="H114" t="e">
        <f>VLOOKUP(C114,#REF!,18,FALSE)</f>
        <v>#REF!</v>
      </c>
      <c r="I114" t="s">
        <v>764</v>
      </c>
      <c r="J114" t="str">
        <f t="shared" si="15"/>
        <v>L1</v>
      </c>
      <c r="K114" t="s">
        <v>819</v>
      </c>
      <c r="L114" t="str">
        <f t="shared" si="12"/>
        <v>L1 ANTINEOPLASTICS</v>
      </c>
      <c r="M114" t="s">
        <v>671</v>
      </c>
      <c r="N114" t="s">
        <v>671</v>
      </c>
      <c r="O114" t="s">
        <v>671</v>
      </c>
      <c r="P114" s="1">
        <f t="shared" si="23"/>
        <v>44958</v>
      </c>
      <c r="Q114" s="1" t="str">
        <f t="shared" si="16"/>
        <v/>
      </c>
      <c r="R114" s="9">
        <f t="shared" si="17"/>
        <v>3.8689724924525814E-3</v>
      </c>
      <c r="S114" s="8">
        <f t="shared" si="18"/>
        <v>0.11772965007016981</v>
      </c>
      <c r="T114">
        <f t="shared" si="19"/>
        <v>15</v>
      </c>
      <c r="U114" s="7">
        <v>0</v>
      </c>
      <c r="V114" s="7">
        <v>2.5923538011695909E-4</v>
      </c>
      <c r="W114" s="7">
        <v>212.34142336309526</v>
      </c>
      <c r="X114" s="7">
        <v>286.8634386917563</v>
      </c>
      <c r="Y114" s="7">
        <v>460.30977204821312</v>
      </c>
      <c r="Z114" s="7">
        <v>319678.9179519231</v>
      </c>
      <c r="AA114" s="1" t="s">
        <v>817</v>
      </c>
      <c r="AB114" s="1" t="str">
        <f t="shared" si="21"/>
        <v>yes</v>
      </c>
      <c r="AC114" s="1" t="s">
        <v>820</v>
      </c>
      <c r="AD114" s="1">
        <v>44958</v>
      </c>
      <c r="AE114" s="1">
        <v>44927</v>
      </c>
      <c r="AF114" s="1">
        <v>44958</v>
      </c>
      <c r="AG114" s="1">
        <v>44927</v>
      </c>
      <c r="AH114" s="1">
        <v>44958</v>
      </c>
      <c r="AO114" s="2">
        <v>1032</v>
      </c>
      <c r="AP114" s="2">
        <v>217939.16760000002</v>
      </c>
      <c r="AQ114" s="1">
        <v>45597</v>
      </c>
      <c r="AU114" s="2">
        <v>20456</v>
      </c>
      <c r="AV114" s="2">
        <v>5176172.6940000001</v>
      </c>
      <c r="AW114" s="1">
        <v>45536</v>
      </c>
      <c r="AX114" s="2">
        <v>1623</v>
      </c>
      <c r="AY114" s="2">
        <v>383296.45199999999</v>
      </c>
      <c r="AZ114" s="1">
        <v>45566</v>
      </c>
      <c r="BA114" s="2">
        <v>14520</v>
      </c>
      <c r="BB114" s="2">
        <v>1900864.6317333332</v>
      </c>
      <c r="BC114" s="1">
        <v>45505</v>
      </c>
      <c r="BG114" s="2">
        <v>112</v>
      </c>
      <c r="BH114" s="2">
        <v>23907.702833333333</v>
      </c>
      <c r="BI114" s="1">
        <v>45474</v>
      </c>
      <c r="BJ114" s="2">
        <v>5127</v>
      </c>
      <c r="BK114" s="2">
        <v>1338300.81</v>
      </c>
      <c r="BL114" s="1">
        <v>45536</v>
      </c>
      <c r="BM114" s="2">
        <v>224</v>
      </c>
      <c r="BN114" s="2">
        <v>50360.274533333337</v>
      </c>
      <c r="BO114" s="1">
        <v>45200</v>
      </c>
      <c r="BS114" s="2">
        <v>242550</v>
      </c>
      <c r="BT114" s="2">
        <v>110659271.56399998</v>
      </c>
      <c r="BU114" s="1">
        <v>44958</v>
      </c>
      <c r="BV114" s="2">
        <v>3840</v>
      </c>
      <c r="BW114" s="2">
        <v>1084343.6440000001</v>
      </c>
      <c r="BX114" s="1">
        <v>45323</v>
      </c>
      <c r="BY114" s="2">
        <v>4536</v>
      </c>
      <c r="BZ114" s="2">
        <v>958099.42800000007</v>
      </c>
      <c r="CA114" s="1">
        <v>45261</v>
      </c>
      <c r="CE114" s="2">
        <v>1596</v>
      </c>
      <c r="CF114" s="2">
        <v>0.41373966666666667</v>
      </c>
      <c r="CG114" s="1">
        <v>45323</v>
      </c>
      <c r="CK114" s="2">
        <v>0</v>
      </c>
      <c r="CL114" s="2">
        <v>0</v>
      </c>
      <c r="CM114" s="1">
        <v>45292</v>
      </c>
      <c r="CQ114" s="2">
        <v>504</v>
      </c>
      <c r="CR114" s="2">
        <v>102288.60065333334</v>
      </c>
      <c r="CS114" s="1">
        <v>45536</v>
      </c>
      <c r="DI114" s="2">
        <v>616</v>
      </c>
      <c r="DJ114" s="2">
        <v>158104.75488000002</v>
      </c>
      <c r="DK114" s="1">
        <v>45383</v>
      </c>
      <c r="DL114" s="2">
        <v>1550</v>
      </c>
      <c r="DM114" s="2">
        <v>293816.85960000003</v>
      </c>
      <c r="DN114" s="1">
        <v>45108</v>
      </c>
      <c r="DR114" s="2">
        <v>252</v>
      </c>
      <c r="DS114" s="2">
        <v>29303.973600000001</v>
      </c>
      <c r="DT114" s="1">
        <v>45474</v>
      </c>
      <c r="DX114" s="2">
        <v>49942596.618552998</v>
      </c>
      <c r="DY114" s="2">
        <v>72433474.352619991</v>
      </c>
      <c r="DZ114" s="2">
        <f t="shared" si="20"/>
        <v>122376070.97117299</v>
      </c>
    </row>
    <row r="115" spans="1:130">
      <c r="A115" t="e">
        <f>VLOOKUP(C115,#REF!,2,FALSE)</f>
        <v>#REF!</v>
      </c>
      <c r="B115" t="e">
        <f t="shared" si="14"/>
        <v>#REF!</v>
      </c>
      <c r="C115" t="s">
        <v>449</v>
      </c>
      <c r="D115" t="s">
        <v>450</v>
      </c>
      <c r="E115" t="s">
        <v>105</v>
      </c>
      <c r="F115" t="s">
        <v>166</v>
      </c>
      <c r="G115" t="s">
        <v>107</v>
      </c>
      <c r="H115" t="e">
        <f>VLOOKUP(C115,#REF!,18,FALSE)</f>
        <v>#REF!</v>
      </c>
      <c r="I115" t="s">
        <v>765</v>
      </c>
      <c r="J115" t="str">
        <f t="shared" si="15"/>
        <v>N7</v>
      </c>
      <c r="K115" t="s">
        <v>821</v>
      </c>
      <c r="L115" t="str">
        <f t="shared" si="12"/>
        <v>N7 OTHER CNS DRUGS</v>
      </c>
      <c r="M115" t="s">
        <v>671</v>
      </c>
      <c r="N115" t="s">
        <v>671</v>
      </c>
      <c r="O115" t="s">
        <v>671</v>
      </c>
      <c r="P115" s="1">
        <f t="shared" si="23"/>
        <v>44287</v>
      </c>
      <c r="Q115" s="1" t="str">
        <f t="shared" si="16"/>
        <v/>
      </c>
      <c r="R115" s="9">
        <f t="shared" si="17"/>
        <v>1.2406873632942236E-3</v>
      </c>
      <c r="S115" s="8">
        <f t="shared" si="18"/>
        <v>2.6238962166651732E-2</v>
      </c>
      <c r="T115">
        <f t="shared" si="19"/>
        <v>21</v>
      </c>
      <c r="U115" s="7">
        <v>0</v>
      </c>
      <c r="V115" s="7">
        <v>32.376810545149567</v>
      </c>
      <c r="W115" s="7">
        <v>46.86774506817892</v>
      </c>
      <c r="X115" s="7">
        <v>73.222641706777679</v>
      </c>
      <c r="Y115" s="7">
        <v>405.62168812499999</v>
      </c>
      <c r="Z115" s="7">
        <v>18790.642370355094</v>
      </c>
      <c r="AA115" s="1" t="s">
        <v>817</v>
      </c>
      <c r="AB115" s="1" t="str">
        <f t="shared" si="21"/>
        <v>yes</v>
      </c>
      <c r="AC115" s="1" t="str">
        <f t="shared" si="22"/>
        <v>no</v>
      </c>
      <c r="AD115" s="1">
        <v>44287</v>
      </c>
      <c r="AE115" s="1">
        <v>44287</v>
      </c>
      <c r="AF115" s="1">
        <v>44287</v>
      </c>
      <c r="AG115" s="1">
        <v>44287</v>
      </c>
      <c r="AH115" s="1">
        <v>44287</v>
      </c>
      <c r="AO115" s="2">
        <v>23124</v>
      </c>
      <c r="AP115" s="2">
        <v>962038.74360000005</v>
      </c>
      <c r="AQ115" s="1">
        <v>44562</v>
      </c>
      <c r="AR115" s="2">
        <v>72492</v>
      </c>
      <c r="AS115" s="2">
        <v>2347066.9068</v>
      </c>
      <c r="AT115" s="1">
        <v>44621</v>
      </c>
      <c r="AU115" s="2">
        <v>109829</v>
      </c>
      <c r="AV115" s="2">
        <v>5846560.3811999997</v>
      </c>
      <c r="AW115" s="1">
        <v>44348</v>
      </c>
      <c r="AX115" s="2">
        <v>70216</v>
      </c>
      <c r="AY115" s="2">
        <v>3961485.2508</v>
      </c>
      <c r="AZ115" s="1">
        <v>44652</v>
      </c>
      <c r="BD115" s="2">
        <v>31878</v>
      </c>
      <c r="BE115" s="2">
        <v>1433124.8051999998</v>
      </c>
      <c r="BF115" s="1">
        <v>44317</v>
      </c>
      <c r="BG115" s="2">
        <v>168</v>
      </c>
      <c r="BH115" s="2">
        <v>11205.724999999999</v>
      </c>
      <c r="BI115" s="1">
        <v>44409</v>
      </c>
      <c r="BJ115" s="2">
        <v>85685</v>
      </c>
      <c r="BK115" s="2">
        <v>6274081.2816000003</v>
      </c>
      <c r="BL115" s="1">
        <v>44743</v>
      </c>
      <c r="BM115" s="2">
        <v>2520</v>
      </c>
      <c r="BN115" s="2">
        <v>104476.19933333334</v>
      </c>
      <c r="BO115" s="1">
        <v>44317</v>
      </c>
      <c r="BP115" s="2">
        <v>42056</v>
      </c>
      <c r="BQ115" s="2">
        <v>2530111.0055000004</v>
      </c>
      <c r="BR115" s="1">
        <v>44470</v>
      </c>
      <c r="BS115" s="2">
        <v>19382</v>
      </c>
      <c r="BT115" s="2">
        <v>7856851.1519999998</v>
      </c>
      <c r="BU115" s="1">
        <v>44287</v>
      </c>
      <c r="BV115" s="2">
        <v>2926</v>
      </c>
      <c r="BW115" s="2">
        <v>185634.95196666667</v>
      </c>
      <c r="BX115" s="1">
        <v>44652</v>
      </c>
      <c r="BY115" s="2">
        <v>21070</v>
      </c>
      <c r="BZ115" s="2">
        <v>947006.39879999997</v>
      </c>
      <c r="CA115" s="1">
        <v>44378</v>
      </c>
      <c r="CE115" s="2">
        <v>69832</v>
      </c>
      <c r="CF115" s="2">
        <v>4408912.7318599997</v>
      </c>
      <c r="CG115" s="1">
        <v>44805</v>
      </c>
      <c r="CH115" s="2">
        <v>5964</v>
      </c>
      <c r="CI115" s="2">
        <v>310363.17839999998</v>
      </c>
      <c r="CJ115" s="1">
        <v>44835</v>
      </c>
      <c r="CK115" s="2">
        <v>2408</v>
      </c>
      <c r="CL115" s="2">
        <v>92650.733999999997</v>
      </c>
      <c r="CM115" s="1">
        <v>44593</v>
      </c>
      <c r="CT115" s="2">
        <v>504</v>
      </c>
      <c r="CU115" s="2">
        <v>24342.912</v>
      </c>
      <c r="CV115" s="1">
        <v>44531</v>
      </c>
      <c r="CZ115" s="2">
        <v>1358</v>
      </c>
      <c r="DA115" s="2">
        <v>56178.130799999999</v>
      </c>
      <c r="DB115" s="1">
        <v>44621</v>
      </c>
      <c r="DI115" s="2">
        <v>18256</v>
      </c>
      <c r="DJ115" s="2">
        <v>745294.95221333334</v>
      </c>
      <c r="DK115" s="1">
        <v>44774</v>
      </c>
      <c r="DL115" s="2">
        <v>149</v>
      </c>
      <c r="DM115" s="2">
        <v>6558.5652</v>
      </c>
      <c r="DN115" s="1">
        <v>44501</v>
      </c>
      <c r="DO115" s="2">
        <v>25942</v>
      </c>
      <c r="DP115" s="2">
        <v>934548.55560000008</v>
      </c>
      <c r="DQ115" s="1">
        <v>44805</v>
      </c>
      <c r="DR115" s="2">
        <v>3472</v>
      </c>
      <c r="DS115" s="2">
        <v>204599.78880000001</v>
      </c>
      <c r="DT115" s="1">
        <v>44713</v>
      </c>
      <c r="DX115" s="2">
        <v>18403886.61793033</v>
      </c>
      <c r="DY115" s="2">
        <v>20839205.732742995</v>
      </c>
      <c r="DZ115" s="2">
        <f t="shared" si="20"/>
        <v>39243092.350673325</v>
      </c>
    </row>
    <row r="116" spans="1:130">
      <c r="A116" t="e">
        <f>VLOOKUP(C116,#REF!,2,FALSE)</f>
        <v>#REF!</v>
      </c>
      <c r="B116" t="e">
        <f t="shared" si="14"/>
        <v>#REF!</v>
      </c>
      <c r="C116" t="s">
        <v>451</v>
      </c>
      <c r="D116" t="s">
        <v>452</v>
      </c>
      <c r="E116" t="s">
        <v>105</v>
      </c>
      <c r="F116" t="s">
        <v>453</v>
      </c>
      <c r="G116" t="s">
        <v>107</v>
      </c>
      <c r="H116" t="e">
        <f>VLOOKUP(C116,#REF!,18,FALSE)</f>
        <v>#REF!</v>
      </c>
      <c r="I116" t="s">
        <v>692</v>
      </c>
      <c r="J116" t="str">
        <f t="shared" si="15"/>
        <v>L1</v>
      </c>
      <c r="K116" t="s">
        <v>819</v>
      </c>
      <c r="L116" t="str">
        <f t="shared" si="12"/>
        <v>L1 ANTINEOPLASTICS</v>
      </c>
      <c r="M116" t="s">
        <v>667</v>
      </c>
      <c r="N116" t="s">
        <v>667</v>
      </c>
      <c r="O116" t="s">
        <v>703</v>
      </c>
      <c r="P116" s="1">
        <f t="shared" si="23"/>
        <v>43739</v>
      </c>
      <c r="Q116" s="1" t="str">
        <f t="shared" si="16"/>
        <v/>
      </c>
      <c r="R116" s="9">
        <f t="shared" si="17"/>
        <v>4.9734717641021758E-4</v>
      </c>
      <c r="S116" s="8">
        <f t="shared" si="18"/>
        <v>0.11772965007016981</v>
      </c>
      <c r="T116">
        <f t="shared" si="19"/>
        <v>5</v>
      </c>
      <c r="U116" s="7">
        <v>0</v>
      </c>
      <c r="V116" s="7">
        <v>145.80491283422461</v>
      </c>
      <c r="W116" s="7">
        <v>331.71188210565475</v>
      </c>
      <c r="X116" s="7">
        <v>398.20669842805319</v>
      </c>
      <c r="Y116" s="7">
        <v>699.88116362271694</v>
      </c>
      <c r="Z116" s="7">
        <v>107071.68862031429</v>
      </c>
      <c r="AA116" s="1" t="s">
        <v>817</v>
      </c>
      <c r="AB116" s="1" t="str">
        <f t="shared" si="21"/>
        <v>yes</v>
      </c>
      <c r="AC116" s="1" t="s">
        <v>820</v>
      </c>
      <c r="AD116" s="1">
        <v>43739</v>
      </c>
      <c r="AE116" s="1">
        <v>43831</v>
      </c>
      <c r="AF116" s="1">
        <v>43739</v>
      </c>
      <c r="AG116" s="1">
        <v>43831</v>
      </c>
      <c r="AH116" s="1">
        <v>43739</v>
      </c>
      <c r="AO116" s="2">
        <v>0</v>
      </c>
      <c r="AP116" s="2">
        <v>0</v>
      </c>
      <c r="AQ116" s="1">
        <v>45658</v>
      </c>
      <c r="AR116" s="2">
        <v>0</v>
      </c>
      <c r="AS116" s="2">
        <v>0</v>
      </c>
      <c r="AT116" s="1">
        <v>45689</v>
      </c>
      <c r="AU116" s="2">
        <v>1654</v>
      </c>
      <c r="AV116" s="2">
        <v>658633.87919999997</v>
      </c>
      <c r="AW116" s="1">
        <v>45323</v>
      </c>
      <c r="BA116" s="2">
        <v>23750</v>
      </c>
      <c r="BB116" s="2">
        <v>4101741.0127333333</v>
      </c>
      <c r="BC116" s="1">
        <v>43739</v>
      </c>
      <c r="BP116" s="2">
        <v>896</v>
      </c>
      <c r="BQ116" s="2">
        <v>314442.81033333333</v>
      </c>
      <c r="BR116" s="1">
        <v>45323</v>
      </c>
      <c r="BS116" s="2">
        <v>15372</v>
      </c>
      <c r="BT116" s="2">
        <v>10612391.501999998</v>
      </c>
      <c r="BU116" s="1">
        <v>45139</v>
      </c>
      <c r="BY116" s="2">
        <v>140</v>
      </c>
      <c r="BZ116" s="2">
        <v>43942.536</v>
      </c>
      <c r="CA116" s="1">
        <v>45352</v>
      </c>
      <c r="CT116" s="2">
        <v>0</v>
      </c>
      <c r="CU116" s="2">
        <v>0</v>
      </c>
      <c r="CV116" s="1">
        <v>45658</v>
      </c>
      <c r="DL116" s="2">
        <v>0</v>
      </c>
      <c r="DM116" s="2">
        <v>0</v>
      </c>
      <c r="DN116" s="1">
        <v>45383</v>
      </c>
      <c r="DX116" s="2">
        <v>8503638.7872000001</v>
      </c>
      <c r="DY116" s="2">
        <v>7227512.9530666657</v>
      </c>
      <c r="DZ116" s="2">
        <f t="shared" si="20"/>
        <v>15731151.740266666</v>
      </c>
    </row>
    <row r="117" spans="1:130">
      <c r="A117" t="e">
        <f>VLOOKUP(C117,#REF!,2,FALSE)</f>
        <v>#REF!</v>
      </c>
      <c r="B117" t="e">
        <f t="shared" si="14"/>
        <v>#REF!</v>
      </c>
      <c r="C117" t="s">
        <v>454</v>
      </c>
      <c r="D117" t="s">
        <v>455</v>
      </c>
      <c r="E117" t="s">
        <v>115</v>
      </c>
      <c r="F117" t="s">
        <v>257</v>
      </c>
      <c r="G117" t="s">
        <v>456</v>
      </c>
      <c r="H117" t="e">
        <f>VLOOKUP(C117,#REF!,18,FALSE)</f>
        <v>#REF!</v>
      </c>
      <c r="I117" t="s">
        <v>753</v>
      </c>
      <c r="J117" t="str">
        <f t="shared" si="15"/>
        <v>J5</v>
      </c>
      <c r="K117" t="s">
        <v>865</v>
      </c>
      <c r="L117" t="str">
        <f t="shared" si="12"/>
        <v>J5 ANTIVIRALS FOR SYSTEMIC USE</v>
      </c>
      <c r="M117" t="s">
        <v>713</v>
      </c>
      <c r="N117" t="s">
        <v>679</v>
      </c>
      <c r="O117" t="s">
        <v>766</v>
      </c>
      <c r="P117" s="1">
        <f t="shared" si="23"/>
        <v>0</v>
      </c>
      <c r="Q117" s="1" t="str">
        <f t="shared" si="16"/>
        <v/>
      </c>
      <c r="R117" s="9">
        <f t="shared" si="17"/>
        <v>0</v>
      </c>
      <c r="S117" s="8">
        <f t="shared" si="18"/>
        <v>4.9054951553048558E-2</v>
      </c>
      <c r="T117">
        <f t="shared" si="19"/>
        <v>0</v>
      </c>
      <c r="U117" s="7">
        <v>0</v>
      </c>
      <c r="V117" s="7">
        <v>0</v>
      </c>
      <c r="W117" s="7" t="e">
        <v>#NUM!</v>
      </c>
      <c r="X117" s="7">
        <v>0</v>
      </c>
      <c r="Y117" s="7">
        <v>0</v>
      </c>
      <c r="Z117" s="7">
        <v>0</v>
      </c>
      <c r="AA117" s="1">
        <v>0</v>
      </c>
      <c r="AB117" s="1" t="str">
        <f t="shared" si="21"/>
        <v/>
      </c>
      <c r="AC117" s="1" t="str">
        <f t="shared" si="22"/>
        <v>no</v>
      </c>
      <c r="AD117" s="1">
        <v>44228</v>
      </c>
      <c r="AE117" s="1">
        <v>44470</v>
      </c>
      <c r="AG117" s="1">
        <v>44470</v>
      </c>
      <c r="AH117" s="1">
        <v>44531</v>
      </c>
      <c r="BY117" s="2">
        <v>0</v>
      </c>
      <c r="BZ117" s="2">
        <v>0</v>
      </c>
      <c r="CA117" s="1">
        <v>44562</v>
      </c>
      <c r="CE117" s="2">
        <v>0</v>
      </c>
      <c r="CF117" s="2">
        <v>0</v>
      </c>
      <c r="CG117" s="1">
        <v>44531</v>
      </c>
      <c r="DX117" s="2">
        <v>0</v>
      </c>
      <c r="DY117" s="2">
        <v>0</v>
      </c>
      <c r="DZ117" s="2">
        <f t="shared" si="20"/>
        <v>0</v>
      </c>
    </row>
    <row r="118" spans="1:130">
      <c r="A118" t="e">
        <f>VLOOKUP(C118,#REF!,2,FALSE)</f>
        <v>#REF!</v>
      </c>
      <c r="B118" t="e">
        <f t="shared" si="14"/>
        <v>#REF!</v>
      </c>
      <c r="C118" t="s">
        <v>457</v>
      </c>
      <c r="D118" t="s">
        <v>458</v>
      </c>
      <c r="E118" t="s">
        <v>115</v>
      </c>
      <c r="F118" t="s">
        <v>459</v>
      </c>
      <c r="G118" t="s">
        <v>223</v>
      </c>
      <c r="H118" t="e">
        <f>VLOOKUP(C118,#REF!,18,FALSE)</f>
        <v>#REF!</v>
      </c>
      <c r="I118" t="s">
        <v>717</v>
      </c>
      <c r="J118" t="str">
        <f t="shared" si="15"/>
        <v>L1</v>
      </c>
      <c r="K118" t="s">
        <v>819</v>
      </c>
      <c r="L118" t="str">
        <f t="shared" si="12"/>
        <v>L1 ANTINEOPLASTICS</v>
      </c>
      <c r="M118" t="s">
        <v>679</v>
      </c>
      <c r="N118" t="s">
        <v>675</v>
      </c>
      <c r="O118" t="s">
        <v>671</v>
      </c>
      <c r="P118" s="1">
        <f t="shared" si="23"/>
        <v>44621</v>
      </c>
      <c r="Q118" s="1">
        <f t="shared" si="16"/>
        <v>45323</v>
      </c>
      <c r="R118" s="9">
        <f t="shared" si="17"/>
        <v>1.1577948767259984E-2</v>
      </c>
      <c r="S118" s="8">
        <f t="shared" si="18"/>
        <v>0.11772965007016981</v>
      </c>
      <c r="T118">
        <f t="shared" si="19"/>
        <v>11</v>
      </c>
      <c r="U118" s="7">
        <v>8182.39932885906</v>
      </c>
      <c r="V118" s="7">
        <v>8277.9863171137822</v>
      </c>
      <c r="W118" s="7">
        <v>9058.5487791666674</v>
      </c>
      <c r="X118" s="7">
        <v>10253.094680774551</v>
      </c>
      <c r="Y118" s="7">
        <v>18195.481994363974</v>
      </c>
      <c r="Z118" s="7">
        <v>446382.84384970466</v>
      </c>
      <c r="AA118" s="1" t="s">
        <v>817</v>
      </c>
      <c r="AB118" s="1" t="str">
        <f t="shared" si="21"/>
        <v>yes</v>
      </c>
      <c r="AC118" s="1" t="s">
        <v>820</v>
      </c>
      <c r="AE118" s="1">
        <v>44562</v>
      </c>
      <c r="AF118" s="1">
        <v>44621</v>
      </c>
      <c r="AG118" s="1">
        <v>44562</v>
      </c>
      <c r="AH118" s="1">
        <v>44621</v>
      </c>
      <c r="AI118" s="2">
        <v>298</v>
      </c>
      <c r="AJ118" s="2">
        <v>2438355</v>
      </c>
      <c r="AK118" s="1">
        <v>45323</v>
      </c>
      <c r="AL118" s="2">
        <v>2162</v>
      </c>
      <c r="AM118" s="2">
        <v>17897006.417599998</v>
      </c>
      <c r="AO118" s="2">
        <v>151</v>
      </c>
      <c r="AP118" s="2">
        <v>1289871.5412000001</v>
      </c>
      <c r="AQ118" s="1">
        <v>45323</v>
      </c>
      <c r="AR118" s="2">
        <v>0</v>
      </c>
      <c r="AS118" s="2">
        <v>0</v>
      </c>
      <c r="AT118" s="1">
        <v>45689</v>
      </c>
      <c r="AX118" s="2">
        <v>27</v>
      </c>
      <c r="AY118" s="2">
        <v>261004.6428</v>
      </c>
      <c r="AZ118" s="1">
        <v>45597</v>
      </c>
      <c r="BG118" s="2">
        <v>0</v>
      </c>
      <c r="BH118" s="2">
        <v>0</v>
      </c>
      <c r="BI118" s="1">
        <v>44986</v>
      </c>
      <c r="BM118" s="2">
        <v>0</v>
      </c>
      <c r="BN118" s="2">
        <v>0</v>
      </c>
      <c r="BO118" s="1">
        <v>44805</v>
      </c>
      <c r="BP118" s="2">
        <v>1329</v>
      </c>
      <c r="BQ118" s="2">
        <v>12780988.9175</v>
      </c>
      <c r="BR118" s="1">
        <v>45352</v>
      </c>
      <c r="BS118" s="2">
        <v>17743</v>
      </c>
      <c r="BT118" s="2">
        <v>322842437.02600002</v>
      </c>
      <c r="BU118" s="1">
        <v>44621</v>
      </c>
      <c r="BV118" s="2">
        <v>241</v>
      </c>
      <c r="BW118" s="2">
        <v>2470995.8180666668</v>
      </c>
      <c r="BX118" s="1">
        <v>45017</v>
      </c>
      <c r="BY118" s="2">
        <v>427</v>
      </c>
      <c r="BZ118" s="2">
        <v>3671804.5980000002</v>
      </c>
      <c r="CA118" s="1">
        <v>45047</v>
      </c>
      <c r="CK118" s="2">
        <v>12</v>
      </c>
      <c r="CL118" s="2">
        <v>111953.52960000001</v>
      </c>
      <c r="CM118" s="1">
        <v>45108</v>
      </c>
      <c r="CQ118" s="2">
        <v>4</v>
      </c>
      <c r="CR118" s="2">
        <v>35150.547033333336</v>
      </c>
      <c r="CS118" s="1">
        <v>45108</v>
      </c>
      <c r="DC118" s="2">
        <v>0</v>
      </c>
      <c r="DD118" s="2">
        <v>0</v>
      </c>
      <c r="DE118" s="1">
        <v>45717</v>
      </c>
      <c r="DI118" s="2">
        <v>323</v>
      </c>
      <c r="DJ118" s="2">
        <v>2412361.0484800003</v>
      </c>
      <c r="DK118" s="1">
        <v>44835</v>
      </c>
      <c r="DR118" s="2">
        <v>0</v>
      </c>
      <c r="DS118" s="2">
        <v>0</v>
      </c>
      <c r="DT118" s="1">
        <v>45778</v>
      </c>
      <c r="DX118" s="2">
        <v>363525723.09571332</v>
      </c>
      <c r="DY118" s="2">
        <v>2686205.9905666662</v>
      </c>
      <c r="DZ118" s="2">
        <f t="shared" si="20"/>
        <v>366211929.08627999</v>
      </c>
    </row>
    <row r="119" spans="1:130">
      <c r="A119" t="e">
        <f>VLOOKUP(C119,#REF!,2,FALSE)</f>
        <v>#REF!</v>
      </c>
      <c r="B119" t="e">
        <f t="shared" si="14"/>
        <v>#REF!</v>
      </c>
      <c r="C119" t="s">
        <v>460</v>
      </c>
      <c r="D119" t="s">
        <v>461</v>
      </c>
      <c r="E119" t="s">
        <v>147</v>
      </c>
      <c r="F119" t="s">
        <v>135</v>
      </c>
      <c r="G119" t="s">
        <v>107</v>
      </c>
      <c r="H119" t="e">
        <f>VLOOKUP(C119,#REF!,18,FALSE)</f>
        <v>#REF!</v>
      </c>
      <c r="I119" t="s">
        <v>692</v>
      </c>
      <c r="J119" t="str">
        <f t="shared" si="15"/>
        <v>L1</v>
      </c>
      <c r="K119" t="s">
        <v>819</v>
      </c>
      <c r="L119" t="str">
        <f t="shared" si="12"/>
        <v>L1 ANTINEOPLASTICS</v>
      </c>
      <c r="M119" t="s">
        <v>671</v>
      </c>
      <c r="N119" t="s">
        <v>671</v>
      </c>
      <c r="O119" t="s">
        <v>671</v>
      </c>
      <c r="P119" s="1">
        <f t="shared" si="23"/>
        <v>45261</v>
      </c>
      <c r="Q119" s="1" t="str">
        <f t="shared" si="16"/>
        <v/>
      </c>
      <c r="R119" s="9">
        <f t="shared" si="17"/>
        <v>5.1361997250853127E-4</v>
      </c>
      <c r="S119" s="8">
        <f t="shared" si="18"/>
        <v>0.11772965007016981</v>
      </c>
      <c r="T119">
        <f t="shared" si="19"/>
        <v>2</v>
      </c>
      <c r="U119" s="7">
        <v>0</v>
      </c>
      <c r="V119" s="7">
        <v>25.209251432748541</v>
      </c>
      <c r="W119" s="7">
        <v>25.209251432748541</v>
      </c>
      <c r="X119" s="7">
        <v>25.209251432748541</v>
      </c>
      <c r="Y119" s="7">
        <v>162.73103576256864</v>
      </c>
      <c r="Z119" s="7">
        <v>468940.69171100785</v>
      </c>
      <c r="AA119" s="1" t="s">
        <v>817</v>
      </c>
      <c r="AB119" s="1" t="str">
        <f t="shared" si="21"/>
        <v>yes</v>
      </c>
      <c r="AC119" s="1" t="s">
        <v>820</v>
      </c>
      <c r="AD119" s="1">
        <v>45261</v>
      </c>
      <c r="AE119" s="1">
        <v>45200</v>
      </c>
      <c r="AF119" s="1">
        <v>45261</v>
      </c>
      <c r="AG119" s="1">
        <v>45200</v>
      </c>
      <c r="AH119" s="1">
        <v>45261</v>
      </c>
      <c r="AU119" s="2">
        <v>0</v>
      </c>
      <c r="AV119" s="2">
        <v>0</v>
      </c>
      <c r="AW119" s="1">
        <v>45778</v>
      </c>
      <c r="BA119" s="2">
        <v>10830</v>
      </c>
      <c r="BB119" s="2">
        <v>273016.19301666669</v>
      </c>
      <c r="BC119" s="1">
        <v>45597</v>
      </c>
      <c r="BS119" s="2">
        <v>95488</v>
      </c>
      <c r="BT119" s="2">
        <v>15972846.068999998</v>
      </c>
      <c r="BU119" s="1">
        <v>45261</v>
      </c>
      <c r="BY119" s="2">
        <v>0</v>
      </c>
      <c r="BZ119" s="2">
        <v>0</v>
      </c>
      <c r="CA119" s="1">
        <v>45778</v>
      </c>
      <c r="DX119" s="2">
        <v>4875641.2864666656</v>
      </c>
      <c r="DY119" s="2">
        <v>11370220.97555</v>
      </c>
      <c r="DZ119" s="2">
        <f t="shared" si="20"/>
        <v>16245862.262016665</v>
      </c>
    </row>
    <row r="120" spans="1:130">
      <c r="A120" t="e">
        <f>VLOOKUP(C120,#REF!,2,FALSE)</f>
        <v>#REF!</v>
      </c>
      <c r="B120" t="e">
        <f t="shared" si="14"/>
        <v>#REF!</v>
      </c>
      <c r="C120" t="s">
        <v>462</v>
      </c>
      <c r="D120" t="s">
        <v>463</v>
      </c>
      <c r="E120" t="s">
        <v>105</v>
      </c>
      <c r="F120" t="s">
        <v>242</v>
      </c>
      <c r="G120" t="s">
        <v>107</v>
      </c>
      <c r="H120" t="e">
        <f>VLOOKUP(C120,#REF!,18,FALSE)</f>
        <v>#REF!</v>
      </c>
      <c r="I120" t="s">
        <v>767</v>
      </c>
      <c r="J120" t="str">
        <f t="shared" si="15"/>
        <v>A5</v>
      </c>
      <c r="K120" t="s">
        <v>849</v>
      </c>
      <c r="L120" t="str">
        <f t="shared" si="12"/>
        <v>A5 CHOLAGOGUES AND HEPATIC PROTECTORS</v>
      </c>
      <c r="M120" t="s">
        <v>679</v>
      </c>
      <c r="N120" t="s">
        <v>679</v>
      </c>
      <c r="O120" t="s">
        <v>671</v>
      </c>
      <c r="P120" s="1">
        <f t="shared" si="23"/>
        <v>45383</v>
      </c>
      <c r="Q120" s="1" t="str">
        <f t="shared" si="16"/>
        <v/>
      </c>
      <c r="R120" s="9">
        <f t="shared" si="17"/>
        <v>1.728837163410127E-3</v>
      </c>
      <c r="S120" s="8">
        <f t="shared" si="18"/>
        <v>5.1224527846188443E-3</v>
      </c>
      <c r="T120">
        <f t="shared" si="19"/>
        <v>1</v>
      </c>
      <c r="U120" s="7">
        <v>0</v>
      </c>
      <c r="V120" s="7">
        <v>0</v>
      </c>
      <c r="W120" s="7" t="e">
        <v>#NUM!</v>
      </c>
      <c r="X120" s="7">
        <v>0</v>
      </c>
      <c r="Y120" s="7">
        <v>148.47783730204156</v>
      </c>
      <c r="Z120" s="7" t="e">
        <v>#N/A</v>
      </c>
      <c r="AA120" s="1" t="e">
        <v>#N/A</v>
      </c>
      <c r="AB120" s="1" t="e">
        <f t="shared" si="21"/>
        <v>#N/A</v>
      </c>
      <c r="AC120" s="1" t="str">
        <f t="shared" si="22"/>
        <v>no</v>
      </c>
      <c r="AE120" s="1">
        <v>45383</v>
      </c>
      <c r="AG120" s="1">
        <v>45383</v>
      </c>
      <c r="AH120" s="1">
        <v>45383</v>
      </c>
      <c r="BS120" s="2">
        <v>367290</v>
      </c>
      <c r="BT120" s="2">
        <v>54683329.958999991</v>
      </c>
      <c r="BU120" s="1">
        <v>45383</v>
      </c>
      <c r="DX120" s="2">
        <v>0</v>
      </c>
      <c r="DY120" s="2">
        <v>54683329.958999991</v>
      </c>
      <c r="DZ120" s="2">
        <f t="shared" si="20"/>
        <v>54683329.958999991</v>
      </c>
    </row>
    <row r="121" spans="1:130">
      <c r="A121" t="e">
        <f>VLOOKUP(C121,#REF!,2,FALSE)</f>
        <v>#REF!</v>
      </c>
      <c r="B121" t="e">
        <f t="shared" si="14"/>
        <v>#REF!</v>
      </c>
      <c r="C121" t="s">
        <v>464</v>
      </c>
      <c r="D121" t="s">
        <v>465</v>
      </c>
      <c r="E121" t="s">
        <v>115</v>
      </c>
      <c r="F121" t="s">
        <v>466</v>
      </c>
      <c r="G121" t="s">
        <v>223</v>
      </c>
      <c r="H121" t="e">
        <f>VLOOKUP(C121,#REF!,18,FALSE)</f>
        <v>#REF!</v>
      </c>
      <c r="I121" t="s">
        <v>710</v>
      </c>
      <c r="J121" t="str">
        <f t="shared" si="15"/>
        <v>L1</v>
      </c>
      <c r="K121" t="s">
        <v>819</v>
      </c>
      <c r="L121" t="str">
        <f t="shared" si="12"/>
        <v>L1 ANTINEOPLASTICS</v>
      </c>
      <c r="M121" t="s">
        <v>671</v>
      </c>
      <c r="N121" t="s">
        <v>679</v>
      </c>
      <c r="O121" t="s">
        <v>671</v>
      </c>
      <c r="P121" s="1">
        <f t="shared" si="23"/>
        <v>45017</v>
      </c>
      <c r="Q121" s="1" t="str">
        <f t="shared" si="16"/>
        <v/>
      </c>
      <c r="R121" s="9">
        <f t="shared" si="17"/>
        <v>2.3510584402855718E-5</v>
      </c>
      <c r="S121" s="8">
        <f t="shared" si="18"/>
        <v>0.11772965007016981</v>
      </c>
      <c r="T121">
        <f t="shared" si="19"/>
        <v>1</v>
      </c>
      <c r="U121" s="7">
        <v>0</v>
      </c>
      <c r="V121" s="7">
        <v>0</v>
      </c>
      <c r="W121" s="7" t="e">
        <v>#NUM!</v>
      </c>
      <c r="X121" s="7">
        <v>0</v>
      </c>
      <c r="Y121" s="7">
        <v>17705.777309523804</v>
      </c>
      <c r="Z121" s="7">
        <v>235963.45654594601</v>
      </c>
      <c r="AA121" s="1" t="s">
        <v>817</v>
      </c>
      <c r="AB121" s="1" t="str">
        <f t="shared" si="21"/>
        <v>yes</v>
      </c>
      <c r="AC121" s="1" t="s">
        <v>820</v>
      </c>
      <c r="AD121" s="1">
        <v>45017</v>
      </c>
      <c r="AE121" s="1">
        <v>45017</v>
      </c>
      <c r="AG121" s="1">
        <v>45017</v>
      </c>
      <c r="AH121" s="1">
        <v>45017</v>
      </c>
      <c r="BS121" s="2">
        <v>42</v>
      </c>
      <c r="BT121" s="2">
        <v>743642.64699999976</v>
      </c>
      <c r="BU121" s="1">
        <v>45017</v>
      </c>
      <c r="DX121" s="2">
        <v>708228.3609999998</v>
      </c>
      <c r="DY121" s="2">
        <v>35414.285999999993</v>
      </c>
      <c r="DZ121" s="2">
        <f t="shared" si="20"/>
        <v>743642.64699999976</v>
      </c>
    </row>
    <row r="122" spans="1:130">
      <c r="A122" t="e">
        <f>VLOOKUP(C122,#REF!,2,FALSE)</f>
        <v>#REF!</v>
      </c>
      <c r="B122" t="e">
        <f t="shared" si="14"/>
        <v>#REF!</v>
      </c>
      <c r="C122" t="s">
        <v>467</v>
      </c>
      <c r="D122" t="s">
        <v>468</v>
      </c>
      <c r="E122" t="s">
        <v>105</v>
      </c>
      <c r="F122" t="s">
        <v>469</v>
      </c>
      <c r="G122" t="s">
        <v>107</v>
      </c>
      <c r="H122" t="e">
        <f>VLOOKUP(C122,#REF!,18,FALSE)</f>
        <v>#REF!</v>
      </c>
      <c r="I122" t="s">
        <v>673</v>
      </c>
      <c r="J122" t="str">
        <f t="shared" si="15"/>
        <v>L1</v>
      </c>
      <c r="K122" t="s">
        <v>819</v>
      </c>
      <c r="L122" t="str">
        <f t="shared" si="12"/>
        <v>L1 ANTINEOPLASTICS</v>
      </c>
      <c r="M122" t="s">
        <v>679</v>
      </c>
      <c r="N122" t="s">
        <v>679</v>
      </c>
      <c r="O122" t="s">
        <v>671</v>
      </c>
      <c r="P122" s="1">
        <f t="shared" si="23"/>
        <v>45627</v>
      </c>
      <c r="Q122" s="1" t="str">
        <f t="shared" si="16"/>
        <v/>
      </c>
      <c r="R122" s="9">
        <f t="shared" si="17"/>
        <v>1.2723685739246902E-5</v>
      </c>
      <c r="S122" s="8">
        <f t="shared" si="18"/>
        <v>0.11772965007016981</v>
      </c>
      <c r="T122">
        <f t="shared" si="19"/>
        <v>1</v>
      </c>
      <c r="U122" s="7">
        <v>0</v>
      </c>
      <c r="V122" s="7">
        <v>0</v>
      </c>
      <c r="W122" s="7" t="e">
        <v>#NUM!</v>
      </c>
      <c r="X122" s="7">
        <v>0</v>
      </c>
      <c r="Y122" s="7">
        <v>875.86726666666652</v>
      </c>
      <c r="Z122" s="7" t="e">
        <v>#N/A</v>
      </c>
      <c r="AA122" s="1" t="e">
        <v>#N/A</v>
      </c>
      <c r="AB122" s="1" t="e">
        <f t="shared" si="21"/>
        <v>#N/A</v>
      </c>
      <c r="AC122" s="1" t="str">
        <f t="shared" si="22"/>
        <v>no</v>
      </c>
      <c r="AE122" s="1">
        <v>45566</v>
      </c>
      <c r="AG122" s="1">
        <v>45566</v>
      </c>
      <c r="AH122" s="1">
        <v>45627</v>
      </c>
      <c r="BS122" s="2">
        <v>450</v>
      </c>
      <c r="BT122" s="2">
        <v>402451.72899999993</v>
      </c>
      <c r="BU122" s="1">
        <v>45627</v>
      </c>
      <c r="DX122" s="2">
        <v>402451.72899999993</v>
      </c>
      <c r="DY122" s="2">
        <v>0</v>
      </c>
      <c r="DZ122" s="2">
        <f t="shared" si="20"/>
        <v>402451.72899999993</v>
      </c>
    </row>
    <row r="123" spans="1:130">
      <c r="A123" t="e">
        <f>VLOOKUP(C123,#REF!,2,FALSE)</f>
        <v>#REF!</v>
      </c>
      <c r="B123" t="e">
        <f t="shared" si="14"/>
        <v>#REF!</v>
      </c>
      <c r="C123" t="s">
        <v>470</v>
      </c>
      <c r="D123" t="s">
        <v>471</v>
      </c>
      <c r="E123" t="s">
        <v>128</v>
      </c>
      <c r="F123" t="s">
        <v>106</v>
      </c>
      <c r="G123" t="s">
        <v>107</v>
      </c>
      <c r="H123" t="e">
        <f>VLOOKUP(C123,#REF!,18,FALSE)</f>
        <v>#REF!</v>
      </c>
      <c r="I123" t="s">
        <v>768</v>
      </c>
      <c r="J123" t="str">
        <f t="shared" si="15"/>
        <v>J2</v>
      </c>
      <c r="K123" t="s">
        <v>876</v>
      </c>
      <c r="L123" t="str">
        <f t="shared" si="12"/>
        <v>J2 SYSTEMIC AGENTS FOR FUNGAL INFECTIONS</v>
      </c>
      <c r="M123" t="s">
        <v>671</v>
      </c>
      <c r="N123" t="s">
        <v>671</v>
      </c>
      <c r="O123" t="s">
        <v>671</v>
      </c>
      <c r="P123" s="1">
        <f t="shared" si="23"/>
        <v>45139</v>
      </c>
      <c r="Q123" s="1" t="str">
        <f t="shared" si="16"/>
        <v/>
      </c>
      <c r="R123" s="9">
        <f t="shared" si="17"/>
        <v>1.4492234343154253E-4</v>
      </c>
      <c r="S123" s="8">
        <f t="shared" si="18"/>
        <v>1.4492234343154253E-4</v>
      </c>
      <c r="T123">
        <f t="shared" si="19"/>
        <v>4</v>
      </c>
      <c r="U123" s="7">
        <v>0</v>
      </c>
      <c r="V123" s="7">
        <v>2684.88</v>
      </c>
      <c r="W123" s="7">
        <v>3123.1179042288559</v>
      </c>
      <c r="X123" s="7">
        <v>3533.4035916666667</v>
      </c>
      <c r="Y123" s="7">
        <v>2611.9004931153181</v>
      </c>
      <c r="Z123" s="7">
        <v>15465.631638461538</v>
      </c>
      <c r="AA123" s="1" t="s">
        <v>877</v>
      </c>
      <c r="AB123" s="1" t="s">
        <v>820</v>
      </c>
      <c r="AC123" s="1" t="s">
        <v>820</v>
      </c>
      <c r="AD123" s="1">
        <v>45108</v>
      </c>
      <c r="AE123" s="1">
        <v>45108</v>
      </c>
      <c r="AF123" s="1">
        <v>45139</v>
      </c>
      <c r="AG123" s="1">
        <v>45108</v>
      </c>
      <c r="AH123" s="1">
        <v>45139</v>
      </c>
      <c r="AR123" s="2">
        <v>0</v>
      </c>
      <c r="AS123" s="2">
        <v>0</v>
      </c>
      <c r="AU123" s="2">
        <v>288</v>
      </c>
      <c r="AV123" s="2">
        <v>1017620.2344</v>
      </c>
      <c r="AW123" s="1">
        <v>45323</v>
      </c>
      <c r="BJ123" s="2">
        <v>42</v>
      </c>
      <c r="BK123" s="2">
        <v>112764.96</v>
      </c>
      <c r="BL123" s="1">
        <v>45597</v>
      </c>
      <c r="BP123" s="2">
        <v>134</v>
      </c>
      <c r="BQ123" s="2">
        <v>418497.79916666669</v>
      </c>
      <c r="BR123" s="1">
        <v>45352</v>
      </c>
      <c r="BS123" s="2">
        <v>1162</v>
      </c>
      <c r="BT123" s="2">
        <v>3035028.3729999997</v>
      </c>
      <c r="BU123" s="1">
        <v>45139</v>
      </c>
      <c r="CT123" s="2">
        <v>0</v>
      </c>
      <c r="CU123" s="2">
        <v>0</v>
      </c>
      <c r="CV123" s="1">
        <v>45689</v>
      </c>
      <c r="DX123" s="2">
        <v>4311284.176566666</v>
      </c>
      <c r="DY123" s="2">
        <v>272627.19</v>
      </c>
      <c r="DZ123" s="2">
        <f t="shared" si="20"/>
        <v>4583911.3665666664</v>
      </c>
    </row>
    <row r="124" spans="1:130">
      <c r="A124" t="e">
        <f>VLOOKUP(C124,#REF!,2,FALSE)</f>
        <v>#REF!</v>
      </c>
      <c r="B124" t="e">
        <f t="shared" si="14"/>
        <v>#REF!</v>
      </c>
      <c r="C124" t="s">
        <v>472</v>
      </c>
      <c r="D124" t="s">
        <v>473</v>
      </c>
      <c r="E124" t="s">
        <v>147</v>
      </c>
      <c r="F124" t="s">
        <v>200</v>
      </c>
      <c r="G124" t="s">
        <v>107</v>
      </c>
      <c r="H124" t="e">
        <f>VLOOKUP(C124,#REF!,18,FALSE)</f>
        <v>#REF!</v>
      </c>
      <c r="I124" t="s">
        <v>669</v>
      </c>
      <c r="J124" t="str">
        <f t="shared" si="15"/>
        <v>D5</v>
      </c>
      <c r="K124" t="s">
        <v>815</v>
      </c>
      <c r="L124" t="str">
        <f t="shared" si="12"/>
        <v>D5 NONSTEROIDAL PRODUCTS FOR INFLAMMATORY SKIN DISORDERS</v>
      </c>
      <c r="M124" t="s">
        <v>667</v>
      </c>
      <c r="N124" t="s">
        <v>671</v>
      </c>
      <c r="O124" t="s">
        <v>699</v>
      </c>
      <c r="P124" s="1">
        <f t="shared" si="23"/>
        <v>45108</v>
      </c>
      <c r="Q124" s="1">
        <f t="shared" si="16"/>
        <v>45323</v>
      </c>
      <c r="R124" s="9">
        <f t="shared" si="17"/>
        <v>2.1471537080299144E-3</v>
      </c>
      <c r="S124" s="8">
        <f t="shared" si="18"/>
        <v>2.4385681651296651E-2</v>
      </c>
      <c r="T124">
        <f t="shared" si="19"/>
        <v>16</v>
      </c>
      <c r="U124" s="7">
        <v>51.694070080862531</v>
      </c>
      <c r="V124" s="7">
        <v>1.3077655310621243</v>
      </c>
      <c r="W124" s="7">
        <v>39.856257655519073</v>
      </c>
      <c r="X124" s="7">
        <v>55.3935170909091</v>
      </c>
      <c r="Y124" s="7">
        <v>178.5629857916017</v>
      </c>
      <c r="Z124" s="7">
        <v>15338.551968271495</v>
      </c>
      <c r="AA124" s="1" t="s">
        <v>817</v>
      </c>
      <c r="AB124" s="1" t="str">
        <f t="shared" si="21"/>
        <v>yes</v>
      </c>
      <c r="AC124" s="1" t="str">
        <f t="shared" si="22"/>
        <v>no</v>
      </c>
      <c r="AD124" s="1">
        <v>45170</v>
      </c>
      <c r="AE124" s="1">
        <v>45108</v>
      </c>
      <c r="AF124" s="1">
        <v>45108</v>
      </c>
      <c r="AG124" s="1">
        <v>45108</v>
      </c>
      <c r="AH124" s="1">
        <v>45108</v>
      </c>
      <c r="AI124" s="2">
        <v>5936</v>
      </c>
      <c r="AJ124" s="2">
        <v>306856</v>
      </c>
      <c r="AK124" s="1">
        <v>45323</v>
      </c>
      <c r="AO124" s="2">
        <v>0</v>
      </c>
      <c r="AP124" s="2">
        <v>0</v>
      </c>
      <c r="AQ124" s="1">
        <v>45717</v>
      </c>
      <c r="AR124" s="2">
        <v>5400</v>
      </c>
      <c r="AS124" s="2">
        <v>234137.9436</v>
      </c>
      <c r="AT124" s="1">
        <v>45566</v>
      </c>
      <c r="AU124" s="2">
        <v>2100</v>
      </c>
      <c r="AV124" s="2">
        <v>103864.5828</v>
      </c>
      <c r="AW124" s="1">
        <v>45200</v>
      </c>
      <c r="AX124" s="2">
        <v>12447</v>
      </c>
      <c r="AY124" s="2">
        <v>460510.6176</v>
      </c>
      <c r="AZ124" s="1">
        <v>45383</v>
      </c>
      <c r="BA124" s="2">
        <v>163954</v>
      </c>
      <c r="BB124" s="2">
        <v>6914772.0021333341</v>
      </c>
      <c r="BC124" s="1">
        <v>45170</v>
      </c>
      <c r="BG124" s="2">
        <v>330</v>
      </c>
      <c r="BH124" s="2">
        <v>14398.119999999999</v>
      </c>
      <c r="BI124" s="1">
        <v>45292</v>
      </c>
      <c r="BJ124" s="2">
        <v>13988</v>
      </c>
      <c r="BK124" s="2">
        <v>608201.39159999997</v>
      </c>
      <c r="BL124" s="1">
        <v>45413</v>
      </c>
      <c r="BM124" s="2">
        <v>300</v>
      </c>
      <c r="BN124" s="2">
        <v>10388.396666666667</v>
      </c>
      <c r="BO124" s="1">
        <v>45170</v>
      </c>
      <c r="BP124" s="2">
        <v>49200</v>
      </c>
      <c r="BQ124" s="2">
        <v>2442595.9228333333</v>
      </c>
      <c r="BR124" s="1">
        <v>45292</v>
      </c>
      <c r="BS124" s="2">
        <v>315588</v>
      </c>
      <c r="BT124" s="2">
        <v>56352335.559999995</v>
      </c>
      <c r="BU124" s="1">
        <v>45108</v>
      </c>
      <c r="BV124" s="2">
        <v>0</v>
      </c>
      <c r="BW124" s="2">
        <v>0</v>
      </c>
      <c r="BY124" s="2">
        <v>3990</v>
      </c>
      <c r="BZ124" s="2">
        <v>142438.8504</v>
      </c>
      <c r="CA124" s="1">
        <v>45231</v>
      </c>
      <c r="CE124" s="2">
        <v>5700</v>
      </c>
      <c r="CF124" s="2">
        <v>197693.20573800002</v>
      </c>
      <c r="CG124" s="1">
        <v>45170</v>
      </c>
      <c r="CK124" s="2">
        <v>660</v>
      </c>
      <c r="CL124" s="2">
        <v>23622.4692</v>
      </c>
      <c r="CM124" s="1">
        <v>45323</v>
      </c>
      <c r="CQ124" s="2">
        <v>0</v>
      </c>
      <c r="CR124" s="2">
        <v>0</v>
      </c>
      <c r="CS124" s="1">
        <v>45536</v>
      </c>
      <c r="CW124" s="2">
        <v>0</v>
      </c>
      <c r="CX124" s="2">
        <v>0</v>
      </c>
      <c r="CY124" s="1">
        <v>45717</v>
      </c>
      <c r="DC124" s="2">
        <v>330</v>
      </c>
      <c r="DD124" s="2">
        <v>18279.860640000003</v>
      </c>
      <c r="DE124" s="1">
        <v>45474</v>
      </c>
      <c r="DI124" s="2">
        <v>2220</v>
      </c>
      <c r="DJ124" s="2">
        <v>83333.120800000004</v>
      </c>
      <c r="DK124" s="1">
        <v>45261</v>
      </c>
      <c r="DL124" s="2">
        <v>998</v>
      </c>
      <c r="DM124" s="2">
        <v>1305.1500000000001</v>
      </c>
      <c r="DN124" s="1">
        <v>45108</v>
      </c>
      <c r="DO124" s="2">
        <v>0</v>
      </c>
      <c r="DP124" s="2">
        <v>0</v>
      </c>
      <c r="DQ124" s="1">
        <v>45809</v>
      </c>
      <c r="DR124" s="2">
        <v>0</v>
      </c>
      <c r="DS124" s="2">
        <v>0</v>
      </c>
      <c r="DT124" s="1">
        <v>45717</v>
      </c>
      <c r="DX124" s="2">
        <v>8796863.168153001</v>
      </c>
      <c r="DY124" s="2">
        <v>59117870.025858328</v>
      </c>
      <c r="DZ124" s="2">
        <f t="shared" si="20"/>
        <v>67914733.194011331</v>
      </c>
    </row>
    <row r="125" spans="1:130">
      <c r="A125" t="e">
        <f>VLOOKUP(C125,#REF!,2,FALSE)</f>
        <v>#REF!</v>
      </c>
      <c r="B125" t="e">
        <f t="shared" si="14"/>
        <v>#REF!</v>
      </c>
      <c r="C125" t="s">
        <v>474</v>
      </c>
      <c r="D125" t="s">
        <v>475</v>
      </c>
      <c r="E125" t="s">
        <v>105</v>
      </c>
      <c r="F125" t="s">
        <v>200</v>
      </c>
      <c r="G125" t="s">
        <v>107</v>
      </c>
      <c r="H125" t="e">
        <f>VLOOKUP(C125,#REF!,18,FALSE)</f>
        <v>#REF!</v>
      </c>
      <c r="I125" t="s">
        <v>704</v>
      </c>
      <c r="J125" t="str">
        <f t="shared" si="15"/>
        <v>B3</v>
      </c>
      <c r="K125" t="s">
        <v>841</v>
      </c>
      <c r="L125" t="str">
        <f t="shared" si="12"/>
        <v>B3 ANTI-ANAEMIC PREPARATIONS</v>
      </c>
      <c r="M125" t="s">
        <v>679</v>
      </c>
      <c r="N125" t="s">
        <v>667</v>
      </c>
      <c r="O125" t="s">
        <v>703</v>
      </c>
      <c r="P125" s="1">
        <f t="shared" si="23"/>
        <v>43770</v>
      </c>
      <c r="Q125" s="1" t="str">
        <f t="shared" si="16"/>
        <v/>
      </c>
      <c r="R125" s="9">
        <f t="shared" si="17"/>
        <v>4.6085171687947443E-4</v>
      </c>
      <c r="S125" s="8">
        <f t="shared" si="18"/>
        <v>2.9737697897948123E-3</v>
      </c>
      <c r="T125">
        <f t="shared" si="19"/>
        <v>20</v>
      </c>
      <c r="U125" s="7">
        <v>0</v>
      </c>
      <c r="V125" s="7">
        <v>3.733723083941606</v>
      </c>
      <c r="W125" s="7">
        <v>18.151018653711482</v>
      </c>
      <c r="X125" s="7">
        <v>23.620052056680624</v>
      </c>
      <c r="Y125" s="7">
        <v>0</v>
      </c>
      <c r="Z125" s="7">
        <v>8182</v>
      </c>
      <c r="AA125" s="1" t="s">
        <v>817</v>
      </c>
      <c r="AB125" s="1" t="str">
        <f t="shared" si="21"/>
        <v>yes</v>
      </c>
      <c r="AC125" s="1" t="str">
        <f t="shared" si="22"/>
        <v>no</v>
      </c>
      <c r="AE125" s="1">
        <v>43831</v>
      </c>
      <c r="AF125" s="1">
        <v>43770</v>
      </c>
      <c r="AG125" s="1">
        <v>43831</v>
      </c>
      <c r="AH125" s="1">
        <v>43770</v>
      </c>
      <c r="AO125" s="2">
        <v>19343</v>
      </c>
      <c r="AP125" s="2">
        <v>332146.5048</v>
      </c>
      <c r="AQ125" s="1">
        <v>45292</v>
      </c>
      <c r="AR125" s="2">
        <v>76370</v>
      </c>
      <c r="AS125" s="2">
        <v>940468.71600000001</v>
      </c>
      <c r="AT125" s="1">
        <v>44896</v>
      </c>
      <c r="AU125" s="2">
        <v>123032</v>
      </c>
      <c r="AV125" s="2">
        <v>3874152.0708000003</v>
      </c>
      <c r="AW125" s="1">
        <v>44440</v>
      </c>
      <c r="AX125" s="2">
        <v>74650</v>
      </c>
      <c r="AY125" s="2">
        <v>1868476.6056000004</v>
      </c>
      <c r="AZ125" s="1">
        <v>44958</v>
      </c>
      <c r="BA125" s="2">
        <v>784890</v>
      </c>
      <c r="BB125" s="2">
        <v>3773497.9152333336</v>
      </c>
      <c r="BC125" s="1">
        <v>43770</v>
      </c>
      <c r="BD125" s="2">
        <v>7356</v>
      </c>
      <c r="BE125" s="2">
        <v>178769.75160000002</v>
      </c>
      <c r="BF125" s="1">
        <v>44409</v>
      </c>
      <c r="BG125" s="2">
        <v>13416</v>
      </c>
      <c r="BH125" s="2">
        <v>379766.14233333326</v>
      </c>
      <c r="BI125" s="1">
        <v>44470</v>
      </c>
      <c r="BJ125" s="2">
        <v>1425</v>
      </c>
      <c r="BK125" s="2">
        <v>39945.048000000003</v>
      </c>
      <c r="BL125" s="1">
        <v>45170</v>
      </c>
      <c r="BM125" s="2">
        <v>9984</v>
      </c>
      <c r="BN125" s="2">
        <v>225744.69213333336</v>
      </c>
      <c r="BO125" s="1">
        <v>44409</v>
      </c>
      <c r="BP125" s="2">
        <v>41148</v>
      </c>
      <c r="BQ125" s="2">
        <v>881450.2925000001</v>
      </c>
      <c r="BR125" s="1">
        <v>44440</v>
      </c>
      <c r="BY125" s="2">
        <v>120</v>
      </c>
      <c r="BZ125" s="2">
        <v>7088.0832</v>
      </c>
      <c r="CA125" s="1">
        <v>44470</v>
      </c>
      <c r="CE125" s="2">
        <v>21540</v>
      </c>
      <c r="CF125" s="2">
        <v>577861.62211166671</v>
      </c>
      <c r="CG125" s="1">
        <v>44835</v>
      </c>
      <c r="CK125" s="2">
        <v>8856</v>
      </c>
      <c r="CL125" s="2">
        <v>200038.476</v>
      </c>
      <c r="CM125" s="1">
        <v>44470</v>
      </c>
      <c r="CT125" s="2">
        <v>7716</v>
      </c>
      <c r="CU125" s="2">
        <v>191813.79360000003</v>
      </c>
      <c r="CV125" s="1">
        <v>44805</v>
      </c>
      <c r="CZ125" s="2">
        <v>264</v>
      </c>
      <c r="DA125" s="2">
        <v>3740.9328000000005</v>
      </c>
      <c r="DB125" s="1">
        <v>45323</v>
      </c>
      <c r="DI125" s="2">
        <v>21264</v>
      </c>
      <c r="DJ125" s="2">
        <v>369845.27669333335</v>
      </c>
      <c r="DK125" s="1">
        <v>44501</v>
      </c>
      <c r="DL125" s="2">
        <v>24</v>
      </c>
      <c r="DM125" s="2">
        <v>238.65600000000001</v>
      </c>
      <c r="DN125" s="1">
        <v>45200</v>
      </c>
      <c r="DO125" s="2">
        <v>20112</v>
      </c>
      <c r="DP125" s="2">
        <v>302444.27399999998</v>
      </c>
      <c r="DQ125" s="1">
        <v>44713</v>
      </c>
      <c r="DR125" s="2">
        <v>19776</v>
      </c>
      <c r="DS125" s="2">
        <v>244341.9792</v>
      </c>
      <c r="DT125" s="1">
        <v>44774</v>
      </c>
      <c r="DU125" s="2">
        <v>28656</v>
      </c>
      <c r="DV125" s="2">
        <v>184965.07949999999</v>
      </c>
      <c r="DW125" s="1">
        <v>44835</v>
      </c>
      <c r="DX125" s="2">
        <v>5503054.5150879994</v>
      </c>
      <c r="DY125" s="2">
        <v>9073741.3970170021</v>
      </c>
      <c r="DZ125" s="2">
        <f t="shared" si="20"/>
        <v>14576795.912105002</v>
      </c>
    </row>
    <row r="126" spans="1:130">
      <c r="A126" t="e">
        <f>VLOOKUP(C126,#REF!,2,FALSE)</f>
        <v>#REF!</v>
      </c>
      <c r="B126" t="e">
        <f t="shared" si="14"/>
        <v>#REF!</v>
      </c>
      <c r="C126" t="s">
        <v>476</v>
      </c>
      <c r="D126" t="s">
        <v>477</v>
      </c>
      <c r="E126" t="s">
        <v>115</v>
      </c>
      <c r="F126" t="s">
        <v>478</v>
      </c>
      <c r="G126" t="s">
        <v>125</v>
      </c>
      <c r="H126" t="e">
        <f>VLOOKUP(C126,#REF!,18,FALSE)</f>
        <v>#REF!</v>
      </c>
      <c r="I126" t="s">
        <v>694</v>
      </c>
      <c r="J126" t="str">
        <f t="shared" si="15"/>
        <v>M5</v>
      </c>
      <c r="K126" t="s">
        <v>836</v>
      </c>
      <c r="L126" t="str">
        <f t="shared" si="12"/>
        <v>M5 OTHER DRUGS FOR DISORDERS OF THE MUSCULO-SKELETAL SYSTEM</v>
      </c>
      <c r="M126" t="s">
        <v>671</v>
      </c>
      <c r="N126" t="s">
        <v>671</v>
      </c>
      <c r="O126" t="s">
        <v>671</v>
      </c>
      <c r="P126" s="1">
        <f t="shared" si="23"/>
        <v>45108</v>
      </c>
      <c r="Q126" s="1" t="str">
        <f t="shared" si="16"/>
        <v/>
      </c>
      <c r="R126" s="9">
        <f t="shared" si="17"/>
        <v>2.4800557750971866E-3</v>
      </c>
      <c r="S126" s="8">
        <f t="shared" si="18"/>
        <v>1.2056708519017075E-2</v>
      </c>
      <c r="T126">
        <f t="shared" si="19"/>
        <v>4</v>
      </c>
      <c r="U126" s="7">
        <v>0</v>
      </c>
      <c r="V126" s="7">
        <v>12604.990723809526</v>
      </c>
      <c r="W126" s="7">
        <v>12630.135226229509</v>
      </c>
      <c r="X126" s="7">
        <v>14039.217609375</v>
      </c>
      <c r="Y126" s="7">
        <v>8192.4089270581098</v>
      </c>
      <c r="Z126" s="7">
        <v>388081.57420250104</v>
      </c>
      <c r="AA126" s="1" t="s">
        <v>817</v>
      </c>
      <c r="AB126" s="1" t="str">
        <f t="shared" si="21"/>
        <v>yes</v>
      </c>
      <c r="AC126" s="1" t="s">
        <v>820</v>
      </c>
      <c r="AD126" s="1">
        <v>45108</v>
      </c>
      <c r="AE126" s="1">
        <v>45108</v>
      </c>
      <c r="AF126" s="1">
        <v>45108</v>
      </c>
      <c r="AG126" s="1">
        <v>45108</v>
      </c>
      <c r="AH126" s="1">
        <v>45108</v>
      </c>
      <c r="AR126" s="2">
        <v>0</v>
      </c>
      <c r="AS126" s="2">
        <v>0</v>
      </c>
      <c r="AT126" s="1">
        <v>45413</v>
      </c>
      <c r="AU126" s="2">
        <v>147</v>
      </c>
      <c r="AV126" s="2">
        <v>1965433.5888</v>
      </c>
      <c r="AW126" s="1">
        <v>45352</v>
      </c>
      <c r="BP126" s="2">
        <v>32</v>
      </c>
      <c r="BQ126" s="2">
        <v>449254.96350000001</v>
      </c>
      <c r="BR126" s="1">
        <v>45536</v>
      </c>
      <c r="BS126" s="2">
        <v>5867</v>
      </c>
      <c r="BT126" s="2">
        <v>75259339.304000005</v>
      </c>
      <c r="BU126" s="1">
        <v>45108</v>
      </c>
      <c r="BY126" s="2">
        <v>61</v>
      </c>
      <c r="BZ126" s="2">
        <v>770438.24880000006</v>
      </c>
      <c r="CA126" s="1">
        <v>45352</v>
      </c>
      <c r="CE126" s="2">
        <v>0</v>
      </c>
      <c r="CF126" s="2">
        <v>0</v>
      </c>
      <c r="CG126" s="1">
        <v>45627</v>
      </c>
      <c r="DX126" s="2">
        <v>63174455.252099998</v>
      </c>
      <c r="DY126" s="2">
        <v>15270010.852999998</v>
      </c>
      <c r="DZ126" s="2">
        <f t="shared" si="20"/>
        <v>78444466.105099991</v>
      </c>
    </row>
    <row r="127" spans="1:130">
      <c r="A127" t="e">
        <f>VLOOKUP(C127,#REF!,2,FALSE)</f>
        <v>#REF!</v>
      </c>
      <c r="B127" t="e">
        <f t="shared" si="14"/>
        <v>#REF!</v>
      </c>
      <c r="C127" t="s">
        <v>479</v>
      </c>
      <c r="D127" t="s">
        <v>480</v>
      </c>
      <c r="E127" t="s">
        <v>481</v>
      </c>
      <c r="F127" t="s">
        <v>482</v>
      </c>
      <c r="G127" t="s">
        <v>107</v>
      </c>
      <c r="H127" t="e">
        <f>VLOOKUP(C127,#REF!,18,FALSE)</f>
        <v>#REF!</v>
      </c>
      <c r="I127" t="s">
        <v>769</v>
      </c>
      <c r="J127" t="str">
        <f t="shared" si="15"/>
        <v>N5</v>
      </c>
      <c r="K127" t="s">
        <v>842</v>
      </c>
      <c r="L127" t="str">
        <f t="shared" si="12"/>
        <v>N5 PSYCHOLEPTICS</v>
      </c>
      <c r="M127" t="s">
        <v>671</v>
      </c>
      <c r="N127" t="s">
        <v>671</v>
      </c>
      <c r="O127" t="s">
        <v>671</v>
      </c>
      <c r="P127" s="1">
        <f t="shared" si="23"/>
        <v>44470</v>
      </c>
      <c r="Q127" s="1" t="str">
        <f t="shared" si="16"/>
        <v/>
      </c>
      <c r="R127" s="9">
        <f t="shared" si="17"/>
        <v>3.7166924962598658E-3</v>
      </c>
      <c r="S127" s="8">
        <f t="shared" si="18"/>
        <v>5.092304706400836E-3</v>
      </c>
      <c r="T127">
        <f t="shared" si="19"/>
        <v>1</v>
      </c>
      <c r="U127" s="7">
        <v>0</v>
      </c>
      <c r="V127" s="7">
        <v>0</v>
      </c>
      <c r="W127" s="7" t="e">
        <v>#NUM!</v>
      </c>
      <c r="X127" s="7">
        <v>0</v>
      </c>
      <c r="Y127" s="7">
        <v>70.735792989062205</v>
      </c>
      <c r="Z127" s="7">
        <v>22364.076381723018</v>
      </c>
      <c r="AA127" s="1" t="s">
        <v>817</v>
      </c>
      <c r="AB127" s="1" t="str">
        <f t="shared" si="21"/>
        <v>yes</v>
      </c>
      <c r="AC127" s="1" t="str">
        <f t="shared" si="22"/>
        <v>no</v>
      </c>
      <c r="AD127" s="1">
        <v>44470</v>
      </c>
      <c r="AE127" s="1">
        <v>44470</v>
      </c>
      <c r="AF127" s="1">
        <v>44470</v>
      </c>
      <c r="AG127" s="1">
        <v>44470</v>
      </c>
      <c r="AH127" s="1">
        <v>44470</v>
      </c>
      <c r="BS127" s="2">
        <v>1665330</v>
      </c>
      <c r="BT127" s="2">
        <v>117559436.15199998</v>
      </c>
      <c r="BU127" s="1">
        <v>44470</v>
      </c>
      <c r="DX127" s="2">
        <v>25651178.433000002</v>
      </c>
      <c r="DY127" s="2">
        <v>91908257.718999982</v>
      </c>
      <c r="DZ127" s="2">
        <f t="shared" si="20"/>
        <v>117559436.15199998</v>
      </c>
    </row>
    <row r="128" spans="1:130">
      <c r="A128" t="e">
        <f>VLOOKUP(C128,#REF!,2,FALSE)</f>
        <v>#REF!</v>
      </c>
      <c r="B128" t="e">
        <f t="shared" si="14"/>
        <v>#REF!</v>
      </c>
      <c r="C128" t="s">
        <v>483</v>
      </c>
      <c r="D128" t="s">
        <v>484</v>
      </c>
      <c r="E128" t="s">
        <v>147</v>
      </c>
      <c r="F128" t="s">
        <v>148</v>
      </c>
      <c r="G128" t="s">
        <v>107</v>
      </c>
      <c r="H128" t="e">
        <f>VLOOKUP(C128,#REF!,18,FALSE)</f>
        <v>#REF!</v>
      </c>
      <c r="I128" t="s">
        <v>716</v>
      </c>
      <c r="J128" t="str">
        <f t="shared" si="15"/>
        <v>A5</v>
      </c>
      <c r="K128" t="s">
        <v>849</v>
      </c>
      <c r="L128" t="str">
        <f t="shared" si="12"/>
        <v>A5 CHOLAGOGUES AND HEPATIC PROTECTORS</v>
      </c>
      <c r="M128" t="s">
        <v>671</v>
      </c>
      <c r="N128" t="s">
        <v>679</v>
      </c>
      <c r="O128" t="s">
        <v>671</v>
      </c>
      <c r="P128" s="1">
        <f t="shared" si="23"/>
        <v>45505</v>
      </c>
      <c r="Q128" s="1" t="str">
        <f t="shared" si="16"/>
        <v/>
      </c>
      <c r="R128" s="9">
        <f t="shared" si="17"/>
        <v>1.2576046913908613E-3</v>
      </c>
      <c r="S128" s="8">
        <f t="shared" si="18"/>
        <v>5.1224527846188443E-3</v>
      </c>
      <c r="T128">
        <f t="shared" si="19"/>
        <v>1</v>
      </c>
      <c r="U128" s="7">
        <v>0</v>
      </c>
      <c r="V128" s="7">
        <v>0</v>
      </c>
      <c r="W128" s="7" t="e">
        <v>#NUM!</v>
      </c>
      <c r="X128" s="7">
        <v>0</v>
      </c>
      <c r="Y128" s="7">
        <v>571.0334409704277</v>
      </c>
      <c r="Z128" s="7" t="e">
        <v>#N/A</v>
      </c>
      <c r="AA128" s="1" t="e">
        <v>#N/A</v>
      </c>
      <c r="AB128" s="1" t="e">
        <f t="shared" si="21"/>
        <v>#N/A</v>
      </c>
      <c r="AC128" s="1" t="str">
        <f t="shared" si="22"/>
        <v>no</v>
      </c>
      <c r="AD128" s="1">
        <v>45505</v>
      </c>
      <c r="AE128" s="1">
        <v>45474</v>
      </c>
      <c r="AG128" s="1">
        <v>45474</v>
      </c>
      <c r="AH128" s="1">
        <v>45505</v>
      </c>
      <c r="AU128" s="2">
        <v>0</v>
      </c>
      <c r="AV128" s="2">
        <v>0</v>
      </c>
      <c r="AW128" s="1">
        <v>45717</v>
      </c>
      <c r="BJ128" s="2">
        <v>0</v>
      </c>
      <c r="BK128" s="2">
        <v>0</v>
      </c>
      <c r="BL128" s="1">
        <v>45778</v>
      </c>
      <c r="BS128" s="2">
        <v>69660</v>
      </c>
      <c r="BT128" s="2">
        <v>39778189.497999996</v>
      </c>
      <c r="BU128" s="1">
        <v>45505</v>
      </c>
      <c r="BY128" s="2">
        <v>0</v>
      </c>
      <c r="BZ128" s="2">
        <v>0</v>
      </c>
      <c r="CA128" s="1">
        <v>45748</v>
      </c>
      <c r="DX128" s="2">
        <v>6370339.504999999</v>
      </c>
      <c r="DY128" s="2">
        <v>33407849.992999993</v>
      </c>
      <c r="DZ128" s="2">
        <f t="shared" si="20"/>
        <v>39778189.497999996</v>
      </c>
    </row>
    <row r="129" spans="1:130">
      <c r="A129" t="e">
        <f>VLOOKUP(C129,#REF!,2,FALSE)</f>
        <v>#REF!</v>
      </c>
      <c r="B129" t="e">
        <f t="shared" si="14"/>
        <v>#REF!</v>
      </c>
      <c r="C129" t="s">
        <v>485</v>
      </c>
      <c r="D129" t="s">
        <v>486</v>
      </c>
      <c r="E129" t="s">
        <v>147</v>
      </c>
      <c r="F129" t="s">
        <v>487</v>
      </c>
      <c r="G129" t="s">
        <v>107</v>
      </c>
      <c r="H129" t="e">
        <f>VLOOKUP(C129,#REF!,18,FALSE)</f>
        <v>#REF!</v>
      </c>
      <c r="I129" t="s">
        <v>770</v>
      </c>
      <c r="J129" t="str">
        <f t="shared" si="15"/>
        <v>N6</v>
      </c>
      <c r="K129" t="s">
        <v>878</v>
      </c>
      <c r="L129" t="str">
        <f t="shared" si="12"/>
        <v>N6 PSYCHOANALEPTICS EXCLUDING ANTI-OBESITY PREPARATIONS</v>
      </c>
      <c r="M129" t="s">
        <v>671</v>
      </c>
      <c r="N129" t="s">
        <v>671</v>
      </c>
      <c r="O129" t="s">
        <v>671</v>
      </c>
      <c r="P129" s="1">
        <f t="shared" si="23"/>
        <v>44378</v>
      </c>
      <c r="Q129" s="1" t="str">
        <f t="shared" si="16"/>
        <v/>
      </c>
      <c r="R129" s="9">
        <f t="shared" si="17"/>
        <v>3.6667789514230899E-3</v>
      </c>
      <c r="S129" s="8">
        <f t="shared" si="18"/>
        <v>4.6197554624312926E-3</v>
      </c>
      <c r="T129">
        <f t="shared" si="19"/>
        <v>1</v>
      </c>
      <c r="U129" s="7">
        <v>0</v>
      </c>
      <c r="V129" s="7">
        <v>0</v>
      </c>
      <c r="W129" s="7" t="e">
        <v>#NUM!</v>
      </c>
      <c r="X129" s="7">
        <v>0</v>
      </c>
      <c r="Y129" s="7">
        <v>18.682575648515037</v>
      </c>
      <c r="Z129" s="7">
        <v>6122.2917199389212</v>
      </c>
      <c r="AA129" s="1" t="s">
        <v>817</v>
      </c>
      <c r="AB129" s="1" t="str">
        <f t="shared" si="21"/>
        <v>yes</v>
      </c>
      <c r="AC129" s="1" t="str">
        <f t="shared" si="22"/>
        <v>no</v>
      </c>
      <c r="AD129" s="1">
        <v>44378</v>
      </c>
      <c r="AE129" s="1">
        <v>44378</v>
      </c>
      <c r="AF129" s="1">
        <v>44378</v>
      </c>
      <c r="AG129" s="1">
        <v>44378</v>
      </c>
      <c r="AH129" s="1">
        <v>44378</v>
      </c>
      <c r="BS129" s="2">
        <v>6210300</v>
      </c>
      <c r="BT129" s="2">
        <v>115980664.65199997</v>
      </c>
      <c r="BU129" s="1">
        <v>44378</v>
      </c>
      <c r="DX129" s="2">
        <v>4013880.692999999</v>
      </c>
      <c r="DY129" s="2">
        <v>111966783.95899998</v>
      </c>
      <c r="DZ129" s="2">
        <f t="shared" si="20"/>
        <v>115980664.65199998</v>
      </c>
    </row>
    <row r="130" spans="1:130">
      <c r="A130" t="e">
        <f>VLOOKUP(C130,#REF!,2,FALSE)</f>
        <v>#REF!</v>
      </c>
      <c r="B130" t="e">
        <f t="shared" si="14"/>
        <v>#REF!</v>
      </c>
      <c r="C130" t="s">
        <v>488</v>
      </c>
      <c r="D130" t="s">
        <v>489</v>
      </c>
      <c r="E130" t="s">
        <v>161</v>
      </c>
      <c r="F130" t="s">
        <v>490</v>
      </c>
      <c r="G130" t="s">
        <v>491</v>
      </c>
      <c r="H130" t="e">
        <f>VLOOKUP(C130,#REF!,18,FALSE)</f>
        <v>#REF!</v>
      </c>
      <c r="I130" t="s">
        <v>771</v>
      </c>
      <c r="J130" t="str">
        <f t="shared" si="15"/>
        <v>D2</v>
      </c>
      <c r="K130" t="s">
        <v>879</v>
      </c>
      <c r="L130" t="str">
        <f t="shared" ref="L130:L177" si="24">J130 &amp; " " &amp; K130</f>
        <v>D2 EMOLLIENTS, PROTECTIVES</v>
      </c>
      <c r="M130" t="s">
        <v>679</v>
      </c>
      <c r="N130" t="s">
        <v>679</v>
      </c>
      <c r="O130" t="s">
        <v>703</v>
      </c>
      <c r="P130" s="1">
        <f t="shared" ref="P130:P161" si="25">MIN(AK130,AT130,AW130,AZ130,BO130,BR130,BU130,AN130,AQ130,BC130,BF130,BI130,BL130)</f>
        <v>44136</v>
      </c>
      <c r="Q130" s="1" t="str">
        <f t="shared" si="16"/>
        <v/>
      </c>
      <c r="R130" s="9">
        <f t="shared" si="17"/>
        <v>1.0018713810695658E-4</v>
      </c>
      <c r="S130" s="8">
        <f t="shared" si="18"/>
        <v>1.0018713810695658E-4</v>
      </c>
      <c r="T130">
        <f t="shared" si="19"/>
        <v>1</v>
      </c>
      <c r="U130" s="7">
        <v>0</v>
      </c>
      <c r="V130" s="7">
        <v>1.7539107481085656</v>
      </c>
      <c r="W130" s="7">
        <v>1.7539107481085656</v>
      </c>
      <c r="X130" s="7">
        <v>1.7539107481085656</v>
      </c>
      <c r="Y130" s="7">
        <v>0</v>
      </c>
      <c r="Z130" s="7" t="e">
        <v>#N/A</v>
      </c>
      <c r="AA130" s="1" t="e">
        <v>#N/A</v>
      </c>
      <c r="AB130" s="1" t="e">
        <f t="shared" si="21"/>
        <v>#N/A</v>
      </c>
      <c r="AC130" s="1" t="str">
        <f t="shared" si="22"/>
        <v>no</v>
      </c>
      <c r="AE130" s="1">
        <v>44105</v>
      </c>
      <c r="AG130" s="1">
        <v>44105</v>
      </c>
      <c r="AH130" s="1">
        <v>44136</v>
      </c>
      <c r="BA130" s="2">
        <v>1806780</v>
      </c>
      <c r="BB130" s="2">
        <v>3168931.3757833331</v>
      </c>
      <c r="BC130" s="1">
        <v>44136</v>
      </c>
      <c r="DX130" s="2">
        <v>207278.89924999999</v>
      </c>
      <c r="DY130" s="2">
        <v>2961652.4765333333</v>
      </c>
      <c r="DZ130" s="2">
        <f t="shared" si="20"/>
        <v>3168931.3757833331</v>
      </c>
    </row>
    <row r="131" spans="1:130">
      <c r="A131" t="e">
        <f>VLOOKUP(C131,#REF!,2,FALSE)</f>
        <v>#REF!</v>
      </c>
      <c r="B131" t="e">
        <f t="shared" ref="B131:B194" si="26">C131&amp;" ("&amp;D131&amp;", "&amp;E131&amp;", "&amp;F131&amp;", "&amp;G131&amp;")"&amp;" "&amp;H131</f>
        <v>#REF!</v>
      </c>
      <c r="C131" t="s">
        <v>492</v>
      </c>
      <c r="D131" t="s">
        <v>493</v>
      </c>
      <c r="E131" t="s">
        <v>189</v>
      </c>
      <c r="F131" t="s">
        <v>120</v>
      </c>
      <c r="G131" t="s">
        <v>494</v>
      </c>
      <c r="H131" t="e">
        <f>VLOOKUP(C131,#REF!,18,FALSE)</f>
        <v>#REF!</v>
      </c>
      <c r="I131" t="s">
        <v>743</v>
      </c>
      <c r="J131" t="str">
        <f t="shared" ref="J131:J177" si="27">IF(FIND(" ",I131,1)&gt;5,LEFT(I131,3),LEFT(I131,2))</f>
        <v>H4</v>
      </c>
      <c r="K131" t="s">
        <v>843</v>
      </c>
      <c r="L131" t="str">
        <f t="shared" si="24"/>
        <v>H4 OTHER HORMONES</v>
      </c>
      <c r="M131" t="s">
        <v>668</v>
      </c>
      <c r="N131" t="s">
        <v>736</v>
      </c>
      <c r="O131" t="s">
        <v>738</v>
      </c>
      <c r="P131" s="1">
        <f t="shared" si="25"/>
        <v>44593</v>
      </c>
      <c r="Q131" s="1">
        <f t="shared" ref="Q131:Q177" si="28">IF(AK131="","",AK131)</f>
        <v>44593</v>
      </c>
      <c r="R131" s="9">
        <f t="shared" ref="R131:R177" si="29">DZ131/$DZ$178</f>
        <v>2.1790901613930624E-3</v>
      </c>
      <c r="S131" s="8">
        <f t="shared" ref="S131:S177" si="30">SUMIF($L$2:$L$177,L131,$R$2:$R$177)</f>
        <v>7.7882087892594647E-3</v>
      </c>
      <c r="T131">
        <f t="shared" ref="T131:T177" si="31">COUNTIFS($AI$1:$DW$1,"*rev",AI131:DW131,"&gt;0")</f>
        <v>24</v>
      </c>
      <c r="U131" s="7">
        <v>868.58695652173913</v>
      </c>
      <c r="V131" s="7">
        <v>207.79621454860359</v>
      </c>
      <c r="W131" s="7">
        <v>650.71304467871482</v>
      </c>
      <c r="X131" s="7">
        <v>1768.0200838595556</v>
      </c>
      <c r="Y131" s="7">
        <v>5008.5526102060057</v>
      </c>
      <c r="Z131" s="7">
        <v>9684</v>
      </c>
      <c r="AA131" s="1" t="s">
        <v>817</v>
      </c>
      <c r="AB131" s="1" t="str">
        <f t="shared" si="21"/>
        <v>yes</v>
      </c>
      <c r="AC131" s="1" t="s">
        <v>825</v>
      </c>
      <c r="AD131" s="1">
        <v>44593</v>
      </c>
      <c r="AE131" s="1">
        <v>44562</v>
      </c>
      <c r="AF131" s="1">
        <v>44593</v>
      </c>
      <c r="AG131" s="1">
        <v>44562</v>
      </c>
      <c r="AH131" s="1">
        <v>44593</v>
      </c>
      <c r="AI131" s="2">
        <v>499</v>
      </c>
      <c r="AJ131" s="2">
        <v>366667</v>
      </c>
      <c r="AK131" s="1">
        <v>44593</v>
      </c>
      <c r="AL131" s="2">
        <v>2747</v>
      </c>
      <c r="AM131" s="2">
        <v>2101019.1768</v>
      </c>
      <c r="AN131" s="1">
        <v>44805</v>
      </c>
      <c r="AO131" s="2">
        <v>124</v>
      </c>
      <c r="AP131" s="2">
        <v>65439.475200000001</v>
      </c>
      <c r="AQ131" s="1">
        <v>44805</v>
      </c>
      <c r="AR131" s="2">
        <v>6424</v>
      </c>
      <c r="AS131" s="2">
        <v>4259238.4428000003</v>
      </c>
      <c r="AT131" s="1">
        <v>45047</v>
      </c>
      <c r="AU131" s="2">
        <v>902</v>
      </c>
      <c r="AV131" s="2">
        <v>1051898.6940000001</v>
      </c>
      <c r="AW131" s="1">
        <v>44652</v>
      </c>
      <c r="AX131" s="2">
        <v>3024</v>
      </c>
      <c r="AY131" s="2">
        <v>2341880.6136000003</v>
      </c>
      <c r="AZ131" s="1">
        <v>44986</v>
      </c>
      <c r="BA131" s="2">
        <v>11770</v>
      </c>
      <c r="BB131" s="2">
        <v>8614390.8264666665</v>
      </c>
      <c r="BC131" s="1">
        <v>44652</v>
      </c>
      <c r="BJ131" s="2">
        <v>7472</v>
      </c>
      <c r="BK131" s="2">
        <v>3791201.2116</v>
      </c>
      <c r="BL131" s="1">
        <v>44958</v>
      </c>
      <c r="BM131" s="2">
        <v>110</v>
      </c>
      <c r="BN131" s="2">
        <v>48801.917733333335</v>
      </c>
      <c r="BO131" s="1">
        <v>44593</v>
      </c>
      <c r="BP131" s="2">
        <v>1241</v>
      </c>
      <c r="BQ131" s="2">
        <v>712276.92783333338</v>
      </c>
      <c r="BR131" s="1">
        <v>44682</v>
      </c>
      <c r="BS131" s="2">
        <v>8393</v>
      </c>
      <c r="BT131" s="2">
        <v>39204828.934</v>
      </c>
      <c r="BU131" s="1">
        <v>45170</v>
      </c>
      <c r="BV131" s="2">
        <v>241</v>
      </c>
      <c r="BW131" s="2">
        <v>235215.28513333335</v>
      </c>
      <c r="BX131" s="1">
        <v>44866</v>
      </c>
      <c r="BY131" s="2">
        <v>13</v>
      </c>
      <c r="BZ131" s="2">
        <v>11901.4764</v>
      </c>
      <c r="CA131" s="1">
        <v>44743</v>
      </c>
      <c r="CE131" s="2">
        <v>1739</v>
      </c>
      <c r="CF131" s="2">
        <v>2421983.4829143332</v>
      </c>
      <c r="CG131" s="1">
        <v>44835</v>
      </c>
      <c r="CH131" s="2">
        <v>61</v>
      </c>
      <c r="CI131" s="2">
        <v>24696.421200000001</v>
      </c>
      <c r="CJ131" s="1">
        <v>45200</v>
      </c>
      <c r="CK131" s="2">
        <v>254</v>
      </c>
      <c r="CL131" s="2">
        <v>115317.0876</v>
      </c>
      <c r="CM131" s="1">
        <v>44866</v>
      </c>
      <c r="CT131" s="2">
        <v>829</v>
      </c>
      <c r="CU131" s="2">
        <v>501523.65120000002</v>
      </c>
      <c r="CV131" s="1">
        <v>44713</v>
      </c>
      <c r="CW131" s="2">
        <v>875</v>
      </c>
      <c r="CX131" s="2">
        <v>175741.12269333331</v>
      </c>
      <c r="CY131" s="1">
        <v>45170</v>
      </c>
      <c r="DC131" s="2">
        <v>306</v>
      </c>
      <c r="DD131" s="2">
        <v>289206.70980000001</v>
      </c>
      <c r="DE131" s="1">
        <v>45413</v>
      </c>
      <c r="DI131" s="2">
        <v>94</v>
      </c>
      <c r="DJ131" s="2">
        <v>51538.015573333338</v>
      </c>
      <c r="DK131" s="1">
        <v>45292</v>
      </c>
      <c r="DL131" s="2">
        <v>26</v>
      </c>
      <c r="DM131" s="2">
        <v>8193.3588</v>
      </c>
      <c r="DN131" s="1">
        <v>44621</v>
      </c>
      <c r="DO131" s="2">
        <v>292</v>
      </c>
      <c r="DP131" s="2">
        <v>124016.09880000001</v>
      </c>
      <c r="DQ131" s="1">
        <v>45292</v>
      </c>
      <c r="DR131" s="2">
        <v>348</v>
      </c>
      <c r="DS131" s="2">
        <v>194450.9424</v>
      </c>
      <c r="DT131" s="1">
        <v>44986</v>
      </c>
      <c r="DU131" s="2">
        <v>12722</v>
      </c>
      <c r="DV131" s="2">
        <v>2213460.2294999999</v>
      </c>
      <c r="DW131" s="1">
        <v>45200</v>
      </c>
      <c r="DX131" s="2">
        <v>14318882.369655667</v>
      </c>
      <c r="DY131" s="2">
        <v>54606004.732392013</v>
      </c>
      <c r="DZ131" s="2">
        <f t="shared" ref="DZ131:DZ177" si="32">SUM(DX131:DY131)</f>
        <v>68924887.102047682</v>
      </c>
    </row>
    <row r="132" spans="1:130">
      <c r="A132" t="e">
        <f>VLOOKUP(C132,#REF!,2,FALSE)</f>
        <v>#REF!</v>
      </c>
      <c r="B132" t="e">
        <f t="shared" si="26"/>
        <v>#REF!</v>
      </c>
      <c r="C132" t="s">
        <v>495</v>
      </c>
      <c r="D132" t="s">
        <v>496</v>
      </c>
      <c r="E132" t="s">
        <v>392</v>
      </c>
      <c r="F132" t="s">
        <v>286</v>
      </c>
      <c r="G132" t="s">
        <v>107</v>
      </c>
      <c r="H132" t="e">
        <f>VLOOKUP(C132,#REF!,18,FALSE)</f>
        <v>#REF!</v>
      </c>
      <c r="I132" t="s">
        <v>772</v>
      </c>
      <c r="J132" t="str">
        <f t="shared" si="27"/>
        <v>C6</v>
      </c>
      <c r="K132" t="s">
        <v>828</v>
      </c>
      <c r="L132" t="str">
        <f t="shared" si="24"/>
        <v>C6 OTHER CARDIOVASCULAR PRODUCTS</v>
      </c>
      <c r="M132" t="s">
        <v>679</v>
      </c>
      <c r="N132" t="s">
        <v>701</v>
      </c>
      <c r="O132" t="s">
        <v>671</v>
      </c>
      <c r="P132" s="1">
        <f t="shared" si="25"/>
        <v>45444</v>
      </c>
      <c r="Q132" s="1">
        <f t="shared" si="28"/>
        <v>45689</v>
      </c>
      <c r="R132" s="9">
        <f t="shared" si="29"/>
        <v>1.6677858635512946E-4</v>
      </c>
      <c r="S132" s="8">
        <f t="shared" si="30"/>
        <v>7.1310779502898802E-3</v>
      </c>
      <c r="T132">
        <f t="shared" si="31"/>
        <v>5</v>
      </c>
      <c r="U132" s="7">
        <v>0</v>
      </c>
      <c r="V132" s="7">
        <v>0</v>
      </c>
      <c r="W132" s="7">
        <v>9456.398715213676</v>
      </c>
      <c r="X132" s="7">
        <v>9535.8343142857157</v>
      </c>
      <c r="Y132" s="7">
        <v>18458.405999999999</v>
      </c>
      <c r="Z132" s="7" t="e">
        <v>#N/A</v>
      </c>
      <c r="AA132" s="1" t="e">
        <v>#N/A</v>
      </c>
      <c r="AB132" s="1" t="e">
        <f t="shared" ref="AB132:AB176" si="33">IF(AND(Z132&gt;=5000, AA132="Annual"), "yes", "")</f>
        <v>#N/A</v>
      </c>
      <c r="AC132" s="1" t="str">
        <f t="shared" ref="AC132:AC177" si="34">IF(COUNTIF(H132,"*O*")=0,"no","")</f>
        <v>no</v>
      </c>
      <c r="AE132" s="1">
        <v>45383</v>
      </c>
      <c r="AF132" s="1">
        <v>45536</v>
      </c>
      <c r="AG132" s="1">
        <v>45383</v>
      </c>
      <c r="AH132" s="1">
        <v>45444</v>
      </c>
      <c r="AI132" s="2">
        <v>0</v>
      </c>
      <c r="AJ132" s="2">
        <v>0</v>
      </c>
      <c r="AK132" s="1">
        <v>45689</v>
      </c>
      <c r="AR132" s="2">
        <v>379</v>
      </c>
      <c r="AS132" s="2">
        <v>0</v>
      </c>
      <c r="AT132" s="1">
        <v>45444</v>
      </c>
      <c r="AU132" s="2">
        <v>422</v>
      </c>
      <c r="AV132" s="2">
        <v>4422640.2396</v>
      </c>
      <c r="AW132" s="1">
        <v>45536</v>
      </c>
      <c r="BP132" s="2">
        <v>0</v>
      </c>
      <c r="BQ132" s="2">
        <v>0</v>
      </c>
      <c r="BR132" s="1">
        <v>45809</v>
      </c>
      <c r="BS132" s="2">
        <v>3</v>
      </c>
      <c r="BT132" s="2">
        <v>55375.217999999993</v>
      </c>
      <c r="BU132" s="1">
        <v>45444</v>
      </c>
      <c r="BV132" s="2">
        <v>16</v>
      </c>
      <c r="BW132" s="2">
        <v>155088.17476666669</v>
      </c>
      <c r="BX132" s="1">
        <v>45597</v>
      </c>
      <c r="BY132" s="2">
        <v>61</v>
      </c>
      <c r="BZ132" s="2">
        <v>642080.10240000009</v>
      </c>
      <c r="CA132" s="1">
        <v>45566</v>
      </c>
      <c r="DI132" s="2">
        <v>0</v>
      </c>
      <c r="DJ132" s="2">
        <v>0</v>
      </c>
      <c r="DK132" s="1">
        <v>45597</v>
      </c>
      <c r="DL132" s="2">
        <v>0</v>
      </c>
      <c r="DM132" s="2">
        <v>0</v>
      </c>
      <c r="DN132" s="1">
        <v>45717</v>
      </c>
      <c r="DR132" s="2">
        <v>32</v>
      </c>
      <c r="DS132" s="2">
        <v>43.256400000000006</v>
      </c>
      <c r="DT132" s="1">
        <v>45474</v>
      </c>
      <c r="DX132" s="2">
        <v>3791257.887333333</v>
      </c>
      <c r="DY132" s="2">
        <v>1483969.1038333334</v>
      </c>
      <c r="DZ132" s="2">
        <f t="shared" si="32"/>
        <v>5275226.9911666662</v>
      </c>
    </row>
    <row r="133" spans="1:130">
      <c r="A133" t="e">
        <f>VLOOKUP(C133,#REF!,2,FALSE)</f>
        <v>#REF!</v>
      </c>
      <c r="B133" t="e">
        <f t="shared" si="26"/>
        <v>#REF!</v>
      </c>
      <c r="C133" t="s">
        <v>497</v>
      </c>
      <c r="D133" t="s">
        <v>498</v>
      </c>
      <c r="E133" t="s">
        <v>105</v>
      </c>
      <c r="F133" t="s">
        <v>499</v>
      </c>
      <c r="G133" t="s">
        <v>107</v>
      </c>
      <c r="H133" t="e">
        <f>VLOOKUP(C133,#REF!,18,FALSE)</f>
        <v>#REF!</v>
      </c>
      <c r="I133" t="s">
        <v>673</v>
      </c>
      <c r="J133" t="str">
        <f t="shared" si="27"/>
        <v>L1</v>
      </c>
      <c r="K133" t="s">
        <v>819</v>
      </c>
      <c r="L133" t="str">
        <f t="shared" si="24"/>
        <v>L1 ANTINEOPLASTICS</v>
      </c>
      <c r="M133" t="s">
        <v>679</v>
      </c>
      <c r="N133" t="s">
        <v>671</v>
      </c>
      <c r="O133" t="s">
        <v>671</v>
      </c>
      <c r="P133" s="1">
        <f t="shared" si="25"/>
        <v>44348</v>
      </c>
      <c r="Q133" s="1">
        <f t="shared" si="28"/>
        <v>44470</v>
      </c>
      <c r="R133" s="9">
        <f t="shared" si="29"/>
        <v>3.6042022770222965E-3</v>
      </c>
      <c r="S133" s="8">
        <f t="shared" si="30"/>
        <v>0.11772965007016981</v>
      </c>
      <c r="T133">
        <f t="shared" si="31"/>
        <v>24</v>
      </c>
      <c r="U133" s="7">
        <v>49.440592948717949</v>
      </c>
      <c r="V133" s="7">
        <v>22.763466221592882</v>
      </c>
      <c r="W133" s="7">
        <v>40.173912243055561</v>
      </c>
      <c r="X133" s="7">
        <v>60.714076722222231</v>
      </c>
      <c r="Y133" s="7">
        <v>105.80265320697374</v>
      </c>
      <c r="Z133" s="7">
        <v>11023.971428571427</v>
      </c>
      <c r="AA133" s="1" t="s">
        <v>830</v>
      </c>
      <c r="AB133" s="1" t="s">
        <v>820</v>
      </c>
      <c r="AC133" s="1" t="s">
        <v>820</v>
      </c>
      <c r="AE133" s="1">
        <v>44287</v>
      </c>
      <c r="AF133" s="1">
        <v>44348</v>
      </c>
      <c r="AG133" s="1">
        <v>44287</v>
      </c>
      <c r="AH133" s="1">
        <v>44348</v>
      </c>
      <c r="AI133" s="2">
        <v>62400</v>
      </c>
      <c r="AJ133" s="2">
        <v>3085093</v>
      </c>
      <c r="AK133" s="1">
        <v>44470</v>
      </c>
      <c r="AL133" s="2">
        <v>3840</v>
      </c>
      <c r="AM133" s="2">
        <v>141857.1342</v>
      </c>
      <c r="AN133" s="1">
        <v>44805</v>
      </c>
      <c r="AR133" s="2">
        <v>79228</v>
      </c>
      <c r="AS133" s="2">
        <v>3641171.6088</v>
      </c>
      <c r="AT133" s="1">
        <v>44378</v>
      </c>
      <c r="AU133" s="2">
        <v>391073</v>
      </c>
      <c r="AV133" s="2">
        <v>9351742.818</v>
      </c>
      <c r="AW133" s="1">
        <v>44593</v>
      </c>
      <c r="AX133" s="2">
        <v>129821</v>
      </c>
      <c r="AY133" s="2">
        <v>5365212.1116000004</v>
      </c>
      <c r="AZ133" s="1">
        <v>44986</v>
      </c>
      <c r="BA133" s="2">
        <v>276920</v>
      </c>
      <c r="BB133" s="2">
        <v>8462484.1304000001</v>
      </c>
      <c r="BC133" s="1">
        <v>44652</v>
      </c>
      <c r="BG133" s="2">
        <v>1920</v>
      </c>
      <c r="BH133" s="2">
        <v>72133.667999999991</v>
      </c>
      <c r="BI133" s="1">
        <v>44621</v>
      </c>
      <c r="BJ133" s="2">
        <v>89039</v>
      </c>
      <c r="BK133" s="2">
        <v>4071972.5375999999</v>
      </c>
      <c r="BL133" s="1">
        <v>45292</v>
      </c>
      <c r="BM133" s="2">
        <v>38160</v>
      </c>
      <c r="BN133" s="2">
        <v>940539.81186666666</v>
      </c>
      <c r="BO133" s="1">
        <v>44562</v>
      </c>
      <c r="BP133" s="2">
        <v>165840</v>
      </c>
      <c r="BQ133" s="2">
        <v>7480247.3868333334</v>
      </c>
      <c r="BR133" s="1">
        <v>44501</v>
      </c>
      <c r="BS133" s="2">
        <v>381630</v>
      </c>
      <c r="BT133" s="2">
        <v>63379347.477999985</v>
      </c>
      <c r="BU133" s="1">
        <v>44348</v>
      </c>
      <c r="BV133" s="2">
        <v>-480</v>
      </c>
      <c r="BW133" s="2">
        <v>-26616.055400000001</v>
      </c>
      <c r="BX133" s="1">
        <v>44593</v>
      </c>
      <c r="BY133" s="2">
        <v>58320</v>
      </c>
      <c r="BZ133" s="2">
        <v>2487723.2952000005</v>
      </c>
      <c r="CA133" s="1">
        <v>44621</v>
      </c>
      <c r="CE133" s="2">
        <v>15360</v>
      </c>
      <c r="CF133" s="2">
        <v>349646.84116366669</v>
      </c>
      <c r="CG133" s="1">
        <v>44562</v>
      </c>
      <c r="CH133" s="2">
        <v>240</v>
      </c>
      <c r="CI133" s="2">
        <v>8308.2119999999995</v>
      </c>
      <c r="CJ133" s="1">
        <v>44713</v>
      </c>
      <c r="CK133" s="2">
        <v>1680</v>
      </c>
      <c r="CL133" s="2">
        <v>73741.720799999996</v>
      </c>
      <c r="CM133" s="1">
        <v>44593</v>
      </c>
      <c r="CQ133" s="2">
        <v>1440</v>
      </c>
      <c r="CR133" s="2">
        <v>57850.433630000007</v>
      </c>
      <c r="CS133" s="1">
        <v>44986</v>
      </c>
      <c r="CT133" s="2">
        <v>240</v>
      </c>
      <c r="CU133" s="2">
        <v>12099.859200000001</v>
      </c>
      <c r="CV133" s="1">
        <v>44652</v>
      </c>
      <c r="CW133" s="2">
        <v>2912</v>
      </c>
      <c r="CX133" s="2">
        <v>96266.04660799999</v>
      </c>
      <c r="CY133" s="1">
        <v>44774</v>
      </c>
      <c r="DC133" s="2">
        <v>1680</v>
      </c>
      <c r="DD133" s="2">
        <v>101999.64889333335</v>
      </c>
      <c r="DE133" s="1">
        <v>44986</v>
      </c>
      <c r="DI133" s="2">
        <v>55200</v>
      </c>
      <c r="DJ133" s="2">
        <v>2552130.7496000002</v>
      </c>
      <c r="DK133" s="1">
        <v>44774</v>
      </c>
      <c r="DL133" s="2">
        <v>12871</v>
      </c>
      <c r="DM133" s="2">
        <v>624714.89520000003</v>
      </c>
      <c r="DN133" s="1">
        <v>44682</v>
      </c>
      <c r="DO133" s="2">
        <v>8880</v>
      </c>
      <c r="DP133" s="2">
        <v>220456.9884</v>
      </c>
      <c r="DQ133" s="1">
        <v>44743</v>
      </c>
      <c r="DR133" s="2">
        <v>9120</v>
      </c>
      <c r="DS133" s="2">
        <v>207632.21160000001</v>
      </c>
      <c r="DT133" s="1">
        <v>44927</v>
      </c>
      <c r="DU133" s="2">
        <v>49200</v>
      </c>
      <c r="DV133" s="2">
        <v>1243600.29</v>
      </c>
      <c r="DW133" s="1">
        <v>45108</v>
      </c>
      <c r="DX133" s="2">
        <v>56972521.248996668</v>
      </c>
      <c r="DY133" s="2">
        <v>57028835.573198333</v>
      </c>
      <c r="DZ133" s="2">
        <f t="shared" si="32"/>
        <v>114001356.82219499</v>
      </c>
    </row>
    <row r="134" spans="1:130">
      <c r="A134" t="e">
        <f>VLOOKUP(C134,#REF!,2,FALSE)</f>
        <v>#REF!</v>
      </c>
      <c r="B134" t="e">
        <f t="shared" si="26"/>
        <v>#REF!</v>
      </c>
      <c r="C134" t="s">
        <v>500</v>
      </c>
      <c r="D134" t="s">
        <v>501</v>
      </c>
      <c r="E134" t="s">
        <v>105</v>
      </c>
      <c r="F134" t="s">
        <v>502</v>
      </c>
      <c r="G134" t="s">
        <v>107</v>
      </c>
      <c r="H134" t="e">
        <f>VLOOKUP(C134,#REF!,18,FALSE)</f>
        <v>#REF!</v>
      </c>
      <c r="I134" t="s">
        <v>752</v>
      </c>
      <c r="J134" t="str">
        <f t="shared" si="27"/>
        <v>G4</v>
      </c>
      <c r="K134" t="s">
        <v>872</v>
      </c>
      <c r="L134" t="str">
        <f t="shared" si="24"/>
        <v>G4 UROLOGICALS</v>
      </c>
      <c r="M134" t="s">
        <v>671</v>
      </c>
      <c r="N134" t="s">
        <v>701</v>
      </c>
      <c r="O134" t="s">
        <v>671</v>
      </c>
      <c r="P134" s="1">
        <f t="shared" si="25"/>
        <v>44986</v>
      </c>
      <c r="Q134" s="1" t="str">
        <f t="shared" si="28"/>
        <v/>
      </c>
      <c r="R134" s="9">
        <f t="shared" si="29"/>
        <v>1.1809028737556551E-4</v>
      </c>
      <c r="S134" s="8">
        <f t="shared" si="30"/>
        <v>2.8295673312884881E-4</v>
      </c>
      <c r="T134">
        <f t="shared" si="31"/>
        <v>3</v>
      </c>
      <c r="U134" s="7">
        <v>0</v>
      </c>
      <c r="V134" s="7">
        <v>0</v>
      </c>
      <c r="W134" s="7">
        <v>197.44994000000003</v>
      </c>
      <c r="X134" s="7">
        <v>197.88560000000001</v>
      </c>
      <c r="Y134" s="7">
        <v>0</v>
      </c>
      <c r="Z134" s="7">
        <v>141989.26405394194</v>
      </c>
      <c r="AA134" s="1" t="s">
        <v>817</v>
      </c>
      <c r="AB134" s="1" t="str">
        <f t="shared" si="33"/>
        <v>yes</v>
      </c>
      <c r="AC134" s="1" t="s">
        <v>820</v>
      </c>
      <c r="AD134" s="1">
        <v>44986</v>
      </c>
      <c r="AE134" s="1">
        <v>44927</v>
      </c>
      <c r="AF134" s="1">
        <v>45505</v>
      </c>
      <c r="AG134" s="1">
        <v>44927</v>
      </c>
      <c r="AH134" s="1">
        <v>44986</v>
      </c>
      <c r="AU134" s="2">
        <v>17406</v>
      </c>
      <c r="AV134" s="2">
        <v>3444396.7536000004</v>
      </c>
      <c r="AW134" s="1">
        <v>45505</v>
      </c>
      <c r="BG134" s="2">
        <v>0</v>
      </c>
      <c r="BH134" s="2">
        <v>0</v>
      </c>
      <c r="BI134" s="1">
        <v>45658</v>
      </c>
      <c r="BS134" s="2">
        <v>0</v>
      </c>
      <c r="BT134" s="2">
        <v>0</v>
      </c>
      <c r="BU134" s="1">
        <v>44986</v>
      </c>
      <c r="BV134" s="2">
        <v>90</v>
      </c>
      <c r="BW134" s="2">
        <v>17731.285200000002</v>
      </c>
      <c r="BX134" s="1">
        <v>45627</v>
      </c>
      <c r="BY134" s="2">
        <v>1380</v>
      </c>
      <c r="BZ134" s="2">
        <v>273082.12800000003</v>
      </c>
      <c r="CA134" s="1">
        <v>45505</v>
      </c>
      <c r="DL134" s="2">
        <v>60</v>
      </c>
      <c r="DM134" s="2">
        <v>0</v>
      </c>
      <c r="DN134" s="1">
        <v>45323</v>
      </c>
      <c r="DX134" s="2">
        <v>78310.41840000001</v>
      </c>
      <c r="DY134" s="2">
        <v>3656899.7484000004</v>
      </c>
      <c r="DZ134" s="2">
        <f t="shared" si="32"/>
        <v>3735210.1668000002</v>
      </c>
    </row>
    <row r="135" spans="1:130">
      <c r="A135" t="e">
        <f>VLOOKUP(C135,#REF!,2,FALSE)</f>
        <v>#REF!</v>
      </c>
      <c r="B135" t="e">
        <f t="shared" si="26"/>
        <v>#REF!</v>
      </c>
      <c r="C135" t="s">
        <v>503</v>
      </c>
      <c r="D135" t="s">
        <v>504</v>
      </c>
      <c r="E135" t="s">
        <v>115</v>
      </c>
      <c r="F135" t="s">
        <v>257</v>
      </c>
      <c r="G135" t="s">
        <v>505</v>
      </c>
      <c r="H135" t="e">
        <f>VLOOKUP(C135,#REF!,18,FALSE)</f>
        <v>#REF!</v>
      </c>
      <c r="I135" t="s">
        <v>707</v>
      </c>
      <c r="J135" t="str">
        <f t="shared" si="27"/>
        <v>D5</v>
      </c>
      <c r="K135" t="s">
        <v>815</v>
      </c>
      <c r="L135" t="str">
        <f t="shared" si="24"/>
        <v>D5 NONSTEROIDAL PRODUCTS FOR INFLAMMATORY SKIN DISORDERS</v>
      </c>
      <c r="M135" t="s">
        <v>667</v>
      </c>
      <c r="N135" t="s">
        <v>671</v>
      </c>
      <c r="O135" t="s">
        <v>671</v>
      </c>
      <c r="P135" s="1">
        <f t="shared" si="25"/>
        <v>44805</v>
      </c>
      <c r="Q135" s="1">
        <f t="shared" si="28"/>
        <v>45047</v>
      </c>
      <c r="R135" s="9">
        <f t="shared" si="29"/>
        <v>6.2880273287067119E-4</v>
      </c>
      <c r="S135" s="8">
        <f t="shared" si="30"/>
        <v>2.4385681651296651E-2</v>
      </c>
      <c r="T135">
        <f t="shared" si="31"/>
        <v>9</v>
      </c>
      <c r="U135" s="7">
        <v>10911</v>
      </c>
      <c r="V135" s="7">
        <v>0</v>
      </c>
      <c r="W135" s="7">
        <v>11751.223166666667</v>
      </c>
      <c r="X135" s="7">
        <v>14520.55051764706</v>
      </c>
      <c r="Y135" s="7">
        <v>36800.019620689651</v>
      </c>
      <c r="Z135" s="7">
        <v>21770.75</v>
      </c>
      <c r="AA135" s="1" t="s">
        <v>838</v>
      </c>
      <c r="AB135" s="1" t="s">
        <v>820</v>
      </c>
      <c r="AC135" s="1" t="s">
        <v>825</v>
      </c>
      <c r="AD135" s="1">
        <v>44866</v>
      </c>
      <c r="AE135" s="1">
        <v>44743</v>
      </c>
      <c r="AF135" s="1">
        <v>44805</v>
      </c>
      <c r="AG135" s="1">
        <v>44743</v>
      </c>
      <c r="AH135" s="1">
        <v>44805</v>
      </c>
      <c r="AI135" s="2">
        <v>2</v>
      </c>
      <c r="AJ135" s="2">
        <v>21822</v>
      </c>
      <c r="AK135" s="1">
        <v>45047</v>
      </c>
      <c r="AR135" s="2">
        <v>51</v>
      </c>
      <c r="AS135" s="2">
        <v>740548.07640000002</v>
      </c>
      <c r="AT135" s="1">
        <v>44986</v>
      </c>
      <c r="AU135" s="2">
        <v>0</v>
      </c>
      <c r="AV135" s="2">
        <v>0</v>
      </c>
      <c r="AW135" s="1">
        <v>44958</v>
      </c>
      <c r="AX135" s="2">
        <v>0</v>
      </c>
      <c r="AY135" s="2">
        <v>0</v>
      </c>
      <c r="AZ135" s="1">
        <v>45200</v>
      </c>
      <c r="BA135" s="2">
        <v>170</v>
      </c>
      <c r="BB135" s="2">
        <v>1190961.4478666666</v>
      </c>
      <c r="BC135" s="1">
        <v>44866</v>
      </c>
      <c r="BD135" s="2">
        <v>2</v>
      </c>
      <c r="BE135" s="2">
        <v>24611.4</v>
      </c>
      <c r="BF135" s="1">
        <v>44896</v>
      </c>
      <c r="BG135" s="2">
        <v>4</v>
      </c>
      <c r="BH135" s="2">
        <v>46509.783333333333</v>
      </c>
      <c r="BI135" s="1">
        <v>45017</v>
      </c>
      <c r="BJ135" s="2">
        <v>4</v>
      </c>
      <c r="BK135" s="2">
        <v>57575.76</v>
      </c>
      <c r="BL135" s="1">
        <v>45383</v>
      </c>
      <c r="BM135" s="2">
        <v>0</v>
      </c>
      <c r="BN135" s="2">
        <v>0</v>
      </c>
      <c r="BO135" s="1">
        <v>44896</v>
      </c>
      <c r="BP135" s="2">
        <v>0</v>
      </c>
      <c r="BQ135" s="2">
        <v>0</v>
      </c>
      <c r="BR135" s="1">
        <v>45231</v>
      </c>
      <c r="BS135" s="2">
        <v>1099</v>
      </c>
      <c r="BT135" s="2">
        <v>17692340.180999998</v>
      </c>
      <c r="BU135" s="1">
        <v>44805</v>
      </c>
      <c r="BY135" s="2">
        <v>6</v>
      </c>
      <c r="BZ135" s="2">
        <v>67238.344800000006</v>
      </c>
      <c r="CA135" s="1">
        <v>44958</v>
      </c>
      <c r="CE135" s="2">
        <v>0</v>
      </c>
      <c r="CF135" s="2">
        <v>0</v>
      </c>
      <c r="CG135" s="1">
        <v>45200</v>
      </c>
      <c r="CK135" s="2">
        <v>4</v>
      </c>
      <c r="CL135" s="2">
        <v>47500.002</v>
      </c>
      <c r="CM135" s="1">
        <v>44986</v>
      </c>
      <c r="DI135" s="2">
        <v>0</v>
      </c>
      <c r="DJ135" s="2">
        <v>0</v>
      </c>
      <c r="DK135" s="1">
        <v>45200</v>
      </c>
      <c r="DL135" s="2">
        <v>2</v>
      </c>
      <c r="DM135" s="2">
        <v>0</v>
      </c>
      <c r="DN135" s="1">
        <v>45108</v>
      </c>
      <c r="DO135" s="2">
        <v>0</v>
      </c>
      <c r="DP135" s="2">
        <v>0</v>
      </c>
      <c r="DQ135" s="1">
        <v>45717</v>
      </c>
      <c r="DX135" s="2">
        <v>10190497.1274</v>
      </c>
      <c r="DY135" s="2">
        <v>9698609.8679999989</v>
      </c>
      <c r="DZ135" s="2">
        <f t="shared" si="32"/>
        <v>19889106.995399997</v>
      </c>
    </row>
    <row r="136" spans="1:130">
      <c r="A136" t="e">
        <f>VLOOKUP(C136,#REF!,2,FALSE)</f>
        <v>#REF!</v>
      </c>
      <c r="B136" t="e">
        <f t="shared" si="26"/>
        <v>#REF!</v>
      </c>
      <c r="C136" t="s">
        <v>506</v>
      </c>
      <c r="D136" t="s">
        <v>507</v>
      </c>
      <c r="E136" t="s">
        <v>363</v>
      </c>
      <c r="F136" t="s">
        <v>120</v>
      </c>
      <c r="G136" t="s">
        <v>508</v>
      </c>
      <c r="H136" t="e">
        <f>VLOOKUP(C136,#REF!,18,FALSE)</f>
        <v>#REF!</v>
      </c>
      <c r="I136" t="s">
        <v>773</v>
      </c>
      <c r="J136" t="str">
        <f t="shared" si="27"/>
        <v>B3</v>
      </c>
      <c r="K136" t="s">
        <v>841</v>
      </c>
      <c r="L136" t="str">
        <f t="shared" si="24"/>
        <v>B3 ANTI-ANAEMIC PREPARATIONS</v>
      </c>
      <c r="M136" t="s">
        <v>671</v>
      </c>
      <c r="N136" t="s">
        <v>671</v>
      </c>
      <c r="O136" t="s">
        <v>671</v>
      </c>
      <c r="P136" s="1">
        <f t="shared" si="25"/>
        <v>44593</v>
      </c>
      <c r="Q136" s="1" t="str">
        <f t="shared" si="28"/>
        <v/>
      </c>
      <c r="R136" s="9">
        <f t="shared" si="29"/>
        <v>1.2922680545201972E-3</v>
      </c>
      <c r="S136" s="8">
        <f t="shared" si="30"/>
        <v>2.9737697897948123E-3</v>
      </c>
      <c r="T136">
        <f t="shared" si="31"/>
        <v>5</v>
      </c>
      <c r="U136" s="7">
        <v>0</v>
      </c>
      <c r="V136" s="7">
        <v>0</v>
      </c>
      <c r="W136" s="7" t="e">
        <v>#NUM!</v>
      </c>
      <c r="X136" s="7">
        <v>0</v>
      </c>
      <c r="Y136" s="7">
        <v>2414.3620082454454</v>
      </c>
      <c r="Z136" s="7">
        <v>417635.3475758133</v>
      </c>
      <c r="AA136" s="1" t="s">
        <v>817</v>
      </c>
      <c r="AB136" s="1" t="str">
        <f t="shared" si="33"/>
        <v>yes</v>
      </c>
      <c r="AC136" s="1" t="s">
        <v>820</v>
      </c>
      <c r="AD136" s="1">
        <v>44593</v>
      </c>
      <c r="AE136" s="1">
        <v>44562</v>
      </c>
      <c r="AF136" s="1">
        <v>44593</v>
      </c>
      <c r="AG136" s="1">
        <v>44562</v>
      </c>
      <c r="AH136" s="1">
        <v>44593</v>
      </c>
      <c r="AU136" s="2">
        <v>1440</v>
      </c>
      <c r="AV136" s="2">
        <v>2007049.2288000002</v>
      </c>
      <c r="AW136" s="1">
        <v>44927</v>
      </c>
      <c r="AX136" s="2">
        <v>30</v>
      </c>
      <c r="AY136" s="2">
        <v>41033.915999999997</v>
      </c>
      <c r="AZ136" s="1">
        <v>45627</v>
      </c>
      <c r="BA136" s="2">
        <v>7500</v>
      </c>
      <c r="BB136" s="2">
        <v>13305586.827133333</v>
      </c>
      <c r="BC136" s="1">
        <v>44805</v>
      </c>
      <c r="BS136" s="2">
        <v>10430</v>
      </c>
      <c r="BT136" s="2">
        <v>25181795.745999996</v>
      </c>
      <c r="BU136" s="1">
        <v>44593</v>
      </c>
      <c r="BY136" s="2">
        <v>196</v>
      </c>
      <c r="BZ136" s="2">
        <v>339130.17599999998</v>
      </c>
      <c r="CA136" s="1">
        <v>44927</v>
      </c>
      <c r="DI136" s="2">
        <v>0</v>
      </c>
      <c r="DJ136" s="2">
        <v>0</v>
      </c>
      <c r="DK136" s="1">
        <v>45017</v>
      </c>
      <c r="DX136" s="2">
        <v>38202668.779399998</v>
      </c>
      <c r="DY136" s="2">
        <v>2671927.1145333336</v>
      </c>
      <c r="DZ136" s="2">
        <f t="shared" si="32"/>
        <v>40874595.893933333</v>
      </c>
    </row>
    <row r="137" spans="1:130">
      <c r="A137" t="e">
        <f>VLOOKUP(C137,#REF!,2,FALSE)</f>
        <v>#REF!</v>
      </c>
      <c r="B137" t="e">
        <f t="shared" si="26"/>
        <v>#REF!</v>
      </c>
      <c r="C137" t="s">
        <v>509</v>
      </c>
      <c r="D137" t="s">
        <v>510</v>
      </c>
      <c r="E137" t="s">
        <v>115</v>
      </c>
      <c r="F137" t="s">
        <v>162</v>
      </c>
      <c r="G137" t="s">
        <v>171</v>
      </c>
      <c r="H137" t="e">
        <f>VLOOKUP(C137,#REF!,18,FALSE)</f>
        <v>#REF!</v>
      </c>
      <c r="I137" t="s">
        <v>673</v>
      </c>
      <c r="J137" t="str">
        <f t="shared" si="27"/>
        <v>L1</v>
      </c>
      <c r="K137" t="s">
        <v>819</v>
      </c>
      <c r="L137" t="str">
        <f t="shared" si="24"/>
        <v>L1 ANTINEOPLASTICS</v>
      </c>
      <c r="M137" t="s">
        <v>679</v>
      </c>
      <c r="N137" t="s">
        <v>679</v>
      </c>
      <c r="O137" t="s">
        <v>697</v>
      </c>
      <c r="P137" s="1">
        <f t="shared" si="25"/>
        <v>45047</v>
      </c>
      <c r="Q137" s="1" t="str">
        <f t="shared" si="28"/>
        <v/>
      </c>
      <c r="R137" s="9">
        <f t="shared" si="29"/>
        <v>2.614604871334378E-6</v>
      </c>
      <c r="S137" s="8">
        <f t="shared" si="30"/>
        <v>0.11772965007016981</v>
      </c>
      <c r="T137">
        <f t="shared" si="31"/>
        <v>1</v>
      </c>
      <c r="U137" s="7">
        <v>0</v>
      </c>
      <c r="V137" s="7">
        <v>82700.270400000009</v>
      </c>
      <c r="W137" s="7">
        <v>82700.270400000009</v>
      </c>
      <c r="X137" s="7">
        <v>82700.270400000009</v>
      </c>
      <c r="Y137" s="7">
        <v>0</v>
      </c>
      <c r="Z137" s="7">
        <v>0</v>
      </c>
      <c r="AA137" s="1">
        <v>0</v>
      </c>
      <c r="AB137" s="1" t="str">
        <f t="shared" si="33"/>
        <v/>
      </c>
      <c r="AC137" s="1" t="str">
        <f t="shared" si="34"/>
        <v>no</v>
      </c>
      <c r="AE137" s="1">
        <v>45108</v>
      </c>
      <c r="AG137" s="1">
        <v>45108</v>
      </c>
      <c r="AH137" s="1">
        <v>45047</v>
      </c>
      <c r="AO137" s="2">
        <v>0</v>
      </c>
      <c r="AP137" s="2">
        <v>0</v>
      </c>
      <c r="AQ137" s="1">
        <v>45474</v>
      </c>
      <c r="AR137" s="2">
        <v>0</v>
      </c>
      <c r="AS137" s="2">
        <v>0</v>
      </c>
      <c r="AT137" s="1">
        <v>45200</v>
      </c>
      <c r="AU137" s="2">
        <v>1</v>
      </c>
      <c r="AV137" s="2">
        <v>82700.270400000009</v>
      </c>
      <c r="AW137" s="1">
        <v>45047</v>
      </c>
      <c r="AX137" s="2">
        <v>0</v>
      </c>
      <c r="AY137" s="2">
        <v>0</v>
      </c>
      <c r="AZ137" s="1">
        <v>45748</v>
      </c>
      <c r="DX137" s="2">
        <v>82700.270400000009</v>
      </c>
      <c r="DZ137" s="2">
        <f t="shared" si="32"/>
        <v>82700.270400000009</v>
      </c>
    </row>
    <row r="138" spans="1:130">
      <c r="A138" t="e">
        <f>VLOOKUP(C138,#REF!,2,FALSE)</f>
        <v>#REF!</v>
      </c>
      <c r="B138" t="e">
        <f t="shared" si="26"/>
        <v>#REF!</v>
      </c>
      <c r="C138" t="s">
        <v>511</v>
      </c>
      <c r="D138" t="s">
        <v>512</v>
      </c>
      <c r="E138" t="s">
        <v>245</v>
      </c>
      <c r="F138" t="s">
        <v>246</v>
      </c>
      <c r="G138" t="s">
        <v>171</v>
      </c>
      <c r="H138" t="e">
        <f>VLOOKUP(C138,#REF!,18,FALSE)</f>
        <v>#REF!</v>
      </c>
      <c r="I138" t="s">
        <v>717</v>
      </c>
      <c r="J138" t="str">
        <f t="shared" si="27"/>
        <v>L1</v>
      </c>
      <c r="K138" t="s">
        <v>819</v>
      </c>
      <c r="L138" t="str">
        <f t="shared" si="24"/>
        <v>L1 ANTINEOPLASTICS</v>
      </c>
      <c r="M138" t="s">
        <v>679</v>
      </c>
      <c r="N138" t="s">
        <v>675</v>
      </c>
      <c r="O138" t="s">
        <v>699</v>
      </c>
      <c r="P138" s="1">
        <f t="shared" si="25"/>
        <v>45139</v>
      </c>
      <c r="Q138" s="1" t="str">
        <f t="shared" si="28"/>
        <v/>
      </c>
      <c r="R138" s="9">
        <f t="shared" si="29"/>
        <v>3.644640885636537E-3</v>
      </c>
      <c r="S138" s="8">
        <f t="shared" si="30"/>
        <v>0.11772965007016981</v>
      </c>
      <c r="T138">
        <f t="shared" si="31"/>
        <v>13</v>
      </c>
      <c r="U138" s="7">
        <v>0</v>
      </c>
      <c r="V138" s="7">
        <v>6548.7764999999999</v>
      </c>
      <c r="W138" s="7">
        <v>7568.9002254480292</v>
      </c>
      <c r="X138" s="7">
        <v>8633.0939538461553</v>
      </c>
      <c r="Y138" s="7">
        <v>12525.385757292881</v>
      </c>
      <c r="Z138" s="7">
        <v>41629.122170000002</v>
      </c>
      <c r="AA138" s="1" t="s">
        <v>880</v>
      </c>
      <c r="AB138" s="1" t="s">
        <v>820</v>
      </c>
      <c r="AC138" s="1" t="s">
        <v>820</v>
      </c>
      <c r="AE138" s="1">
        <v>45108</v>
      </c>
      <c r="AF138" s="1">
        <v>45139</v>
      </c>
      <c r="AG138" s="1">
        <v>45108</v>
      </c>
      <c r="AH138" s="1">
        <v>45139</v>
      </c>
      <c r="AO138" s="2">
        <v>4</v>
      </c>
      <c r="AP138" s="2">
        <v>32831.607600000003</v>
      </c>
      <c r="AQ138" s="1">
        <v>45597</v>
      </c>
      <c r="AU138" s="2">
        <v>2051</v>
      </c>
      <c r="AV138" s="2">
        <v>10916637.058800001</v>
      </c>
      <c r="AW138" s="1">
        <v>45170</v>
      </c>
      <c r="AX138" s="2">
        <v>0</v>
      </c>
      <c r="AY138" s="2">
        <v>0</v>
      </c>
      <c r="AZ138" s="1">
        <v>45748</v>
      </c>
      <c r="BG138" s="2">
        <v>8</v>
      </c>
      <c r="BH138" s="2">
        <v>46752.795999999995</v>
      </c>
      <c r="BI138" s="1">
        <v>45261</v>
      </c>
      <c r="BJ138" s="2">
        <v>157</v>
      </c>
      <c r="BK138" s="2">
        <v>871392.72</v>
      </c>
      <c r="BL138" s="1">
        <v>45627</v>
      </c>
      <c r="BM138" s="2">
        <v>4</v>
      </c>
      <c r="BN138" s="2">
        <v>26195.106</v>
      </c>
      <c r="BO138" s="1">
        <v>45139</v>
      </c>
      <c r="BP138" s="2">
        <v>136</v>
      </c>
      <c r="BQ138" s="2">
        <v>840078.125</v>
      </c>
      <c r="BR138" s="1">
        <v>45200</v>
      </c>
      <c r="BS138" s="2">
        <v>9352</v>
      </c>
      <c r="BT138" s="2">
        <v>98198486.287</v>
      </c>
      <c r="BU138" s="1">
        <v>45139</v>
      </c>
      <c r="BV138" s="2">
        <v>221</v>
      </c>
      <c r="BW138" s="2">
        <v>1427782.8899333333</v>
      </c>
      <c r="BX138" s="1">
        <v>45323</v>
      </c>
      <c r="BY138" s="2">
        <v>280</v>
      </c>
      <c r="BZ138" s="2">
        <v>1798146.1739999999</v>
      </c>
      <c r="CA138" s="1">
        <v>45200</v>
      </c>
      <c r="CE138" s="2">
        <v>0</v>
      </c>
      <c r="CF138" s="2">
        <v>0</v>
      </c>
      <c r="CG138" s="1">
        <v>45352</v>
      </c>
      <c r="CK138" s="2">
        <v>15</v>
      </c>
      <c r="CL138" s="2">
        <v>109617.68400000001</v>
      </c>
      <c r="CM138" s="1">
        <v>45231</v>
      </c>
      <c r="CT138" s="2">
        <v>0</v>
      </c>
      <c r="CU138" s="2">
        <v>0</v>
      </c>
      <c r="CV138" s="1">
        <v>45323</v>
      </c>
      <c r="DI138" s="2">
        <v>0</v>
      </c>
      <c r="DJ138" s="2">
        <v>0</v>
      </c>
      <c r="DK138" s="1">
        <v>45748</v>
      </c>
      <c r="DL138" s="2">
        <v>114</v>
      </c>
      <c r="DM138" s="2">
        <v>904024.45320000011</v>
      </c>
      <c r="DN138" s="1">
        <v>45139</v>
      </c>
      <c r="DO138" s="2">
        <v>1</v>
      </c>
      <c r="DP138" s="2">
        <v>7568.3784000000005</v>
      </c>
      <c r="DQ138" s="1">
        <v>45292</v>
      </c>
      <c r="DR138" s="2">
        <v>18</v>
      </c>
      <c r="DS138" s="2">
        <v>100921.656</v>
      </c>
      <c r="DT138" s="1">
        <v>45566</v>
      </c>
      <c r="DX138" s="2">
        <v>114474139.20486666</v>
      </c>
      <c r="DY138" s="2">
        <v>806295.73106666666</v>
      </c>
      <c r="DZ138" s="2">
        <f t="shared" si="32"/>
        <v>115280434.93593334</v>
      </c>
    </row>
    <row r="139" spans="1:130">
      <c r="A139" t="e">
        <f>VLOOKUP(C139,#REF!,2,FALSE)</f>
        <v>#REF!</v>
      </c>
      <c r="B139" t="e">
        <f t="shared" si="26"/>
        <v>#REF!</v>
      </c>
      <c r="C139" t="s">
        <v>513</v>
      </c>
      <c r="D139" t="s">
        <v>514</v>
      </c>
      <c r="E139" t="s">
        <v>515</v>
      </c>
      <c r="F139" t="s">
        <v>516</v>
      </c>
      <c r="G139" t="s">
        <v>517</v>
      </c>
      <c r="H139" t="e">
        <f>VLOOKUP(C139,#REF!,18,FALSE)</f>
        <v>#REF!</v>
      </c>
      <c r="I139" t="s">
        <v>774</v>
      </c>
      <c r="J139" t="str">
        <f t="shared" si="27"/>
        <v>D5</v>
      </c>
      <c r="K139" t="s">
        <v>815</v>
      </c>
      <c r="L139" t="str">
        <f t="shared" si="24"/>
        <v>D5 NONSTEROIDAL PRODUCTS FOR INFLAMMATORY SKIN DISORDERS</v>
      </c>
      <c r="M139" t="s">
        <v>679</v>
      </c>
      <c r="N139" t="s">
        <v>671</v>
      </c>
      <c r="O139" t="s">
        <v>671</v>
      </c>
      <c r="P139" s="1">
        <f t="shared" si="25"/>
        <v>44682</v>
      </c>
      <c r="Q139" s="1" t="str">
        <f t="shared" si="28"/>
        <v/>
      </c>
      <c r="R139" s="9">
        <f t="shared" si="29"/>
        <v>3.2254503298233474E-3</v>
      </c>
      <c r="S139" s="8">
        <f t="shared" si="30"/>
        <v>2.4385681651296651E-2</v>
      </c>
      <c r="T139">
        <f t="shared" si="31"/>
        <v>2</v>
      </c>
      <c r="U139" s="7">
        <v>0</v>
      </c>
      <c r="V139" s="7">
        <v>0</v>
      </c>
      <c r="W139" s="7" t="e">
        <v>#NUM!</v>
      </c>
      <c r="X139" s="7">
        <v>0</v>
      </c>
      <c r="Y139" s="7">
        <v>30.274450542619871</v>
      </c>
      <c r="Z139" s="7">
        <v>172.34733132815805</v>
      </c>
      <c r="AA139" s="1" t="s">
        <v>817</v>
      </c>
      <c r="AB139" s="1" t="s">
        <v>825</v>
      </c>
      <c r="AC139" s="1" t="str">
        <f t="shared" si="34"/>
        <v>no</v>
      </c>
      <c r="AE139" s="1">
        <v>44652</v>
      </c>
      <c r="AF139" s="1">
        <v>44682</v>
      </c>
      <c r="AG139" s="1">
        <v>44652</v>
      </c>
      <c r="AH139" s="1">
        <v>44682</v>
      </c>
      <c r="BA139" s="2">
        <v>1775205</v>
      </c>
      <c r="BB139" s="2">
        <v>3881305.7854666663</v>
      </c>
      <c r="BC139" s="1">
        <v>45566</v>
      </c>
      <c r="BS139" s="2">
        <v>3241680</v>
      </c>
      <c r="BT139" s="2">
        <v>98140080.834999979</v>
      </c>
      <c r="BU139" s="1">
        <v>44682</v>
      </c>
      <c r="DX139" s="2">
        <v>1934762.780733333</v>
      </c>
      <c r="DY139" s="2">
        <v>100086623.83973332</v>
      </c>
      <c r="DZ139" s="2">
        <f t="shared" si="32"/>
        <v>102021386.62046665</v>
      </c>
    </row>
    <row r="140" spans="1:130">
      <c r="A140" t="e">
        <f>VLOOKUP(C140,#REF!,2,FALSE)</f>
        <v>#REF!</v>
      </c>
      <c r="B140" t="e">
        <f t="shared" si="26"/>
        <v>#REF!</v>
      </c>
      <c r="C140" t="s">
        <v>518</v>
      </c>
      <c r="D140" t="s">
        <v>519</v>
      </c>
      <c r="E140" t="s">
        <v>128</v>
      </c>
      <c r="F140" t="s">
        <v>148</v>
      </c>
      <c r="G140" t="s">
        <v>107</v>
      </c>
      <c r="H140" t="e">
        <f>VLOOKUP(C140,#REF!,18,FALSE)</f>
        <v>#REF!</v>
      </c>
      <c r="I140" t="s">
        <v>717</v>
      </c>
      <c r="J140" t="str">
        <f t="shared" si="27"/>
        <v>L1</v>
      </c>
      <c r="K140" t="s">
        <v>819</v>
      </c>
      <c r="L140" t="str">
        <f t="shared" si="24"/>
        <v>L1 ANTINEOPLASTICS</v>
      </c>
      <c r="M140" t="s">
        <v>671</v>
      </c>
      <c r="N140" t="s">
        <v>671</v>
      </c>
      <c r="O140" t="s">
        <v>671</v>
      </c>
      <c r="P140" s="1">
        <f t="shared" si="25"/>
        <v>45413</v>
      </c>
      <c r="Q140" s="1">
        <f t="shared" si="28"/>
        <v>45597</v>
      </c>
      <c r="R140" s="9">
        <f t="shared" si="29"/>
        <v>2.8739871026986384E-3</v>
      </c>
      <c r="S140" s="8">
        <f t="shared" si="30"/>
        <v>0.11772965007016981</v>
      </c>
      <c r="T140">
        <f t="shared" si="31"/>
        <v>1</v>
      </c>
      <c r="U140" s="7">
        <v>0</v>
      </c>
      <c r="V140" s="7">
        <v>0</v>
      </c>
      <c r="W140" s="7" t="e">
        <v>#NUM!</v>
      </c>
      <c r="X140" s="7">
        <v>0</v>
      </c>
      <c r="Y140" s="7">
        <v>18597.038357381844</v>
      </c>
      <c r="Z140" s="7" t="e">
        <v>#N/A</v>
      </c>
      <c r="AA140" s="1" t="e">
        <v>#N/A</v>
      </c>
      <c r="AB140" s="1" t="e">
        <f t="shared" si="33"/>
        <v>#N/A</v>
      </c>
      <c r="AC140" s="1" t="str">
        <f t="shared" si="34"/>
        <v>no</v>
      </c>
      <c r="AD140" s="1">
        <v>45413</v>
      </c>
      <c r="AE140" s="1">
        <v>45383</v>
      </c>
      <c r="AF140" s="1">
        <v>45413</v>
      </c>
      <c r="AG140" s="1">
        <v>45383</v>
      </c>
      <c r="AH140" s="1">
        <v>45413</v>
      </c>
      <c r="AI140" s="2">
        <v>0</v>
      </c>
      <c r="AJ140" s="2">
        <v>0</v>
      </c>
      <c r="AK140" s="1">
        <v>45597</v>
      </c>
      <c r="BA140" s="2">
        <v>0</v>
      </c>
      <c r="BB140" s="2">
        <v>0</v>
      </c>
      <c r="BC140" s="1">
        <v>45748</v>
      </c>
      <c r="BP140" s="2">
        <v>0</v>
      </c>
      <c r="BQ140" s="2">
        <v>0</v>
      </c>
      <c r="BR140" s="1">
        <v>45689</v>
      </c>
      <c r="BS140" s="2">
        <v>5794</v>
      </c>
      <c r="BT140" s="2">
        <v>90904561.956999987</v>
      </c>
      <c r="BU140" s="1">
        <v>45413</v>
      </c>
      <c r="DX140" s="2">
        <v>87438669.563999996</v>
      </c>
      <c r="DY140" s="2">
        <v>3465892.3929999997</v>
      </c>
      <c r="DZ140" s="2">
        <f t="shared" si="32"/>
        <v>90904561.957000002</v>
      </c>
    </row>
    <row r="141" spans="1:130">
      <c r="A141" t="e">
        <f>VLOOKUP(C141,#REF!,2,FALSE)</f>
        <v>#REF!</v>
      </c>
      <c r="B141" t="e">
        <f t="shared" si="26"/>
        <v>#REF!</v>
      </c>
      <c r="C141" t="s">
        <v>520</v>
      </c>
      <c r="D141" t="s">
        <v>521</v>
      </c>
      <c r="E141" t="s">
        <v>115</v>
      </c>
      <c r="F141" t="s">
        <v>522</v>
      </c>
      <c r="G141" t="s">
        <v>239</v>
      </c>
      <c r="H141" t="e">
        <f>VLOOKUP(C141,#REF!,18,FALSE)</f>
        <v>#REF!</v>
      </c>
      <c r="I141" t="s">
        <v>673</v>
      </c>
      <c r="J141" t="str">
        <f t="shared" si="27"/>
        <v>L1</v>
      </c>
      <c r="K141" t="s">
        <v>819</v>
      </c>
      <c r="L141" t="str">
        <f t="shared" si="24"/>
        <v>L1 ANTINEOPLASTICS</v>
      </c>
      <c r="M141" t="s">
        <v>671</v>
      </c>
      <c r="N141" t="s">
        <v>675</v>
      </c>
      <c r="O141" t="s">
        <v>671</v>
      </c>
      <c r="P141" s="1">
        <f t="shared" si="25"/>
        <v>44593</v>
      </c>
      <c r="Q141" s="1">
        <f t="shared" si="28"/>
        <v>45261</v>
      </c>
      <c r="R141" s="9">
        <f t="shared" si="29"/>
        <v>6.5909311738565415E-3</v>
      </c>
      <c r="S141" s="8">
        <f t="shared" si="30"/>
        <v>0.11772965007016981</v>
      </c>
      <c r="T141">
        <f t="shared" si="31"/>
        <v>16</v>
      </c>
      <c r="U141" s="7">
        <v>18257.651041666668</v>
      </c>
      <c r="V141" s="7">
        <v>4188.4128000000001</v>
      </c>
      <c r="W141" s="7">
        <v>16130.37176</v>
      </c>
      <c r="X141" s="7">
        <v>27672.608135819122</v>
      </c>
      <c r="Y141" s="7">
        <v>25420.73634025022</v>
      </c>
      <c r="Z141" s="7">
        <v>74260</v>
      </c>
      <c r="AA141" s="1" t="s">
        <v>835</v>
      </c>
      <c r="AB141" s="1" t="s">
        <v>820</v>
      </c>
      <c r="AC141" s="1" t="s">
        <v>820</v>
      </c>
      <c r="AD141" s="1">
        <v>44593</v>
      </c>
      <c r="AE141" s="1">
        <v>44562</v>
      </c>
      <c r="AF141" s="1">
        <v>44593</v>
      </c>
      <c r="AG141" s="1">
        <v>44562</v>
      </c>
      <c r="AH141" s="1">
        <v>44593</v>
      </c>
      <c r="AI141" s="2">
        <v>192</v>
      </c>
      <c r="AJ141" s="2">
        <v>3505469</v>
      </c>
      <c r="AK141" s="1">
        <v>45261</v>
      </c>
      <c r="AL141" s="2">
        <v>332</v>
      </c>
      <c r="AM141" s="2">
        <v>4859982.6719999993</v>
      </c>
      <c r="AO141" s="2">
        <v>237</v>
      </c>
      <c r="AP141" s="2">
        <v>3918679.3140000002</v>
      </c>
      <c r="AQ141" s="1">
        <v>45200</v>
      </c>
      <c r="AR141" s="2">
        <v>2521</v>
      </c>
      <c r="AS141" s="2">
        <v>69762645.110400006</v>
      </c>
      <c r="AT141" s="1">
        <v>44652</v>
      </c>
      <c r="AU141" s="2">
        <v>1622</v>
      </c>
      <c r="AV141" s="2">
        <v>23951814.48</v>
      </c>
      <c r="AW141" s="1">
        <v>44682</v>
      </c>
      <c r="AX141" s="2">
        <v>528</v>
      </c>
      <c r="AY141" s="2">
        <v>8835667.1172000002</v>
      </c>
      <c r="AZ141" s="1">
        <v>44896</v>
      </c>
      <c r="BJ141" s="2">
        <v>11</v>
      </c>
      <c r="BK141" s="2">
        <v>203962.8756</v>
      </c>
      <c r="BL141" s="1">
        <v>45352</v>
      </c>
      <c r="BM141" s="2">
        <v>70</v>
      </c>
      <c r="BN141" s="2">
        <v>1129126.0231999999</v>
      </c>
      <c r="BO141" s="1">
        <v>44652</v>
      </c>
      <c r="BP141" s="2">
        <v>102</v>
      </c>
      <c r="BQ141" s="2">
        <v>1623294.3859999999</v>
      </c>
      <c r="BR141" s="1">
        <v>45536</v>
      </c>
      <c r="BS141" s="2">
        <v>3277</v>
      </c>
      <c r="BT141" s="2">
        <v>83303752.986999974</v>
      </c>
      <c r="BU141" s="1">
        <v>44593</v>
      </c>
      <c r="BY141" s="2">
        <v>154</v>
      </c>
      <c r="BZ141" s="2">
        <v>3046825.6896000002</v>
      </c>
      <c r="CA141" s="1">
        <v>44927</v>
      </c>
      <c r="CE141" s="2">
        <v>63</v>
      </c>
      <c r="CF141" s="2">
        <v>878336.21316000004</v>
      </c>
      <c r="CG141" s="1">
        <v>44774</v>
      </c>
      <c r="CK141" s="2">
        <v>0</v>
      </c>
      <c r="CL141" s="2">
        <v>0</v>
      </c>
      <c r="CM141" s="1">
        <v>44958</v>
      </c>
      <c r="DI141" s="2">
        <v>223</v>
      </c>
      <c r="DJ141" s="2">
        <v>2630369.8758933335</v>
      </c>
      <c r="DK141" s="1">
        <v>44958</v>
      </c>
      <c r="DL141" s="2">
        <v>37</v>
      </c>
      <c r="DM141" s="2">
        <v>664827.0024</v>
      </c>
      <c r="DN141" s="1">
        <v>45139</v>
      </c>
      <c r="DO141" s="2">
        <v>6</v>
      </c>
      <c r="DP141" s="2">
        <v>39927.148800000003</v>
      </c>
      <c r="DQ141" s="1">
        <v>45474</v>
      </c>
      <c r="DR141" s="2">
        <v>28</v>
      </c>
      <c r="DS141" s="2">
        <v>117275.55840000001</v>
      </c>
      <c r="DT141" s="1">
        <v>45261</v>
      </c>
      <c r="DX141" s="2">
        <v>203906116.39033332</v>
      </c>
      <c r="DY141" s="2">
        <v>4565839.0633200007</v>
      </c>
      <c r="DZ141" s="2">
        <f t="shared" si="32"/>
        <v>208471955.45365334</v>
      </c>
    </row>
    <row r="142" spans="1:130">
      <c r="A142" t="e">
        <f>VLOOKUP(C142,#REF!,2,FALSE)</f>
        <v>#REF!</v>
      </c>
      <c r="B142" t="e">
        <f t="shared" si="26"/>
        <v>#REF!</v>
      </c>
      <c r="C142" t="s">
        <v>523</v>
      </c>
      <c r="D142" t="s">
        <v>524</v>
      </c>
      <c r="E142" t="s">
        <v>245</v>
      </c>
      <c r="F142" t="s">
        <v>525</v>
      </c>
      <c r="G142" t="s">
        <v>526</v>
      </c>
      <c r="H142" t="e">
        <f>VLOOKUP(C142,#REF!,18,FALSE)</f>
        <v>#REF!</v>
      </c>
      <c r="I142" t="s">
        <v>717</v>
      </c>
      <c r="J142" t="str">
        <f t="shared" si="27"/>
        <v>L1</v>
      </c>
      <c r="K142" t="s">
        <v>819</v>
      </c>
      <c r="L142" t="str">
        <f t="shared" si="24"/>
        <v>L1 ANTINEOPLASTICS</v>
      </c>
      <c r="M142" t="s">
        <v>760</v>
      </c>
      <c r="N142" t="s">
        <v>723</v>
      </c>
      <c r="O142" t="s">
        <v>733</v>
      </c>
      <c r="P142" s="1">
        <f t="shared" si="25"/>
        <v>44805</v>
      </c>
      <c r="Q142" s="1">
        <f t="shared" si="28"/>
        <v>45778</v>
      </c>
      <c r="R142" s="9">
        <f t="shared" si="29"/>
        <v>6.5167343737589645E-3</v>
      </c>
      <c r="S142" s="8">
        <f t="shared" si="30"/>
        <v>0.11772965007016981</v>
      </c>
      <c r="T142">
        <f t="shared" si="31"/>
        <v>17</v>
      </c>
      <c r="U142" s="7">
        <v>0</v>
      </c>
      <c r="V142" s="7">
        <v>1.6044460380064539E-3</v>
      </c>
      <c r="W142" s="7">
        <v>6437.2528772050246</v>
      </c>
      <c r="X142" s="7">
        <v>9115.850501204819</v>
      </c>
      <c r="Y142" s="7">
        <v>11586.626230062901</v>
      </c>
      <c r="Z142" s="7">
        <v>404056.8097205087</v>
      </c>
      <c r="AA142" s="1" t="s">
        <v>817</v>
      </c>
      <c r="AB142" s="1" t="str">
        <f t="shared" si="33"/>
        <v>yes</v>
      </c>
      <c r="AC142" s="1" t="s">
        <v>820</v>
      </c>
      <c r="AD142" s="1">
        <v>44835</v>
      </c>
      <c r="AE142" s="1">
        <v>44835</v>
      </c>
      <c r="AF142" s="1">
        <v>44866</v>
      </c>
      <c r="AG142" s="1">
        <v>44835</v>
      </c>
      <c r="AH142" s="1">
        <v>44774</v>
      </c>
      <c r="AI142" s="2">
        <v>0</v>
      </c>
      <c r="AJ142" s="2">
        <v>0</v>
      </c>
      <c r="AK142" s="1">
        <v>45778</v>
      </c>
      <c r="AO142" s="2">
        <v>1182</v>
      </c>
      <c r="AP142" s="2">
        <v>7680170.8368000006</v>
      </c>
      <c r="AQ142" s="1">
        <v>45139</v>
      </c>
      <c r="AR142" s="2">
        <v>6243</v>
      </c>
      <c r="AS142" s="2">
        <v>8.9496000000000002</v>
      </c>
      <c r="AT142" s="1">
        <v>44805</v>
      </c>
      <c r="AU142" s="2">
        <v>1853</v>
      </c>
      <c r="AV142" s="2">
        <v>4732048.7939999998</v>
      </c>
      <c r="AW142" s="1">
        <v>45170</v>
      </c>
      <c r="AX142" s="2">
        <v>453</v>
      </c>
      <c r="AY142" s="2">
        <v>2374979.2176000001</v>
      </c>
      <c r="AZ142" s="1">
        <v>45017</v>
      </c>
      <c r="BA142" s="2">
        <v>0</v>
      </c>
      <c r="BB142" s="2">
        <v>0</v>
      </c>
      <c r="BC142" s="1">
        <v>45717</v>
      </c>
      <c r="BG142" s="2">
        <v>488</v>
      </c>
      <c r="BH142" s="2">
        <v>2391045.7653333335</v>
      </c>
      <c r="BI142" s="1">
        <v>44835</v>
      </c>
      <c r="BJ142" s="2">
        <v>791</v>
      </c>
      <c r="BK142" s="2">
        <v>4139379.4331999999</v>
      </c>
      <c r="BL142" s="1">
        <v>45413</v>
      </c>
      <c r="BM142" s="2">
        <v>652</v>
      </c>
      <c r="BN142" s="2">
        <v>3546640.0069333338</v>
      </c>
      <c r="BP142" s="2">
        <v>644</v>
      </c>
      <c r="BQ142" s="2">
        <v>3175099.2436666666</v>
      </c>
      <c r="BR142" s="1">
        <v>44958</v>
      </c>
      <c r="BS142" s="2">
        <v>15538</v>
      </c>
      <c r="BT142" s="2">
        <v>164268551.44999999</v>
      </c>
      <c r="BU142" s="1">
        <v>44866</v>
      </c>
      <c r="BV142" s="2">
        <v>362</v>
      </c>
      <c r="BW142" s="2">
        <v>2279697.5025333334</v>
      </c>
      <c r="BX142" s="1">
        <v>44958</v>
      </c>
      <c r="BY142" s="2">
        <v>306</v>
      </c>
      <c r="BZ142" s="2">
        <v>1957176.0912000001</v>
      </c>
      <c r="CA142" s="1">
        <v>44835</v>
      </c>
      <c r="CE142" s="2">
        <v>410</v>
      </c>
      <c r="CF142" s="2">
        <v>2437531.1103196666</v>
      </c>
      <c r="CG142" s="1">
        <v>45017</v>
      </c>
      <c r="CK142" s="2">
        <v>199</v>
      </c>
      <c r="CL142" s="2">
        <v>1204538.5967999999</v>
      </c>
      <c r="CM142" s="1">
        <v>44866</v>
      </c>
      <c r="CQ142" s="2">
        <v>0</v>
      </c>
      <c r="CR142" s="2">
        <v>0</v>
      </c>
      <c r="CS142" s="1">
        <v>45505</v>
      </c>
      <c r="CT142" s="2">
        <v>0</v>
      </c>
      <c r="CU142" s="2">
        <v>0</v>
      </c>
      <c r="CV142" s="1">
        <v>45108</v>
      </c>
      <c r="CW142" s="2">
        <v>0</v>
      </c>
      <c r="CX142" s="2">
        <v>0</v>
      </c>
      <c r="CY142" s="1">
        <v>45261</v>
      </c>
      <c r="DC142" s="2">
        <v>0</v>
      </c>
      <c r="DD142" s="2">
        <v>0</v>
      </c>
      <c r="DE142" s="1">
        <v>45383</v>
      </c>
      <c r="DI142" s="2">
        <v>732</v>
      </c>
      <c r="DJ142" s="2">
        <v>2844161.02416</v>
      </c>
      <c r="DK142" s="1">
        <v>44774</v>
      </c>
      <c r="DL142" s="2">
        <v>182</v>
      </c>
      <c r="DM142" s="2">
        <v>1539441.5784</v>
      </c>
      <c r="DN142" s="1">
        <v>44866</v>
      </c>
      <c r="DO142" s="2">
        <v>8</v>
      </c>
      <c r="DP142" s="2">
        <v>55069.872000000003</v>
      </c>
      <c r="DQ142" s="1">
        <v>44986</v>
      </c>
      <c r="DR142" s="2">
        <v>328</v>
      </c>
      <c r="DS142" s="2">
        <v>1499562.1608000002</v>
      </c>
      <c r="DT142" s="1">
        <v>45352</v>
      </c>
      <c r="DX142" s="2">
        <v>203212271.81914634</v>
      </c>
      <c r="DY142" s="2">
        <v>2912829.8142000004</v>
      </c>
      <c r="DZ142" s="2">
        <f t="shared" si="32"/>
        <v>206125101.63334635</v>
      </c>
    </row>
    <row r="143" spans="1:130">
      <c r="A143" t="e">
        <f>VLOOKUP(C143,#REF!,2,FALSE)</f>
        <v>#REF!</v>
      </c>
      <c r="B143" t="e">
        <f t="shared" si="26"/>
        <v>#REF!</v>
      </c>
      <c r="C143" t="s">
        <v>527</v>
      </c>
      <c r="D143" t="s">
        <v>528</v>
      </c>
      <c r="E143" t="s">
        <v>115</v>
      </c>
      <c r="F143" t="s">
        <v>203</v>
      </c>
      <c r="G143" t="s">
        <v>125</v>
      </c>
      <c r="H143" t="e">
        <f>VLOOKUP(C143,#REF!,18,FALSE)</f>
        <v>#REF!</v>
      </c>
      <c r="I143" t="s">
        <v>775</v>
      </c>
      <c r="J143" t="str">
        <f t="shared" si="27"/>
        <v>A10</v>
      </c>
      <c r="K143" t="s">
        <v>832</v>
      </c>
      <c r="L143" t="str">
        <f t="shared" si="24"/>
        <v>A10 DRUGS USED IN DIABETES</v>
      </c>
      <c r="M143" t="s">
        <v>679</v>
      </c>
      <c r="N143" t="s">
        <v>671</v>
      </c>
      <c r="O143" t="s">
        <v>671</v>
      </c>
      <c r="P143" s="1">
        <f t="shared" si="25"/>
        <v>44896</v>
      </c>
      <c r="Q143" s="1" t="str">
        <f t="shared" si="28"/>
        <v/>
      </c>
      <c r="R143" s="9">
        <f t="shared" si="29"/>
        <v>6.2199981731053797E-4</v>
      </c>
      <c r="S143" s="8">
        <f t="shared" si="30"/>
        <v>0.46980408418407693</v>
      </c>
      <c r="T143">
        <f t="shared" si="31"/>
        <v>1</v>
      </c>
      <c r="U143" s="7">
        <v>0</v>
      </c>
      <c r="V143" s="7">
        <v>0</v>
      </c>
      <c r="W143" s="7" t="e">
        <v>#NUM!</v>
      </c>
      <c r="X143" s="7">
        <v>0</v>
      </c>
      <c r="Y143" s="7">
        <v>20907.470720510093</v>
      </c>
      <c r="Z143" s="7">
        <v>109395.38214217877</v>
      </c>
      <c r="AA143" s="1" t="s">
        <v>881</v>
      </c>
      <c r="AB143" s="1" t="s">
        <v>820</v>
      </c>
      <c r="AC143" s="1" t="str">
        <f t="shared" si="34"/>
        <v>no</v>
      </c>
      <c r="AE143" s="1">
        <v>44835</v>
      </c>
      <c r="AF143" s="1">
        <v>44896</v>
      </c>
      <c r="AG143" s="1">
        <v>44835</v>
      </c>
      <c r="AH143" s="1">
        <v>44896</v>
      </c>
      <c r="BS143" s="2">
        <v>941</v>
      </c>
      <c r="BT143" s="2">
        <v>19673929.947999999</v>
      </c>
      <c r="BU143" s="1">
        <v>44896</v>
      </c>
      <c r="DX143" s="2">
        <v>11539360.507999998</v>
      </c>
      <c r="DY143" s="2">
        <v>8134569.4399999985</v>
      </c>
      <c r="DZ143" s="2">
        <f t="shared" si="32"/>
        <v>19673929.947999995</v>
      </c>
    </row>
    <row r="144" spans="1:130">
      <c r="A144" t="e">
        <f>VLOOKUP(C144,#REF!,2,FALSE)</f>
        <v>#REF!</v>
      </c>
      <c r="B144" t="e">
        <f t="shared" si="26"/>
        <v>#REF!</v>
      </c>
      <c r="C144" t="s">
        <v>529</v>
      </c>
      <c r="D144" t="s">
        <v>530</v>
      </c>
      <c r="E144" t="s">
        <v>105</v>
      </c>
      <c r="F144" t="s">
        <v>531</v>
      </c>
      <c r="G144" t="s">
        <v>107</v>
      </c>
      <c r="H144" t="e">
        <f>VLOOKUP(C144,#REF!,18,FALSE)</f>
        <v>#REF!</v>
      </c>
      <c r="I144" t="s">
        <v>692</v>
      </c>
      <c r="J144" t="str">
        <f t="shared" si="27"/>
        <v>L1</v>
      </c>
      <c r="K144" t="s">
        <v>819</v>
      </c>
      <c r="L144" t="str">
        <f t="shared" si="24"/>
        <v>L1 ANTINEOPLASTICS</v>
      </c>
      <c r="M144" t="s">
        <v>679</v>
      </c>
      <c r="N144" t="s">
        <v>667</v>
      </c>
      <c r="O144" t="s">
        <v>703</v>
      </c>
      <c r="P144" s="1">
        <f t="shared" si="25"/>
        <v>43983</v>
      </c>
      <c r="Q144" s="1">
        <f t="shared" si="28"/>
        <v>44501</v>
      </c>
      <c r="R144" s="9">
        <f t="shared" si="29"/>
        <v>1.2010115512455957E-3</v>
      </c>
      <c r="S144" s="8">
        <f t="shared" si="30"/>
        <v>0.11772965007016981</v>
      </c>
      <c r="T144">
        <f t="shared" si="31"/>
        <v>16</v>
      </c>
      <c r="U144" s="7">
        <v>152.73623188405796</v>
      </c>
      <c r="V144" s="7">
        <v>79.241044683714662</v>
      </c>
      <c r="W144" s="7">
        <v>187.91835372556031</v>
      </c>
      <c r="X144" s="7">
        <v>224.84820920716112</v>
      </c>
      <c r="Y144" s="7">
        <v>538.76046448433635</v>
      </c>
      <c r="Z144" s="7">
        <v>9340</v>
      </c>
      <c r="AA144" s="1" t="s">
        <v>882</v>
      </c>
      <c r="AB144" s="1" t="s">
        <v>820</v>
      </c>
      <c r="AC144" s="1" t="s">
        <v>820</v>
      </c>
      <c r="AE144" s="1">
        <v>43922</v>
      </c>
      <c r="AF144" s="1">
        <v>43983</v>
      </c>
      <c r="AG144" s="1">
        <v>43922</v>
      </c>
      <c r="AH144" s="1">
        <v>43983</v>
      </c>
      <c r="AI144" s="2">
        <v>5520</v>
      </c>
      <c r="AJ144" s="2">
        <v>843104</v>
      </c>
      <c r="AK144" s="1">
        <v>44501</v>
      </c>
      <c r="AL144" s="2">
        <v>480</v>
      </c>
      <c r="AM144" s="2">
        <v>59577.60639999999</v>
      </c>
      <c r="AO144" s="2">
        <v>0</v>
      </c>
      <c r="AP144" s="2">
        <v>0</v>
      </c>
      <c r="AQ144" s="1">
        <v>44958</v>
      </c>
      <c r="AU144" s="2">
        <v>32692</v>
      </c>
      <c r="AV144" s="2">
        <v>2590548.2327999999</v>
      </c>
      <c r="AW144" s="1">
        <v>44621</v>
      </c>
      <c r="AX144" s="2">
        <v>5013</v>
      </c>
      <c r="AY144" s="2">
        <v>1094158.7052</v>
      </c>
      <c r="AZ144" s="1">
        <v>44986</v>
      </c>
      <c r="BA144" s="2">
        <v>81330</v>
      </c>
      <c r="BB144" s="2">
        <v>8512048.5639999993</v>
      </c>
      <c r="BC144" s="1">
        <v>43983</v>
      </c>
      <c r="BG144" s="2">
        <v>0</v>
      </c>
      <c r="BH144" s="2">
        <v>0</v>
      </c>
      <c r="BI144" s="1">
        <v>44713</v>
      </c>
      <c r="BJ144" s="2">
        <v>3171</v>
      </c>
      <c r="BK144" s="2">
        <v>670080.41760000004</v>
      </c>
      <c r="BL144" s="1">
        <v>44986</v>
      </c>
      <c r="BM144" s="2">
        <v>2760</v>
      </c>
      <c r="BN144" s="2">
        <v>511622.08160000003</v>
      </c>
      <c r="BO144" s="1">
        <v>44593</v>
      </c>
      <c r="BP144" s="2">
        <v>27960</v>
      </c>
      <c r="BQ144" s="2">
        <v>5254197.1701666666</v>
      </c>
      <c r="BR144" s="1">
        <v>44652</v>
      </c>
      <c r="BS144" s="2">
        <v>28410</v>
      </c>
      <c r="BT144" s="2">
        <v>15306184.795999996</v>
      </c>
      <c r="BU144" s="1">
        <v>44228</v>
      </c>
      <c r="BV144" s="2">
        <v>4140</v>
      </c>
      <c r="BW144" s="2">
        <v>657909.7416666667</v>
      </c>
      <c r="BX144" s="1">
        <v>44409</v>
      </c>
      <c r="BY144" s="2">
        <v>5820</v>
      </c>
      <c r="BZ144" s="2">
        <v>1130286.7488000002</v>
      </c>
      <c r="CA144" s="1">
        <v>44652</v>
      </c>
      <c r="CE144" s="2">
        <v>840</v>
      </c>
      <c r="CF144" s="2">
        <v>179356.14550000001</v>
      </c>
      <c r="CG144" s="1">
        <v>44896</v>
      </c>
      <c r="CK144" s="2">
        <v>1200</v>
      </c>
      <c r="CL144" s="2">
        <v>212828.946</v>
      </c>
      <c r="CM144" s="1">
        <v>44713</v>
      </c>
      <c r="CT144" s="2">
        <v>900</v>
      </c>
      <c r="CU144" s="2">
        <v>92237.560800000007</v>
      </c>
      <c r="CV144" s="1">
        <v>44652</v>
      </c>
      <c r="CW144" s="2">
        <v>0</v>
      </c>
      <c r="CX144" s="2">
        <v>0</v>
      </c>
      <c r="CY144" s="1">
        <v>44958</v>
      </c>
      <c r="DI144" s="2">
        <v>780</v>
      </c>
      <c r="DJ144" s="2">
        <v>170675.67024000001</v>
      </c>
      <c r="DK144" s="1">
        <v>44713</v>
      </c>
      <c r="DL144" s="2">
        <v>3128</v>
      </c>
      <c r="DM144" s="2">
        <v>703325.19839999999</v>
      </c>
      <c r="DN144" s="1">
        <v>44409</v>
      </c>
      <c r="DX144" s="2">
        <v>19244862.300673332</v>
      </c>
      <c r="DY144" s="2">
        <v>18743279.284499995</v>
      </c>
      <c r="DZ144" s="2">
        <f t="shared" si="32"/>
        <v>37988141.585173324</v>
      </c>
    </row>
    <row r="145" spans="1:130">
      <c r="A145" t="e">
        <f>VLOOKUP(C145,#REF!,2,FALSE)</f>
        <v>#REF!</v>
      </c>
      <c r="B145" t="e">
        <f t="shared" si="26"/>
        <v>#REF!</v>
      </c>
      <c r="C145" t="s">
        <v>532</v>
      </c>
      <c r="D145" t="s">
        <v>533</v>
      </c>
      <c r="E145" t="s">
        <v>392</v>
      </c>
      <c r="F145" t="s">
        <v>534</v>
      </c>
      <c r="G145" t="s">
        <v>107</v>
      </c>
      <c r="H145" t="e">
        <f>VLOOKUP(C145,#REF!,18,FALSE)</f>
        <v>#REF!</v>
      </c>
      <c r="I145" t="s">
        <v>776</v>
      </c>
      <c r="J145" t="str">
        <f t="shared" si="27"/>
        <v>H4</v>
      </c>
      <c r="K145" t="s">
        <v>843</v>
      </c>
      <c r="L145" t="str">
        <f t="shared" si="24"/>
        <v>H4 OTHER HORMONES</v>
      </c>
      <c r="M145" t="s">
        <v>701</v>
      </c>
      <c r="N145" t="s">
        <v>671</v>
      </c>
      <c r="O145" t="s">
        <v>697</v>
      </c>
      <c r="P145" s="1">
        <f t="shared" si="25"/>
        <v>28491</v>
      </c>
      <c r="Q145" s="1" t="str">
        <f t="shared" si="28"/>
        <v/>
      </c>
      <c r="R145" s="9">
        <f t="shared" si="29"/>
        <v>4.1724881126102716E-4</v>
      </c>
      <c r="S145" s="8">
        <f t="shared" si="30"/>
        <v>7.7882087892594647E-3</v>
      </c>
      <c r="T145">
        <f t="shared" si="31"/>
        <v>21</v>
      </c>
      <c r="U145" s="7">
        <v>0</v>
      </c>
      <c r="V145" s="7">
        <v>0</v>
      </c>
      <c r="W145" s="7" t="e">
        <v>#NUM!</v>
      </c>
      <c r="X145" s="7">
        <v>0</v>
      </c>
      <c r="Y145" s="7">
        <v>1245.4856411543283</v>
      </c>
      <c r="Z145" s="7">
        <v>63900</v>
      </c>
      <c r="AA145" s="1" t="s">
        <v>881</v>
      </c>
      <c r="AB145" s="1" t="s">
        <v>820</v>
      </c>
      <c r="AC145" s="1" t="str">
        <f t="shared" si="34"/>
        <v>no</v>
      </c>
      <c r="AD145" s="1">
        <v>28491</v>
      </c>
      <c r="AE145" s="1">
        <v>43831</v>
      </c>
      <c r="AF145" s="1">
        <v>44835</v>
      </c>
      <c r="AG145" s="1">
        <v>44835</v>
      </c>
      <c r="AH145" s="1">
        <v>28491</v>
      </c>
      <c r="AL145" s="2">
        <v>1665</v>
      </c>
      <c r="AM145" s="2">
        <v>43492.783799999997</v>
      </c>
      <c r="AN145" s="1">
        <v>37987</v>
      </c>
      <c r="AO145" s="2">
        <v>6240</v>
      </c>
      <c r="AP145" s="2">
        <v>120840.48240000001</v>
      </c>
      <c r="AQ145" s="1">
        <v>33298</v>
      </c>
      <c r="AR145" s="2">
        <v>2610</v>
      </c>
      <c r="AS145" s="2">
        <v>165058.9644</v>
      </c>
      <c r="AT145" s="1">
        <v>40422</v>
      </c>
      <c r="AU145" s="2">
        <v>33454</v>
      </c>
      <c r="AV145" s="2">
        <v>399101.44560000004</v>
      </c>
      <c r="AW145" s="1">
        <v>28491</v>
      </c>
      <c r="AX145" s="2">
        <v>1925</v>
      </c>
      <c r="AY145" s="2">
        <v>59705.764799999997</v>
      </c>
      <c r="AZ145" s="1">
        <v>31717</v>
      </c>
      <c r="BD145" s="2">
        <v>870</v>
      </c>
      <c r="BE145" s="2">
        <v>49731.435600000004</v>
      </c>
      <c r="BF145" s="1">
        <v>31413</v>
      </c>
      <c r="BG145" s="2">
        <v>1840</v>
      </c>
      <c r="BH145" s="2">
        <v>46609.981666666667</v>
      </c>
      <c r="BI145" s="1">
        <v>30834</v>
      </c>
      <c r="BJ145" s="2">
        <v>616</v>
      </c>
      <c r="BK145" s="2">
        <v>9637.2276000000002</v>
      </c>
      <c r="BL145" s="1">
        <v>35916</v>
      </c>
      <c r="BM145" s="2">
        <v>3670</v>
      </c>
      <c r="BN145" s="2">
        <v>203166.94066666666</v>
      </c>
      <c r="BO145" s="1">
        <v>38749</v>
      </c>
      <c r="BP145" s="2">
        <v>17380</v>
      </c>
      <c r="BQ145" s="2">
        <v>512731.7146666667</v>
      </c>
      <c r="BR145" s="1">
        <v>30926</v>
      </c>
      <c r="BS145" s="2">
        <v>7970</v>
      </c>
      <c r="BT145" s="2">
        <v>9926520.5599999968</v>
      </c>
      <c r="BU145" s="1">
        <v>44835</v>
      </c>
      <c r="BV145" s="2">
        <v>2955</v>
      </c>
      <c r="BW145" s="2">
        <v>362495.1174333333</v>
      </c>
      <c r="BX145" s="1">
        <v>29526</v>
      </c>
      <c r="BY145" s="2">
        <v>2805</v>
      </c>
      <c r="BZ145" s="2">
        <v>210894.34080000001</v>
      </c>
      <c r="CA145" s="1">
        <v>29373</v>
      </c>
      <c r="CB145" s="2">
        <v>0</v>
      </c>
      <c r="CC145" s="2">
        <v>0</v>
      </c>
      <c r="CD145" s="1">
        <v>39600</v>
      </c>
      <c r="CE145" s="2">
        <v>8065</v>
      </c>
      <c r="CF145" s="2">
        <v>299566.78711400001</v>
      </c>
      <c r="CG145" s="1">
        <v>30682</v>
      </c>
      <c r="CK145" s="2">
        <v>1370</v>
      </c>
      <c r="CL145" s="2">
        <v>102766.76520000001</v>
      </c>
      <c r="CM145" s="1">
        <v>35704</v>
      </c>
      <c r="CQ145" s="2">
        <v>1895</v>
      </c>
      <c r="CR145" s="2">
        <v>73855.277733333336</v>
      </c>
      <c r="CS145" s="1">
        <v>37073</v>
      </c>
      <c r="CT145" s="2">
        <v>2120</v>
      </c>
      <c r="CU145" s="2">
        <v>96879.42</v>
      </c>
      <c r="CV145" s="1">
        <v>36557</v>
      </c>
      <c r="CW145" s="2">
        <v>0</v>
      </c>
      <c r="CX145" s="2">
        <v>0</v>
      </c>
      <c r="CY145" s="1">
        <v>35462</v>
      </c>
      <c r="DF145" s="2">
        <v>1010</v>
      </c>
      <c r="DG145" s="2">
        <v>75168.239999999991</v>
      </c>
      <c r="DH145" s="1">
        <v>40087</v>
      </c>
      <c r="DL145" s="2">
        <v>4681</v>
      </c>
      <c r="DM145" s="2">
        <v>72933.2736</v>
      </c>
      <c r="DN145" s="1">
        <v>38047</v>
      </c>
      <c r="DO145" s="2">
        <v>4760</v>
      </c>
      <c r="DP145" s="2">
        <v>179048.6808</v>
      </c>
      <c r="DQ145" s="1">
        <v>30682</v>
      </c>
      <c r="DU145" s="2">
        <v>16575</v>
      </c>
      <c r="DV145" s="2">
        <v>187425.495</v>
      </c>
      <c r="DW145" s="1">
        <v>35886</v>
      </c>
      <c r="DX145" s="2">
        <v>13145595.928044997</v>
      </c>
      <c r="DY145" s="2">
        <v>52034.77083566667</v>
      </c>
      <c r="DZ145" s="2">
        <f t="shared" si="32"/>
        <v>13197630.698880663</v>
      </c>
    </row>
    <row r="146" spans="1:130">
      <c r="A146" t="e">
        <f>VLOOKUP(C146,#REF!,2,FALSE)</f>
        <v>#REF!</v>
      </c>
      <c r="B146" t="e">
        <f t="shared" si="26"/>
        <v>#REF!</v>
      </c>
      <c r="C146" t="s">
        <v>535</v>
      </c>
      <c r="D146" t="s">
        <v>536</v>
      </c>
      <c r="E146" t="s">
        <v>169</v>
      </c>
      <c r="F146" t="s">
        <v>537</v>
      </c>
      <c r="G146" t="s">
        <v>538</v>
      </c>
      <c r="H146" t="e">
        <f>VLOOKUP(C146,#REF!,18,FALSE)</f>
        <v>#REF!</v>
      </c>
      <c r="I146" t="s">
        <v>777</v>
      </c>
      <c r="J146" t="str">
        <f t="shared" si="27"/>
        <v>R3</v>
      </c>
      <c r="K146" t="s">
        <v>851</v>
      </c>
      <c r="L146" t="str">
        <f t="shared" si="24"/>
        <v>R3 ANTI-ASTHMA AND COPD PRODUCTS</v>
      </c>
      <c r="M146" t="s">
        <v>671</v>
      </c>
      <c r="N146" t="s">
        <v>671</v>
      </c>
      <c r="O146" t="s">
        <v>671</v>
      </c>
      <c r="P146" s="1">
        <f t="shared" si="25"/>
        <v>44562</v>
      </c>
      <c r="Q146" s="1">
        <f t="shared" si="28"/>
        <v>44835</v>
      </c>
      <c r="R146" s="9">
        <f t="shared" si="29"/>
        <v>1.9954486286145955E-2</v>
      </c>
      <c r="S146" s="8">
        <f t="shared" si="30"/>
        <v>2.0719844615646327E-2</v>
      </c>
      <c r="T146">
        <f t="shared" si="31"/>
        <v>23</v>
      </c>
      <c r="U146" s="7">
        <v>1918.4377096846342</v>
      </c>
      <c r="V146" s="7">
        <v>846.33404099999996</v>
      </c>
      <c r="W146" s="7">
        <v>1566.7393500000001</v>
      </c>
      <c r="X146" s="7">
        <v>2108.9602599393943</v>
      </c>
      <c r="Y146" s="7">
        <v>5562.3199445711889</v>
      </c>
      <c r="Z146" s="7">
        <v>25200</v>
      </c>
      <c r="AA146" s="1" t="s">
        <v>817</v>
      </c>
      <c r="AB146" s="1" t="str">
        <f t="shared" si="33"/>
        <v>yes</v>
      </c>
      <c r="AC146" s="1" t="str">
        <f t="shared" si="34"/>
        <v>no</v>
      </c>
      <c r="AD146" s="1">
        <v>44562</v>
      </c>
      <c r="AE146" s="1">
        <v>44562</v>
      </c>
      <c r="AF146" s="1">
        <v>44562</v>
      </c>
      <c r="AG146" s="1">
        <v>44562</v>
      </c>
      <c r="AH146" s="1">
        <v>44562</v>
      </c>
      <c r="AI146" s="2">
        <v>9756</v>
      </c>
      <c r="AJ146" s="2">
        <v>18694163</v>
      </c>
      <c r="AK146" s="1">
        <v>44835</v>
      </c>
      <c r="AO146" s="2">
        <v>1913</v>
      </c>
      <c r="AP146" s="2">
        <v>3138836.5272000004</v>
      </c>
      <c r="AQ146" s="1">
        <v>44958</v>
      </c>
      <c r="AR146" s="2">
        <v>10965</v>
      </c>
      <c r="AS146" s="2">
        <v>14833687.545600001</v>
      </c>
      <c r="AT146" s="1">
        <v>45047</v>
      </c>
      <c r="AU146" s="2">
        <v>19069</v>
      </c>
      <c r="AV146" s="2">
        <v>26577325.816799998</v>
      </c>
      <c r="AW146" s="1">
        <v>44866</v>
      </c>
      <c r="AX146" s="2">
        <v>4359</v>
      </c>
      <c r="AY146" s="2">
        <v>6886034.0472000008</v>
      </c>
      <c r="AZ146" s="1">
        <v>45292</v>
      </c>
      <c r="BA146" s="2">
        <v>19415</v>
      </c>
      <c r="BB146" s="2">
        <v>24384115.479733333</v>
      </c>
      <c r="BC146" s="1">
        <v>44866</v>
      </c>
      <c r="BD146" s="2">
        <v>104</v>
      </c>
      <c r="BE146" s="2">
        <v>162940.89240000001</v>
      </c>
      <c r="BF146" s="1">
        <v>44805</v>
      </c>
      <c r="BG146" s="2">
        <v>432</v>
      </c>
      <c r="BH146" s="2">
        <v>610090.27549999999</v>
      </c>
      <c r="BI146" s="1">
        <v>44986</v>
      </c>
      <c r="BJ146" s="2">
        <v>8544</v>
      </c>
      <c r="BK146" s="2">
        <v>13840234.214400001</v>
      </c>
      <c r="BL146" s="1">
        <v>45200</v>
      </c>
      <c r="BM146" s="2">
        <v>991</v>
      </c>
      <c r="BN146" s="2">
        <v>1187688.5580000002</v>
      </c>
      <c r="BO146" s="1">
        <v>44805</v>
      </c>
      <c r="BP146" s="2">
        <v>10581</v>
      </c>
      <c r="BQ146" s="2">
        <v>20993114.159000002</v>
      </c>
      <c r="BR146" s="1">
        <v>44927</v>
      </c>
      <c r="BS146" s="2">
        <v>92652</v>
      </c>
      <c r="BT146" s="2">
        <v>487933911.05399996</v>
      </c>
      <c r="BU146" s="1">
        <v>44562</v>
      </c>
      <c r="BV146" s="2">
        <v>1582</v>
      </c>
      <c r="BW146" s="2">
        <v>2728281.1656666668</v>
      </c>
      <c r="BX146" s="1">
        <v>44743</v>
      </c>
      <c r="BY146" s="2">
        <v>3096</v>
      </c>
      <c r="BZ146" s="2">
        <v>5079792.96</v>
      </c>
      <c r="CA146" s="1">
        <v>44866</v>
      </c>
      <c r="CE146" s="2">
        <v>303</v>
      </c>
      <c r="CF146" s="2">
        <v>256439.214423</v>
      </c>
      <c r="CG146" s="1">
        <v>44958</v>
      </c>
      <c r="CK146" s="2">
        <v>439</v>
      </c>
      <c r="CL146" s="2">
        <v>617968.38840000005</v>
      </c>
      <c r="CQ146" s="2">
        <v>128</v>
      </c>
      <c r="CR146" s="2">
        <v>173477.10593333334</v>
      </c>
      <c r="CS146" s="1">
        <v>45323</v>
      </c>
      <c r="CT146" s="2">
        <v>3</v>
      </c>
      <c r="CU146" s="2">
        <v>5131.1040000000003</v>
      </c>
      <c r="CV146" s="1">
        <v>45505</v>
      </c>
      <c r="CZ146" s="2">
        <v>132</v>
      </c>
      <c r="DA146" s="2">
        <v>216580.32</v>
      </c>
      <c r="DB146" s="1">
        <v>45017</v>
      </c>
      <c r="DC146" s="2">
        <v>220</v>
      </c>
      <c r="DD146" s="2">
        <v>463971.25718666671</v>
      </c>
      <c r="DE146" s="1">
        <v>45231</v>
      </c>
      <c r="DI146" s="2">
        <v>1432</v>
      </c>
      <c r="DJ146" s="2">
        <v>2135063.5443733335</v>
      </c>
      <c r="DK146" s="1">
        <v>44927</v>
      </c>
      <c r="DL146" s="2">
        <v>134</v>
      </c>
      <c r="DM146" s="2">
        <v>242137.39440000002</v>
      </c>
      <c r="DN146" s="1">
        <v>45078</v>
      </c>
      <c r="DR146" s="2">
        <v>2</v>
      </c>
      <c r="DS146" s="2">
        <v>1846.6007999999999</v>
      </c>
      <c r="DT146" s="1">
        <v>45231</v>
      </c>
      <c r="DX146" s="2">
        <v>271618111.97203267</v>
      </c>
      <c r="DY146" s="2">
        <v>359544718.65298361</v>
      </c>
      <c r="DZ146" s="2">
        <f t="shared" si="32"/>
        <v>631162830.62501621</v>
      </c>
    </row>
    <row r="147" spans="1:130">
      <c r="A147" t="e">
        <f>VLOOKUP(C147,#REF!,2,FALSE)</f>
        <v>#REF!</v>
      </c>
      <c r="B147" t="e">
        <f t="shared" si="26"/>
        <v>#REF!</v>
      </c>
      <c r="C147" t="s">
        <v>539</v>
      </c>
      <c r="D147" t="s">
        <v>540</v>
      </c>
      <c r="E147" t="s">
        <v>245</v>
      </c>
      <c r="F147" t="s">
        <v>541</v>
      </c>
      <c r="G147" t="s">
        <v>239</v>
      </c>
      <c r="H147" t="e">
        <f>VLOOKUP(C147,#REF!,18,FALSE)</f>
        <v>#REF!</v>
      </c>
      <c r="I147" t="s">
        <v>778</v>
      </c>
      <c r="J147" t="str">
        <f t="shared" si="27"/>
        <v>A10</v>
      </c>
      <c r="K147" t="s">
        <v>832</v>
      </c>
      <c r="L147" t="str">
        <f t="shared" si="24"/>
        <v>A10 DRUGS USED IN DIABETES</v>
      </c>
      <c r="M147" t="s">
        <v>671</v>
      </c>
      <c r="N147" t="s">
        <v>671</v>
      </c>
      <c r="O147" t="s">
        <v>733</v>
      </c>
      <c r="P147" s="1">
        <f t="shared" si="25"/>
        <v>44713</v>
      </c>
      <c r="Q147" s="1">
        <f t="shared" si="28"/>
        <v>45200</v>
      </c>
      <c r="R147" s="9">
        <f t="shared" si="29"/>
        <v>0.46911791193995594</v>
      </c>
      <c r="S147" s="8">
        <f t="shared" si="30"/>
        <v>0.46980408418407693</v>
      </c>
      <c r="T147">
        <f t="shared" si="31"/>
        <v>22</v>
      </c>
      <c r="U147" s="7">
        <v>78.862240884565523</v>
      </c>
      <c r="V147" s="7">
        <v>50.579566101694923</v>
      </c>
      <c r="W147" s="7">
        <v>73.192599997054273</v>
      </c>
      <c r="X147" s="7">
        <v>123.32911621621622</v>
      </c>
      <c r="Y147" s="7">
        <v>0</v>
      </c>
      <c r="Z147" s="7">
        <v>4107.2614430772146</v>
      </c>
      <c r="AA147" s="1" t="s">
        <v>817</v>
      </c>
      <c r="AB147" s="1" t="s">
        <v>825</v>
      </c>
      <c r="AC147" s="1" t="str">
        <f t="shared" si="34"/>
        <v>no</v>
      </c>
      <c r="AD147" s="1">
        <v>44713</v>
      </c>
      <c r="AE147" s="1">
        <v>44652</v>
      </c>
      <c r="AF147" s="1">
        <v>44713</v>
      </c>
      <c r="AG147" s="1">
        <v>44652</v>
      </c>
      <c r="AH147" s="1">
        <v>44713</v>
      </c>
      <c r="AI147" s="2">
        <v>317986</v>
      </c>
      <c r="AJ147" s="2">
        <v>28948053</v>
      </c>
      <c r="AK147" s="1">
        <v>45200</v>
      </c>
      <c r="AL147" s="2">
        <v>522900</v>
      </c>
      <c r="AM147" s="2">
        <v>84016693.201799989</v>
      </c>
      <c r="AO147" s="2">
        <v>16071</v>
      </c>
      <c r="AP147" s="2">
        <v>5034015.756000001</v>
      </c>
      <c r="AQ147" s="1">
        <v>45597</v>
      </c>
      <c r="AR147" s="2">
        <v>1911</v>
      </c>
      <c r="AS147" s="2">
        <v>586010.85840000003</v>
      </c>
      <c r="AT147" s="1">
        <v>45597</v>
      </c>
      <c r="AU147" s="2">
        <v>774352</v>
      </c>
      <c r="AV147" s="2">
        <v>216230911.20839998</v>
      </c>
      <c r="AW147" s="1">
        <v>45231</v>
      </c>
      <c r="AX147" s="2">
        <v>32484</v>
      </c>
      <c r="AY147" s="2">
        <v>10228456.075199999</v>
      </c>
      <c r="AZ147" s="1">
        <v>45566</v>
      </c>
      <c r="BA147" s="2">
        <v>3267822</v>
      </c>
      <c r="BB147" s="2">
        <v>90392264.757200003</v>
      </c>
      <c r="BC147" s="1">
        <v>45017</v>
      </c>
      <c r="BD147" s="2">
        <v>9020</v>
      </c>
      <c r="BE147" s="2">
        <v>2707858.0980000007</v>
      </c>
      <c r="BF147" s="1">
        <v>44805</v>
      </c>
      <c r="BG147" s="2">
        <v>8690</v>
      </c>
      <c r="BH147" s="2">
        <v>2789401.3619999997</v>
      </c>
      <c r="BI147" s="1">
        <v>45566</v>
      </c>
      <c r="BJ147" s="2">
        <v>125538</v>
      </c>
      <c r="BK147" s="2">
        <v>45497779.588799998</v>
      </c>
      <c r="BL147" s="1">
        <v>45474</v>
      </c>
      <c r="BM147" s="2">
        <v>8322</v>
      </c>
      <c r="BN147" s="2">
        <v>2612085.3126666672</v>
      </c>
      <c r="BO147" s="1">
        <v>45261</v>
      </c>
      <c r="BP147" s="2">
        <v>772525</v>
      </c>
      <c r="BQ147" s="2">
        <v>118160302.8935</v>
      </c>
      <c r="BR147" s="1">
        <v>44896</v>
      </c>
      <c r="BS147" s="2">
        <v>40727281</v>
      </c>
      <c r="BT147" s="2">
        <v>14140121475.927002</v>
      </c>
      <c r="BU147" s="1">
        <v>44713</v>
      </c>
      <c r="BV147" s="2">
        <v>75952</v>
      </c>
      <c r="BW147" s="2">
        <v>10381319.999866666</v>
      </c>
      <c r="BX147" s="1">
        <v>45108</v>
      </c>
      <c r="BY147" s="2">
        <v>17749</v>
      </c>
      <c r="BZ147" s="2">
        <v>2352174.1452000001</v>
      </c>
      <c r="CA147" s="1">
        <v>44927</v>
      </c>
      <c r="CE147" s="2">
        <v>18749</v>
      </c>
      <c r="CF147" s="2">
        <v>6043744.441385</v>
      </c>
      <c r="CG147" s="1">
        <v>45505</v>
      </c>
      <c r="CH147" s="2">
        <v>0</v>
      </c>
      <c r="CI147" s="2">
        <v>0</v>
      </c>
      <c r="CJ147" s="1">
        <v>45444</v>
      </c>
      <c r="CK147" s="2">
        <v>2787</v>
      </c>
      <c r="CL147" s="2">
        <v>686874.34199999983</v>
      </c>
      <c r="CM147" s="1">
        <v>45413</v>
      </c>
      <c r="CN147" s="2">
        <v>6905</v>
      </c>
      <c r="CO147" s="2">
        <v>2091945.1343999999</v>
      </c>
      <c r="CP147" s="1">
        <v>45474</v>
      </c>
      <c r="CQ147" s="2">
        <v>2307</v>
      </c>
      <c r="CR147" s="2">
        <v>724270.56662399997</v>
      </c>
      <c r="CS147" s="1">
        <v>45597</v>
      </c>
      <c r="CT147" s="2">
        <v>0</v>
      </c>
      <c r="CU147" s="2">
        <v>0</v>
      </c>
      <c r="CV147" s="1">
        <v>44927</v>
      </c>
      <c r="CZ147" s="2">
        <v>0</v>
      </c>
      <c r="DA147" s="2">
        <v>0</v>
      </c>
      <c r="DB147" s="1">
        <v>45658</v>
      </c>
      <c r="DC147" s="2">
        <v>0</v>
      </c>
      <c r="DD147" s="2">
        <v>0</v>
      </c>
      <c r="DE147" s="1">
        <v>45717</v>
      </c>
      <c r="DF147" s="2">
        <v>12</v>
      </c>
      <c r="DG147" s="2">
        <v>0</v>
      </c>
      <c r="DH147" s="1">
        <v>45200</v>
      </c>
      <c r="DI147" s="2">
        <v>297479</v>
      </c>
      <c r="DJ147" s="2">
        <v>64249063.426933333</v>
      </c>
      <c r="DK147" s="1">
        <v>44713</v>
      </c>
      <c r="DL147" s="2">
        <v>10906</v>
      </c>
      <c r="DM147" s="2">
        <v>3416151.8159999996</v>
      </c>
      <c r="DN147" s="1">
        <v>44896</v>
      </c>
      <c r="DO147" s="2">
        <v>3028</v>
      </c>
      <c r="DP147" s="2">
        <v>985816.33920000005</v>
      </c>
      <c r="DQ147" s="1">
        <v>45536</v>
      </c>
      <c r="DR147" s="2">
        <v>0</v>
      </c>
      <c r="DS147" s="2">
        <v>0</v>
      </c>
      <c r="DT147" s="1">
        <v>45658</v>
      </c>
      <c r="DU147" s="2">
        <v>0</v>
      </c>
      <c r="DV147" s="2">
        <v>0</v>
      </c>
      <c r="DW147" s="1">
        <v>45748</v>
      </c>
      <c r="DX147" s="2">
        <v>968348252.37835264</v>
      </c>
      <c r="DY147" s="2">
        <v>13869908415.872213</v>
      </c>
      <c r="DZ147" s="2">
        <f t="shared" si="32"/>
        <v>14838256668.250566</v>
      </c>
    </row>
    <row r="148" spans="1:130">
      <c r="A148" t="e">
        <f>VLOOKUP(C148,#REF!,2,FALSE)</f>
        <v>#REF!</v>
      </c>
      <c r="B148" t="e">
        <f t="shared" si="26"/>
        <v>#REF!</v>
      </c>
      <c r="C148" t="s">
        <v>542</v>
      </c>
      <c r="D148" t="s">
        <v>543</v>
      </c>
      <c r="E148" t="s">
        <v>115</v>
      </c>
      <c r="F148" t="s">
        <v>541</v>
      </c>
      <c r="G148" t="s">
        <v>226</v>
      </c>
      <c r="H148" t="e">
        <f>VLOOKUP(C148,#REF!,18,FALSE)</f>
        <v>#REF!</v>
      </c>
      <c r="I148" t="s">
        <v>710</v>
      </c>
      <c r="J148" t="str">
        <f t="shared" si="27"/>
        <v>L1</v>
      </c>
      <c r="K148" t="s">
        <v>819</v>
      </c>
      <c r="L148" t="str">
        <f t="shared" si="24"/>
        <v>L1 ANTINEOPLASTICS</v>
      </c>
      <c r="M148" t="s">
        <v>731</v>
      </c>
      <c r="N148" t="s">
        <v>731</v>
      </c>
      <c r="O148" t="s">
        <v>762</v>
      </c>
      <c r="P148" s="1">
        <f t="shared" si="25"/>
        <v>45474</v>
      </c>
      <c r="Q148" s="1" t="str">
        <f t="shared" si="28"/>
        <v/>
      </c>
      <c r="R148" s="9">
        <f t="shared" si="29"/>
        <v>1.4415815933849619E-5</v>
      </c>
      <c r="S148" s="8">
        <f t="shared" si="30"/>
        <v>0.11772965007016981</v>
      </c>
      <c r="T148">
        <f t="shared" si="31"/>
        <v>5</v>
      </c>
      <c r="U148" s="7">
        <v>0</v>
      </c>
      <c r="V148" s="7">
        <v>0</v>
      </c>
      <c r="W148" s="7">
        <v>2714.712</v>
      </c>
      <c r="X148" s="7">
        <v>5624.8236000000006</v>
      </c>
      <c r="Y148" s="7">
        <v>7361.5379999999986</v>
      </c>
      <c r="Z148" s="7" t="e">
        <v>#N/A</v>
      </c>
      <c r="AA148" s="1" t="e">
        <v>#N/A</v>
      </c>
      <c r="AB148" s="1" t="e">
        <f t="shared" si="33"/>
        <v>#N/A</v>
      </c>
      <c r="AC148" s="1" t="str">
        <f t="shared" si="34"/>
        <v>no</v>
      </c>
      <c r="AD148" s="1">
        <v>43891</v>
      </c>
      <c r="AE148" s="1">
        <v>45474</v>
      </c>
      <c r="AF148" s="1">
        <v>43800</v>
      </c>
      <c r="AG148" s="1">
        <v>45474</v>
      </c>
      <c r="AH148" s="1">
        <v>45474</v>
      </c>
      <c r="AL148" s="2">
        <v>0</v>
      </c>
      <c r="AM148" s="2">
        <v>0</v>
      </c>
      <c r="AO148" s="2">
        <v>0</v>
      </c>
      <c r="AP148" s="2">
        <v>0</v>
      </c>
      <c r="AQ148" s="1">
        <v>45717</v>
      </c>
      <c r="AU148" s="2">
        <v>59</v>
      </c>
      <c r="AV148" s="2">
        <v>160168.008</v>
      </c>
      <c r="AW148" s="1">
        <v>45536</v>
      </c>
      <c r="BG148" s="2">
        <v>10</v>
      </c>
      <c r="BH148" s="2">
        <v>23502.470333333331</v>
      </c>
      <c r="BI148" s="1">
        <v>45474</v>
      </c>
      <c r="BJ148" s="2">
        <v>0</v>
      </c>
      <c r="BK148" s="2">
        <v>0</v>
      </c>
      <c r="BL148" s="1">
        <v>45658</v>
      </c>
      <c r="BS148" s="2">
        <v>4</v>
      </c>
      <c r="BT148" s="2">
        <v>29446.151999999995</v>
      </c>
      <c r="BU148" s="1">
        <v>45566</v>
      </c>
      <c r="BV148" s="2">
        <v>12</v>
      </c>
      <c r="BW148" s="2">
        <v>34738.909533333339</v>
      </c>
      <c r="BX148" s="1">
        <v>45597</v>
      </c>
      <c r="BY148" s="2">
        <v>37</v>
      </c>
      <c r="BZ148" s="2">
        <v>208118.47320000001</v>
      </c>
      <c r="CA148" s="1">
        <v>45505</v>
      </c>
      <c r="DI148" s="2">
        <v>23</v>
      </c>
      <c r="DJ148" s="2">
        <v>0</v>
      </c>
      <c r="DK148" s="1">
        <v>45627</v>
      </c>
      <c r="DX148" s="2">
        <v>401319.91013333341</v>
      </c>
      <c r="DY148" s="2">
        <v>54654.102933333335</v>
      </c>
      <c r="DZ148" s="2">
        <f t="shared" si="32"/>
        <v>455974.01306666672</v>
      </c>
    </row>
    <row r="149" spans="1:130">
      <c r="A149" t="e">
        <f>VLOOKUP(C149,#REF!,2,FALSE)</f>
        <v>#REF!</v>
      </c>
      <c r="B149" t="e">
        <f t="shared" si="26"/>
        <v>#REF!</v>
      </c>
      <c r="C149" t="s">
        <v>544</v>
      </c>
      <c r="D149" t="s">
        <v>545</v>
      </c>
      <c r="E149" t="s">
        <v>128</v>
      </c>
      <c r="F149" t="s">
        <v>135</v>
      </c>
      <c r="G149" t="s">
        <v>107</v>
      </c>
      <c r="H149" t="e">
        <f>VLOOKUP(C149,#REF!,18,FALSE)</f>
        <v>#REF!</v>
      </c>
      <c r="I149" t="s">
        <v>717</v>
      </c>
      <c r="J149" t="str">
        <f t="shared" si="27"/>
        <v>L1</v>
      </c>
      <c r="K149" t="s">
        <v>819</v>
      </c>
      <c r="L149" t="str">
        <f t="shared" si="24"/>
        <v>L1 ANTINEOPLASTICS</v>
      </c>
      <c r="M149" t="s">
        <v>671</v>
      </c>
      <c r="N149" t="s">
        <v>675</v>
      </c>
      <c r="O149" t="s">
        <v>671</v>
      </c>
      <c r="P149" s="1">
        <f t="shared" si="25"/>
        <v>44621</v>
      </c>
      <c r="Q149" s="1" t="str">
        <f t="shared" si="28"/>
        <v/>
      </c>
      <c r="R149" s="9">
        <f t="shared" si="29"/>
        <v>4.3249721703640519E-5</v>
      </c>
      <c r="S149" s="8">
        <f t="shared" si="30"/>
        <v>0.11772965007016981</v>
      </c>
      <c r="T149">
        <f t="shared" si="31"/>
        <v>1</v>
      </c>
      <c r="U149" s="7">
        <v>0</v>
      </c>
      <c r="V149" s="7">
        <v>0</v>
      </c>
      <c r="W149" s="7" t="e">
        <v>#NUM!</v>
      </c>
      <c r="X149" s="7">
        <v>0</v>
      </c>
      <c r="Y149" s="7">
        <v>8496.8569130434771</v>
      </c>
      <c r="Z149" s="7">
        <v>273159</v>
      </c>
      <c r="AA149" s="1" t="s">
        <v>817</v>
      </c>
      <c r="AB149" s="1" t="str">
        <f t="shared" si="33"/>
        <v>yes</v>
      </c>
      <c r="AC149" s="1" t="str">
        <f t="shared" si="34"/>
        <v>no</v>
      </c>
      <c r="AD149" s="1">
        <v>44440</v>
      </c>
      <c r="AE149" s="1">
        <v>44562</v>
      </c>
      <c r="AF149" s="1">
        <v>44621</v>
      </c>
      <c r="AG149" s="1">
        <v>44562</v>
      </c>
      <c r="AH149" s="1">
        <v>44621</v>
      </c>
      <c r="BA149" s="2">
        <v>0</v>
      </c>
      <c r="BB149" s="2">
        <v>0</v>
      </c>
      <c r="BC149" s="1">
        <v>45778</v>
      </c>
      <c r="BS149" s="2">
        <v>161</v>
      </c>
      <c r="BT149" s="2">
        <v>1367993.9629999998</v>
      </c>
      <c r="BU149" s="1">
        <v>44621</v>
      </c>
      <c r="DX149" s="2">
        <v>806645.21299999987</v>
      </c>
      <c r="DY149" s="2">
        <v>561348.74999999988</v>
      </c>
      <c r="DZ149" s="2">
        <f t="shared" si="32"/>
        <v>1367993.9629999998</v>
      </c>
    </row>
    <row r="150" spans="1:130">
      <c r="A150" t="e">
        <f>VLOOKUP(C150,#REF!,2,FALSE)</f>
        <v>#REF!</v>
      </c>
      <c r="B150" t="e">
        <f t="shared" si="26"/>
        <v>#REF!</v>
      </c>
      <c r="C150" t="s">
        <v>546</v>
      </c>
      <c r="D150" t="s">
        <v>547</v>
      </c>
      <c r="E150" t="s">
        <v>548</v>
      </c>
      <c r="F150" t="s">
        <v>549</v>
      </c>
      <c r="G150" t="s">
        <v>163</v>
      </c>
      <c r="H150" t="e">
        <f>VLOOKUP(C150,#REF!,18,FALSE)</f>
        <v>#REF!</v>
      </c>
      <c r="I150" t="s">
        <v>695</v>
      </c>
      <c r="J150" t="str">
        <f t="shared" si="27"/>
        <v>J6</v>
      </c>
      <c r="K150" t="s">
        <v>837</v>
      </c>
      <c r="L150" t="str">
        <f t="shared" si="24"/>
        <v>J6 SERA AND GAMMA-GLOBULIN</v>
      </c>
      <c r="M150" t="s">
        <v>671</v>
      </c>
      <c r="N150" t="s">
        <v>668</v>
      </c>
      <c r="O150" t="s">
        <v>678</v>
      </c>
      <c r="P150" s="1">
        <f t="shared" si="25"/>
        <v>44531</v>
      </c>
      <c r="Q150" s="1">
        <f t="shared" si="28"/>
        <v>44682</v>
      </c>
      <c r="R150" s="9">
        <f t="shared" si="29"/>
        <v>5.0387874342052927E-6</v>
      </c>
      <c r="S150" s="8">
        <f t="shared" si="30"/>
        <v>2.8761952007941544E-2</v>
      </c>
      <c r="T150">
        <f t="shared" si="31"/>
        <v>3</v>
      </c>
      <c r="U150" s="7">
        <v>0</v>
      </c>
      <c r="V150" s="7">
        <v>1599.4167391304347</v>
      </c>
      <c r="W150" s="7">
        <v>1599.4167391304347</v>
      </c>
      <c r="X150" s="7">
        <v>1599.4167391304347</v>
      </c>
      <c r="Y150" s="7">
        <v>0</v>
      </c>
      <c r="Z150" s="7">
        <v>11666.706666666667</v>
      </c>
      <c r="AA150" s="1" t="s">
        <v>817</v>
      </c>
      <c r="AB150" s="1" t="str">
        <f t="shared" si="33"/>
        <v>yes</v>
      </c>
      <c r="AC150" s="1" t="str">
        <f t="shared" si="34"/>
        <v>no</v>
      </c>
      <c r="AD150" s="1">
        <v>44531</v>
      </c>
      <c r="AE150" s="1">
        <v>44470</v>
      </c>
      <c r="AF150" s="1">
        <v>44621</v>
      </c>
      <c r="AG150" s="1">
        <v>44470</v>
      </c>
      <c r="AH150" s="1">
        <v>44531</v>
      </c>
      <c r="AI150" s="2">
        <v>0</v>
      </c>
      <c r="AJ150" s="2">
        <v>0</v>
      </c>
      <c r="AK150" s="1">
        <v>44682</v>
      </c>
      <c r="AL150" s="2">
        <v>0</v>
      </c>
      <c r="AM150" s="2">
        <v>0</v>
      </c>
      <c r="AR150" s="2">
        <v>2505</v>
      </c>
      <c r="AS150" s="2">
        <v>2.9832000000000001</v>
      </c>
      <c r="AT150" s="1">
        <v>44531</v>
      </c>
      <c r="AU150" s="2">
        <v>11</v>
      </c>
      <c r="AV150" s="2">
        <v>12228.1368</v>
      </c>
      <c r="AW150" s="1">
        <v>44713</v>
      </c>
      <c r="AX150" s="2">
        <v>92</v>
      </c>
      <c r="AY150" s="2">
        <v>147146.34</v>
      </c>
      <c r="AZ150" s="1">
        <v>45078</v>
      </c>
      <c r="BG150" s="2">
        <v>0</v>
      </c>
      <c r="BH150" s="2">
        <v>0</v>
      </c>
      <c r="BI150" s="1">
        <v>44682</v>
      </c>
      <c r="BJ150" s="2">
        <v>0</v>
      </c>
      <c r="BK150" s="2">
        <v>0</v>
      </c>
      <c r="BL150" s="1">
        <v>44958</v>
      </c>
      <c r="BM150" s="2">
        <v>0</v>
      </c>
      <c r="BN150" s="2">
        <v>0</v>
      </c>
      <c r="BO150" s="1">
        <v>44621</v>
      </c>
      <c r="BP150" s="2">
        <v>0</v>
      </c>
      <c r="BQ150" s="2">
        <v>0</v>
      </c>
      <c r="BR150" s="1">
        <v>44835</v>
      </c>
      <c r="BS150" s="2">
        <v>0</v>
      </c>
      <c r="BT150" s="2">
        <v>0</v>
      </c>
      <c r="BU150" s="1">
        <v>44652</v>
      </c>
      <c r="CE150" s="2">
        <v>0</v>
      </c>
      <c r="CF150" s="2">
        <v>0</v>
      </c>
      <c r="CG150" s="1">
        <v>44621</v>
      </c>
      <c r="CK150" s="2">
        <v>0</v>
      </c>
      <c r="CL150" s="2">
        <v>0</v>
      </c>
      <c r="CM150" s="1">
        <v>44743</v>
      </c>
      <c r="DF150" s="2">
        <v>0</v>
      </c>
      <c r="DG150" s="2">
        <v>0</v>
      </c>
      <c r="DH150" s="1">
        <v>44835</v>
      </c>
      <c r="DI150" s="2">
        <v>0</v>
      </c>
      <c r="DJ150" s="2">
        <v>0</v>
      </c>
      <c r="DK150" s="1">
        <v>44743</v>
      </c>
      <c r="DL150" s="2">
        <v>0</v>
      </c>
      <c r="DM150" s="2">
        <v>0</v>
      </c>
      <c r="DN150" s="1">
        <v>44805</v>
      </c>
      <c r="DX150" s="2">
        <v>152707.02479999998</v>
      </c>
      <c r="DY150" s="2">
        <v>6670.4351999999999</v>
      </c>
      <c r="DZ150" s="2">
        <f t="shared" si="32"/>
        <v>159377.46</v>
      </c>
    </row>
    <row r="151" spans="1:130">
      <c r="A151" t="e">
        <f>VLOOKUP(C151,#REF!,2,FALSE)</f>
        <v>#REF!</v>
      </c>
      <c r="B151" t="e">
        <f t="shared" si="26"/>
        <v>#REF!</v>
      </c>
      <c r="C151" t="s">
        <v>550</v>
      </c>
      <c r="D151" t="s">
        <v>551</v>
      </c>
      <c r="E151" t="s">
        <v>552</v>
      </c>
      <c r="F151" t="s">
        <v>553</v>
      </c>
      <c r="G151" t="s">
        <v>554</v>
      </c>
      <c r="H151" t="e">
        <f>VLOOKUP(C151,#REF!,18,FALSE)</f>
        <v>#REF!</v>
      </c>
      <c r="I151" t="s">
        <v>715</v>
      </c>
      <c r="J151" t="str">
        <f t="shared" si="27"/>
        <v>N7</v>
      </c>
      <c r="K151" t="s">
        <v>821</v>
      </c>
      <c r="L151" t="str">
        <f t="shared" si="24"/>
        <v>N7 OTHER CNS DRUGS</v>
      </c>
      <c r="M151" t="s">
        <v>679</v>
      </c>
      <c r="N151" t="s">
        <v>679</v>
      </c>
      <c r="O151" t="s">
        <v>678</v>
      </c>
      <c r="P151" s="1">
        <f t="shared" si="25"/>
        <v>44896</v>
      </c>
      <c r="Q151" s="1" t="str">
        <f t="shared" si="28"/>
        <v/>
      </c>
      <c r="R151" s="9">
        <f t="shared" si="29"/>
        <v>2.6549567316218081E-4</v>
      </c>
      <c r="S151" s="8">
        <f t="shared" si="30"/>
        <v>2.6238962166651732E-2</v>
      </c>
      <c r="T151">
        <f t="shared" si="31"/>
        <v>4</v>
      </c>
      <c r="U151" s="7">
        <v>0</v>
      </c>
      <c r="V151" s="7">
        <v>29993.092800000002</v>
      </c>
      <c r="W151" s="7">
        <v>32565.357000000004</v>
      </c>
      <c r="X151" s="7">
        <v>35137.621200000001</v>
      </c>
      <c r="Y151" s="7">
        <v>0</v>
      </c>
      <c r="Z151" s="7" t="e">
        <v>#N/A</v>
      </c>
      <c r="AA151" s="1" t="e">
        <v>#N/A</v>
      </c>
      <c r="AB151" s="1" t="e">
        <f t="shared" si="33"/>
        <v>#N/A</v>
      </c>
      <c r="AC151" s="1" t="str">
        <f t="shared" si="34"/>
        <v>no</v>
      </c>
      <c r="AE151" s="1">
        <v>45474</v>
      </c>
      <c r="AG151" s="1">
        <v>45474</v>
      </c>
      <c r="AH151" s="1">
        <v>44896</v>
      </c>
      <c r="AR151" s="2">
        <v>0</v>
      </c>
      <c r="AS151" s="2">
        <v>0</v>
      </c>
      <c r="AT151" s="1">
        <v>44896</v>
      </c>
      <c r="AU151" s="2">
        <v>230</v>
      </c>
      <c r="AV151" s="2">
        <v>8081652.8760000002</v>
      </c>
      <c r="AW151" s="1">
        <v>45474</v>
      </c>
      <c r="BA151" s="2">
        <v>0</v>
      </c>
      <c r="BB151" s="2">
        <v>0</v>
      </c>
      <c r="BC151" s="1">
        <v>45717</v>
      </c>
      <c r="BS151" s="2">
        <v>1</v>
      </c>
      <c r="BT151" s="2">
        <v>16175.237999999998</v>
      </c>
      <c r="BU151" s="1">
        <v>45597</v>
      </c>
      <c r="BY151" s="2">
        <v>9</v>
      </c>
      <c r="BZ151" s="2">
        <v>269937.83520000003</v>
      </c>
      <c r="CA151" s="1">
        <v>45474</v>
      </c>
      <c r="DI151" s="2">
        <v>47</v>
      </c>
      <c r="DJ151" s="2">
        <v>29894.516160000003</v>
      </c>
      <c r="DK151" s="1">
        <v>45200</v>
      </c>
      <c r="DL151" s="2">
        <v>0</v>
      </c>
      <c r="DM151" s="2">
        <v>0</v>
      </c>
      <c r="DN151" s="1">
        <v>45778</v>
      </c>
      <c r="DR151" s="2">
        <v>0</v>
      </c>
      <c r="DS151" s="2">
        <v>0</v>
      </c>
      <c r="DT151" s="1">
        <v>45809</v>
      </c>
      <c r="DX151" s="2">
        <v>8397660.4653600007</v>
      </c>
      <c r="DY151" s="2">
        <v>0</v>
      </c>
      <c r="DZ151" s="2">
        <f t="shared" si="32"/>
        <v>8397660.4653600007</v>
      </c>
    </row>
    <row r="152" spans="1:130">
      <c r="A152" t="e">
        <f>VLOOKUP(C152,#REF!,2,FALSE)</f>
        <v>#REF!</v>
      </c>
      <c r="B152" t="e">
        <f t="shared" si="26"/>
        <v>#REF!</v>
      </c>
      <c r="C152" t="s">
        <v>555</v>
      </c>
      <c r="D152" t="s">
        <v>556</v>
      </c>
      <c r="E152" t="s">
        <v>115</v>
      </c>
      <c r="F152" t="s">
        <v>246</v>
      </c>
      <c r="G152" t="s">
        <v>557</v>
      </c>
      <c r="H152" t="e">
        <f>VLOOKUP(C152,#REF!,18,FALSE)</f>
        <v>#REF!</v>
      </c>
      <c r="I152" t="s">
        <v>710</v>
      </c>
      <c r="J152" t="str">
        <f t="shared" si="27"/>
        <v>L1</v>
      </c>
      <c r="K152" t="s">
        <v>819</v>
      </c>
      <c r="L152" t="str">
        <f t="shared" si="24"/>
        <v>L1 ANTINEOPLASTICS</v>
      </c>
      <c r="M152" t="s">
        <v>731</v>
      </c>
      <c r="N152" t="s">
        <v>671</v>
      </c>
      <c r="O152" t="s">
        <v>671</v>
      </c>
      <c r="P152" s="1">
        <f t="shared" si="25"/>
        <v>45261</v>
      </c>
      <c r="Q152" s="1" t="str">
        <f t="shared" si="28"/>
        <v/>
      </c>
      <c r="R152" s="9">
        <f t="shared" si="29"/>
        <v>3.1372226460095226E-4</v>
      </c>
      <c r="S152" s="8">
        <f t="shared" si="30"/>
        <v>0.11772965007016981</v>
      </c>
      <c r="T152">
        <f t="shared" si="31"/>
        <v>1</v>
      </c>
      <c r="U152" s="7">
        <v>0</v>
      </c>
      <c r="V152" s="7">
        <v>0</v>
      </c>
      <c r="W152" s="7" t="e">
        <v>#NUM!</v>
      </c>
      <c r="X152" s="7">
        <v>0</v>
      </c>
      <c r="Y152" s="7">
        <v>10989.007114064229</v>
      </c>
      <c r="Z152" s="7" t="e">
        <v>#N/A</v>
      </c>
      <c r="AA152" s="1" t="e">
        <v>#N/A</v>
      </c>
      <c r="AB152" s="1" t="e">
        <f t="shared" si="33"/>
        <v>#N/A</v>
      </c>
      <c r="AC152" s="1" t="str">
        <f t="shared" si="34"/>
        <v>no</v>
      </c>
      <c r="AD152" s="1">
        <v>43497</v>
      </c>
      <c r="AE152" s="1">
        <v>45200</v>
      </c>
      <c r="AF152" s="1">
        <v>45261</v>
      </c>
      <c r="AG152" s="1">
        <v>45200</v>
      </c>
      <c r="AH152" s="1">
        <v>45261</v>
      </c>
      <c r="BS152" s="2">
        <v>903</v>
      </c>
      <c r="BT152" s="2">
        <v>9923073.4239999987</v>
      </c>
      <c r="BU152" s="1">
        <v>45261</v>
      </c>
      <c r="DX152" s="2">
        <v>9588148.6269999985</v>
      </c>
      <c r="DY152" s="2">
        <v>334924.7969999999</v>
      </c>
      <c r="DZ152" s="2">
        <f t="shared" si="32"/>
        <v>9923073.4239999987</v>
      </c>
    </row>
    <row r="153" spans="1:130">
      <c r="A153" t="e">
        <f>VLOOKUP(C153,#REF!,2,FALSE)</f>
        <v>#REF!</v>
      </c>
      <c r="B153" t="e">
        <f t="shared" si="26"/>
        <v>#REF!</v>
      </c>
      <c r="C153" t="s">
        <v>558</v>
      </c>
      <c r="D153" t="s">
        <v>559</v>
      </c>
      <c r="E153" t="s">
        <v>232</v>
      </c>
      <c r="F153" t="s">
        <v>272</v>
      </c>
      <c r="G153" t="s">
        <v>171</v>
      </c>
      <c r="H153" t="e">
        <f>VLOOKUP(C153,#REF!,18,FALSE)</f>
        <v>#REF!</v>
      </c>
      <c r="I153" t="s">
        <v>669</v>
      </c>
      <c r="J153" t="str">
        <f t="shared" si="27"/>
        <v>D5</v>
      </c>
      <c r="K153" t="s">
        <v>815</v>
      </c>
      <c r="L153" t="str">
        <f t="shared" si="24"/>
        <v>D5 NONSTEROIDAL PRODUCTS FOR INFLAMMATORY SKIN DISORDERS</v>
      </c>
      <c r="M153" t="s">
        <v>679</v>
      </c>
      <c r="N153" t="s">
        <v>780</v>
      </c>
      <c r="O153" t="s">
        <v>691</v>
      </c>
      <c r="P153" s="1">
        <f t="shared" si="25"/>
        <v>44348</v>
      </c>
      <c r="Q153" s="1">
        <f t="shared" si="28"/>
        <v>44621</v>
      </c>
      <c r="R153" s="9">
        <f t="shared" si="29"/>
        <v>6.3743179403405051E-3</v>
      </c>
      <c r="S153" s="8">
        <f t="shared" si="30"/>
        <v>2.4385681651296651E-2</v>
      </c>
      <c r="T153">
        <f t="shared" si="31"/>
        <v>16</v>
      </c>
      <c r="U153" s="7">
        <v>453.09902152641877</v>
      </c>
      <c r="V153" s="7">
        <v>189.56319183574882</v>
      </c>
      <c r="W153" s="7">
        <v>396.18749886148009</v>
      </c>
      <c r="X153" s="7">
        <v>453.44492322680293</v>
      </c>
      <c r="Y153" s="7">
        <v>1203.3014777805388</v>
      </c>
      <c r="Z153" s="7" t="s">
        <v>883</v>
      </c>
      <c r="AA153" s="1" t="s">
        <v>834</v>
      </c>
      <c r="AB153" s="1" t="s">
        <v>820</v>
      </c>
      <c r="AC153" s="1" t="str">
        <f t="shared" si="34"/>
        <v>no</v>
      </c>
      <c r="AE153" s="1">
        <v>44378</v>
      </c>
      <c r="AF153" s="1">
        <v>44348</v>
      </c>
      <c r="AG153" s="1">
        <v>44378</v>
      </c>
      <c r="AH153" s="1">
        <v>44348</v>
      </c>
      <c r="AI153" s="2">
        <v>11002</v>
      </c>
      <c r="AJ153" s="2">
        <v>5340104</v>
      </c>
      <c r="AK153" s="1">
        <v>44621</v>
      </c>
      <c r="AO153" s="2">
        <v>5430</v>
      </c>
      <c r="AP153" s="2">
        <v>2632271.2680000002</v>
      </c>
      <c r="AQ153" s="1">
        <v>44562</v>
      </c>
      <c r="AR153" s="2">
        <v>12050</v>
      </c>
      <c r="AS153" s="2">
        <v>4835861.1708000004</v>
      </c>
      <c r="AT153" s="1">
        <v>44805</v>
      </c>
      <c r="AU153" s="2">
        <v>20977</v>
      </c>
      <c r="AV153" s="2">
        <v>11532993.0276</v>
      </c>
      <c r="AW153" s="1">
        <v>44378</v>
      </c>
      <c r="AX153" s="2">
        <v>26470</v>
      </c>
      <c r="AY153" s="2">
        <v>12555437.0964</v>
      </c>
      <c r="AZ153" s="1">
        <v>44652</v>
      </c>
      <c r="BA153" s="2">
        <v>16653</v>
      </c>
      <c r="BB153" s="2">
        <v>3484018.328933334</v>
      </c>
      <c r="BC153" s="1">
        <v>45170</v>
      </c>
      <c r="BJ153" s="2">
        <v>13186</v>
      </c>
      <c r="BK153" s="2">
        <v>9755390.6603999995</v>
      </c>
      <c r="BL153" s="1">
        <v>44652</v>
      </c>
      <c r="BM153" s="2">
        <v>650</v>
      </c>
      <c r="BN153" s="2">
        <v>350120.81719999999</v>
      </c>
      <c r="BO153" s="1">
        <v>44348</v>
      </c>
      <c r="BP153" s="2">
        <v>10234</v>
      </c>
      <c r="BQ153" s="2">
        <v>5766991.6106666662</v>
      </c>
      <c r="BR153" s="1">
        <v>44440</v>
      </c>
      <c r="BS153" s="2">
        <v>102868</v>
      </c>
      <c r="BT153" s="2">
        <v>142792740.27999997</v>
      </c>
      <c r="BU153" s="1">
        <v>44593</v>
      </c>
      <c r="BV153" s="2">
        <v>3180</v>
      </c>
      <c r="BW153" s="2">
        <v>1287566.4241666668</v>
      </c>
      <c r="BX153" s="1">
        <v>44713</v>
      </c>
      <c r="BY153" s="2">
        <v>512</v>
      </c>
      <c r="BZ153" s="2">
        <v>212881.152</v>
      </c>
      <c r="CA153" s="1">
        <v>44409</v>
      </c>
      <c r="CT153" s="2">
        <v>462</v>
      </c>
      <c r="CU153" s="2">
        <v>243825.88560000001</v>
      </c>
      <c r="CV153" s="1">
        <v>44621</v>
      </c>
      <c r="CW153" s="2">
        <v>0</v>
      </c>
      <c r="CX153" s="2">
        <v>0</v>
      </c>
      <c r="CY153" s="1">
        <v>45413</v>
      </c>
      <c r="CZ153" s="2">
        <v>372</v>
      </c>
      <c r="DA153" s="2">
        <v>147380.52120000002</v>
      </c>
      <c r="DB153" s="1">
        <v>44562</v>
      </c>
      <c r="DI153" s="2">
        <v>2560</v>
      </c>
      <c r="DJ153" s="2">
        <v>612090.85941333335</v>
      </c>
      <c r="DK153" s="1">
        <v>45261</v>
      </c>
      <c r="DL153" s="2">
        <v>158</v>
      </c>
      <c r="DM153" s="2">
        <v>70779.403200000001</v>
      </c>
      <c r="DN153" s="1">
        <v>44378</v>
      </c>
      <c r="DX153" s="2">
        <v>33757105.722173333</v>
      </c>
      <c r="DY153" s="2">
        <v>167863346.78340662</v>
      </c>
      <c r="DZ153" s="2">
        <f t="shared" si="32"/>
        <v>201620452.50557995</v>
      </c>
    </row>
    <row r="154" spans="1:130">
      <c r="A154" t="e">
        <f>VLOOKUP(C154,#REF!,2,FALSE)</f>
        <v>#REF!</v>
      </c>
      <c r="B154" t="e">
        <f t="shared" si="26"/>
        <v>#REF!</v>
      </c>
      <c r="C154" t="s">
        <v>560</v>
      </c>
      <c r="D154" t="s">
        <v>561</v>
      </c>
      <c r="E154" t="s">
        <v>115</v>
      </c>
      <c r="F154" t="s">
        <v>143</v>
      </c>
      <c r="G154" t="s">
        <v>554</v>
      </c>
      <c r="H154" t="e">
        <f>VLOOKUP(C154,#REF!,18,FALSE)</f>
        <v>#REF!</v>
      </c>
      <c r="I154" t="s">
        <v>717</v>
      </c>
      <c r="J154" t="str">
        <f t="shared" si="27"/>
        <v>L1</v>
      </c>
      <c r="K154" t="s">
        <v>819</v>
      </c>
      <c r="L154" t="str">
        <f t="shared" si="24"/>
        <v>L1 ANTINEOPLASTICS</v>
      </c>
      <c r="M154" t="s">
        <v>679</v>
      </c>
      <c r="N154" t="s">
        <v>675</v>
      </c>
      <c r="O154" t="s">
        <v>671</v>
      </c>
      <c r="P154" s="1">
        <f t="shared" si="25"/>
        <v>44866</v>
      </c>
      <c r="Q154" s="1">
        <f t="shared" si="28"/>
        <v>45200</v>
      </c>
      <c r="R154" s="9">
        <f t="shared" si="29"/>
        <v>3.6252946062394556E-3</v>
      </c>
      <c r="S154" s="8">
        <f t="shared" si="30"/>
        <v>0.11772965007016981</v>
      </c>
      <c r="T154">
        <f t="shared" si="31"/>
        <v>15</v>
      </c>
      <c r="U154" s="7">
        <v>34478.126865671642</v>
      </c>
      <c r="V154" s="7">
        <v>16793.054870024873</v>
      </c>
      <c r="W154" s="7">
        <v>30154.390833333331</v>
      </c>
      <c r="X154" s="7">
        <v>33561</v>
      </c>
      <c r="Y154" s="7">
        <v>48011.237656888887</v>
      </c>
      <c r="Z154" s="7">
        <v>34116.76470588235</v>
      </c>
      <c r="AA154" s="1" t="s">
        <v>838</v>
      </c>
      <c r="AB154" s="1" t="s">
        <v>820</v>
      </c>
      <c r="AC154" s="1" t="s">
        <v>825</v>
      </c>
      <c r="AE154" s="1">
        <v>44835</v>
      </c>
      <c r="AF154" s="1">
        <v>44866</v>
      </c>
      <c r="AG154" s="1">
        <v>44835</v>
      </c>
      <c r="AH154" s="1">
        <v>44866</v>
      </c>
      <c r="AI154" s="2">
        <v>134</v>
      </c>
      <c r="AJ154" s="2">
        <v>4620069</v>
      </c>
      <c r="AK154" s="1">
        <v>45200</v>
      </c>
      <c r="AO154" s="2">
        <v>67</v>
      </c>
      <c r="AP154" s="2">
        <v>1187034.6708</v>
      </c>
      <c r="AQ154" s="1">
        <v>45292</v>
      </c>
      <c r="AR154" s="2">
        <v>449</v>
      </c>
      <c r="AS154" s="2">
        <v>14909836.708800001</v>
      </c>
      <c r="AT154" s="1">
        <v>45078</v>
      </c>
      <c r="AU154" s="2">
        <v>1125</v>
      </c>
      <c r="AV154" s="2">
        <v>6415660.9704</v>
      </c>
      <c r="AW154" s="1">
        <v>45017</v>
      </c>
      <c r="AX154" s="2">
        <v>167</v>
      </c>
      <c r="AY154" s="2">
        <v>4981944</v>
      </c>
      <c r="AZ154" s="1">
        <v>45352</v>
      </c>
      <c r="BA154" s="2">
        <v>2498</v>
      </c>
      <c r="BB154" s="2">
        <v>14092522.152749998</v>
      </c>
      <c r="BC154" s="1">
        <v>44986</v>
      </c>
      <c r="BG154" s="2">
        <v>2</v>
      </c>
      <c r="BH154" s="2">
        <v>60953.563333333332</v>
      </c>
      <c r="BI154" s="1">
        <v>45200</v>
      </c>
      <c r="BJ154" s="2">
        <v>167</v>
      </c>
      <c r="BK154" s="2">
        <v>5604687</v>
      </c>
      <c r="BL154" s="1">
        <v>45413</v>
      </c>
      <c r="BM154" s="2">
        <v>9</v>
      </c>
      <c r="BN154" s="2">
        <v>177022.69013333332</v>
      </c>
      <c r="BO154" s="1">
        <v>44958</v>
      </c>
      <c r="BP154" s="2">
        <v>6</v>
      </c>
      <c r="BQ154" s="2">
        <v>193917.80983333333</v>
      </c>
      <c r="BR154" s="1">
        <v>45292</v>
      </c>
      <c r="BS154" s="2">
        <v>2849</v>
      </c>
      <c r="BT154" s="2">
        <v>61142778.768999994</v>
      </c>
      <c r="BU154" s="1">
        <v>44866</v>
      </c>
      <c r="BV154" s="2">
        <v>13</v>
      </c>
      <c r="BW154" s="2">
        <v>403562.07463333331</v>
      </c>
      <c r="BX154" s="1">
        <v>45200</v>
      </c>
      <c r="BY154" s="2">
        <v>58</v>
      </c>
      <c r="BZ154" s="2">
        <v>399614.55599999998</v>
      </c>
      <c r="CA154" s="1">
        <v>45078</v>
      </c>
      <c r="CT154" s="2">
        <v>0</v>
      </c>
      <c r="CU154" s="2">
        <v>0</v>
      </c>
      <c r="CV154" s="1">
        <v>45597</v>
      </c>
      <c r="DC154" s="2">
        <v>3</v>
      </c>
      <c r="DD154" s="2">
        <v>3784.9579733333335</v>
      </c>
      <c r="DE154" s="1">
        <v>45474</v>
      </c>
      <c r="DI154" s="2">
        <v>0</v>
      </c>
      <c r="DJ154" s="2">
        <v>0</v>
      </c>
      <c r="DK154" s="1">
        <v>45323</v>
      </c>
      <c r="DL154" s="2">
        <v>17</v>
      </c>
      <c r="DM154" s="2">
        <v>475120.83960000001</v>
      </c>
      <c r="DN154" s="1">
        <v>44927</v>
      </c>
      <c r="DR154" s="2">
        <v>0</v>
      </c>
      <c r="DS154" s="2">
        <v>0</v>
      </c>
      <c r="DT154" s="1">
        <v>45778</v>
      </c>
      <c r="DX154" s="2">
        <v>113306504.73563331</v>
      </c>
      <c r="DY154" s="2">
        <v>1362005.0276233335</v>
      </c>
      <c r="DZ154" s="2">
        <f t="shared" si="32"/>
        <v>114668509.76325665</v>
      </c>
    </row>
    <row r="155" spans="1:130">
      <c r="A155" t="e">
        <f>VLOOKUP(C155,#REF!,2,FALSE)</f>
        <v>#REF!</v>
      </c>
      <c r="B155" t="e">
        <f t="shared" si="26"/>
        <v>#REF!</v>
      </c>
      <c r="C155" t="s">
        <v>562</v>
      </c>
      <c r="D155" t="s">
        <v>563</v>
      </c>
      <c r="E155" t="s">
        <v>128</v>
      </c>
      <c r="F155" t="s">
        <v>342</v>
      </c>
      <c r="G155" t="s">
        <v>107</v>
      </c>
      <c r="H155" t="e">
        <f>VLOOKUP(C155,#REF!,18,FALSE)</f>
        <v>#REF!</v>
      </c>
      <c r="I155" t="s">
        <v>781</v>
      </c>
      <c r="J155" t="str">
        <f t="shared" si="27"/>
        <v>V3</v>
      </c>
      <c r="K155" t="s">
        <v>868</v>
      </c>
      <c r="L155" t="str">
        <f t="shared" si="24"/>
        <v>V3 ALL OTHER THERAPEUTIC PRODUCTS</v>
      </c>
      <c r="M155" t="s">
        <v>671</v>
      </c>
      <c r="N155" t="s">
        <v>671</v>
      </c>
      <c r="O155" t="s">
        <v>671</v>
      </c>
      <c r="P155" s="1">
        <f t="shared" si="25"/>
        <v>44256</v>
      </c>
      <c r="Q155" s="1" t="str">
        <f t="shared" si="28"/>
        <v/>
      </c>
      <c r="R155" s="9">
        <f t="shared" si="29"/>
        <v>7.9288274135594524E-4</v>
      </c>
      <c r="S155" s="8">
        <f t="shared" si="30"/>
        <v>1.5296954712447929E-3</v>
      </c>
      <c r="T155">
        <f t="shared" si="31"/>
        <v>1</v>
      </c>
      <c r="U155" s="7">
        <v>0</v>
      </c>
      <c r="V155" s="7">
        <v>0</v>
      </c>
      <c r="W155" s="7" t="e">
        <v>#NUM!</v>
      </c>
      <c r="X155" s="7">
        <v>0</v>
      </c>
      <c r="Y155" s="7">
        <v>1992.925750158932</v>
      </c>
      <c r="Z155" s="7">
        <v>3610.8105514379199</v>
      </c>
      <c r="AA155" s="1" t="s">
        <v>838</v>
      </c>
      <c r="AB155" s="1" t="s">
        <v>825</v>
      </c>
      <c r="AC155" s="1" t="str">
        <f t="shared" si="34"/>
        <v>no</v>
      </c>
      <c r="AD155" s="1">
        <v>44256</v>
      </c>
      <c r="AE155" s="1">
        <v>44197</v>
      </c>
      <c r="AF155" s="1">
        <v>44256</v>
      </c>
      <c r="AG155" s="1">
        <v>44197</v>
      </c>
      <c r="AH155" s="1">
        <v>44256</v>
      </c>
      <c r="BS155" s="2">
        <v>12584</v>
      </c>
      <c r="BT155" s="2">
        <v>25078977.640000001</v>
      </c>
      <c r="BU155" s="1">
        <v>44256</v>
      </c>
      <c r="DX155" s="2">
        <v>25029404.074999999</v>
      </c>
      <c r="DY155" s="2">
        <v>49573.564999999995</v>
      </c>
      <c r="DZ155" s="2">
        <f t="shared" si="32"/>
        <v>25078977.640000001</v>
      </c>
    </row>
    <row r="156" spans="1:130">
      <c r="A156" t="e">
        <f>VLOOKUP(C156,#REF!,2,FALSE)</f>
        <v>#REF!</v>
      </c>
      <c r="B156" t="e">
        <f t="shared" si="26"/>
        <v>#REF!</v>
      </c>
      <c r="C156" t="s">
        <v>564</v>
      </c>
      <c r="D156" t="s">
        <v>565</v>
      </c>
      <c r="E156" t="s">
        <v>115</v>
      </c>
      <c r="F156" t="s">
        <v>466</v>
      </c>
      <c r="G156" t="s">
        <v>557</v>
      </c>
      <c r="H156" t="e">
        <f>VLOOKUP(C156,#REF!,18,FALSE)</f>
        <v>#REF!</v>
      </c>
      <c r="I156" t="s">
        <v>765</v>
      </c>
      <c r="J156" t="str">
        <f t="shared" si="27"/>
        <v>N7</v>
      </c>
      <c r="K156" t="s">
        <v>821</v>
      </c>
      <c r="L156" t="str">
        <f t="shared" si="24"/>
        <v>N7 OTHER CNS DRUGS</v>
      </c>
      <c r="M156" t="s">
        <v>671</v>
      </c>
      <c r="N156" t="s">
        <v>675</v>
      </c>
      <c r="O156" t="s">
        <v>671</v>
      </c>
      <c r="P156" s="1">
        <f t="shared" si="25"/>
        <v>44927</v>
      </c>
      <c r="Q156" s="1" t="str">
        <f t="shared" si="28"/>
        <v/>
      </c>
      <c r="R156" s="9">
        <f t="shared" si="29"/>
        <v>5.8280598835033196E-4</v>
      </c>
      <c r="S156" s="8">
        <f t="shared" si="30"/>
        <v>2.6238962166651732E-2</v>
      </c>
      <c r="T156">
        <f t="shared" si="31"/>
        <v>5</v>
      </c>
      <c r="U156" s="7">
        <v>0</v>
      </c>
      <c r="V156" s="7">
        <v>3806.7230142857143</v>
      </c>
      <c r="W156" s="7">
        <v>4621.4004444444445</v>
      </c>
      <c r="X156" s="7">
        <v>4716.9438008119077</v>
      </c>
      <c r="Y156" s="7">
        <v>13206.971861348527</v>
      </c>
      <c r="Z156" s="7">
        <v>86321.238121337345</v>
      </c>
      <c r="AA156" s="1" t="s">
        <v>866</v>
      </c>
      <c r="AB156" s="1" t="s">
        <v>820</v>
      </c>
      <c r="AC156" s="1" t="s">
        <v>825</v>
      </c>
      <c r="AD156" s="1">
        <v>44927</v>
      </c>
      <c r="AE156" s="1">
        <v>44927</v>
      </c>
      <c r="AF156" s="1">
        <v>44927</v>
      </c>
      <c r="AG156" s="1">
        <v>44927</v>
      </c>
      <c r="AH156" s="1">
        <v>44927</v>
      </c>
      <c r="AO156" s="2">
        <v>0</v>
      </c>
      <c r="AP156" s="2">
        <v>0</v>
      </c>
      <c r="AQ156" s="1">
        <v>45689</v>
      </c>
      <c r="AU156" s="2">
        <v>739</v>
      </c>
      <c r="AV156" s="2">
        <v>3485821.4687999999</v>
      </c>
      <c r="AW156" s="1">
        <v>45323</v>
      </c>
      <c r="AX156" s="2">
        <v>28</v>
      </c>
      <c r="AY156" s="2">
        <v>106588.2444</v>
      </c>
      <c r="AZ156" s="1">
        <v>45597</v>
      </c>
      <c r="BJ156" s="2">
        <v>183</v>
      </c>
      <c r="BK156" s="2">
        <v>907144.88040000002</v>
      </c>
      <c r="BL156" s="1">
        <v>45474</v>
      </c>
      <c r="BP156" s="2">
        <v>6</v>
      </c>
      <c r="BQ156" s="2">
        <v>27728.402666666669</v>
      </c>
      <c r="BR156" s="1">
        <v>45597</v>
      </c>
      <c r="BS156" s="2">
        <v>1053</v>
      </c>
      <c r="BT156" s="2">
        <v>13906941.369999999</v>
      </c>
      <c r="BU156" s="1">
        <v>44927</v>
      </c>
      <c r="BY156" s="2">
        <v>0</v>
      </c>
      <c r="BZ156" s="2">
        <v>0</v>
      </c>
      <c r="CA156" s="1">
        <v>45566</v>
      </c>
      <c r="CT156" s="2">
        <v>0</v>
      </c>
      <c r="CU156" s="2">
        <v>0</v>
      </c>
      <c r="CV156" s="1">
        <v>45536</v>
      </c>
      <c r="DX156" s="2">
        <v>12132464.837266665</v>
      </c>
      <c r="DY156" s="2">
        <v>6301759.5290000001</v>
      </c>
      <c r="DZ156" s="2">
        <f t="shared" si="32"/>
        <v>18434224.366266664</v>
      </c>
    </row>
    <row r="157" spans="1:130">
      <c r="A157" t="e">
        <f>VLOOKUP(C157,#REF!,2,FALSE)</f>
        <v>#REF!</v>
      </c>
      <c r="B157" t="e">
        <f t="shared" si="26"/>
        <v>#REF!</v>
      </c>
      <c r="C157" t="s">
        <v>566</v>
      </c>
      <c r="D157" t="s">
        <v>567</v>
      </c>
      <c r="E157" t="s">
        <v>105</v>
      </c>
      <c r="F157" t="s">
        <v>106</v>
      </c>
      <c r="G157" t="s">
        <v>107</v>
      </c>
      <c r="H157" t="e">
        <f>VLOOKUP(C157,#REF!,18,FALSE)</f>
        <v>#REF!</v>
      </c>
      <c r="I157" t="s">
        <v>692</v>
      </c>
      <c r="J157" t="str">
        <f t="shared" si="27"/>
        <v>L1</v>
      </c>
      <c r="K157" t="s">
        <v>819</v>
      </c>
      <c r="L157" t="str">
        <f t="shared" si="24"/>
        <v>L1 ANTINEOPLASTICS</v>
      </c>
      <c r="M157" t="s">
        <v>671</v>
      </c>
      <c r="N157" t="s">
        <v>679</v>
      </c>
      <c r="O157" t="s">
        <v>671</v>
      </c>
      <c r="P157" s="1">
        <f t="shared" si="25"/>
        <v>44228</v>
      </c>
      <c r="Q157" s="1" t="str">
        <f t="shared" si="28"/>
        <v/>
      </c>
      <c r="R157" s="9">
        <f t="shared" si="29"/>
        <v>0</v>
      </c>
      <c r="S157" s="8">
        <f t="shared" si="30"/>
        <v>0.11772965007016981</v>
      </c>
      <c r="T157">
        <f t="shared" si="31"/>
        <v>0</v>
      </c>
      <c r="U157" s="7">
        <v>0</v>
      </c>
      <c r="V157" s="7">
        <v>0</v>
      </c>
      <c r="W157" s="7" t="e">
        <v>#NUM!</v>
      </c>
      <c r="X157" s="7">
        <v>0</v>
      </c>
      <c r="Y157" s="7">
        <v>0</v>
      </c>
      <c r="Z157" s="7">
        <v>0</v>
      </c>
      <c r="AA157" s="1" t="s">
        <v>817</v>
      </c>
      <c r="AB157" s="1" t="str">
        <f t="shared" si="33"/>
        <v/>
      </c>
      <c r="AC157" s="1" t="str">
        <f t="shared" si="34"/>
        <v>no</v>
      </c>
      <c r="AD157" s="1">
        <v>44348</v>
      </c>
      <c r="AE157" s="1">
        <v>44197</v>
      </c>
      <c r="AG157" s="1">
        <v>44197</v>
      </c>
      <c r="AH157" s="1">
        <v>44228</v>
      </c>
      <c r="BS157" s="2">
        <v>0</v>
      </c>
      <c r="BT157" s="2">
        <v>0</v>
      </c>
      <c r="BU157" s="1">
        <v>44228</v>
      </c>
      <c r="DX157" s="2">
        <v>0</v>
      </c>
      <c r="DY157" s="2">
        <v>0</v>
      </c>
      <c r="DZ157" s="2">
        <f t="shared" si="32"/>
        <v>0</v>
      </c>
    </row>
    <row r="158" spans="1:130">
      <c r="A158" t="e">
        <f>VLOOKUP(C158,#REF!,2,FALSE)</f>
        <v>#REF!</v>
      </c>
      <c r="B158" t="e">
        <f t="shared" si="26"/>
        <v>#REF!</v>
      </c>
      <c r="C158" t="s">
        <v>568</v>
      </c>
      <c r="D158" t="s">
        <v>569</v>
      </c>
      <c r="E158" t="s">
        <v>147</v>
      </c>
      <c r="F158" t="s">
        <v>570</v>
      </c>
      <c r="G158" t="s">
        <v>107</v>
      </c>
      <c r="H158" t="e">
        <f>VLOOKUP(C158,#REF!,18,FALSE)</f>
        <v>#REF!</v>
      </c>
      <c r="I158" t="s">
        <v>783</v>
      </c>
      <c r="J158" t="str">
        <f t="shared" si="27"/>
        <v>A5</v>
      </c>
      <c r="K158" t="s">
        <v>849</v>
      </c>
      <c r="L158" t="str">
        <f t="shared" si="24"/>
        <v>A5 CHOLAGOGUES AND HEPATIC PROTECTORS</v>
      </c>
      <c r="M158" t="s">
        <v>679</v>
      </c>
      <c r="N158" t="s">
        <v>782</v>
      </c>
      <c r="O158" t="s">
        <v>784</v>
      </c>
      <c r="P158" s="1">
        <f t="shared" si="25"/>
        <v>33604</v>
      </c>
      <c r="Q158" s="1">
        <f t="shared" si="28"/>
        <v>44986</v>
      </c>
      <c r="R158" s="9">
        <f t="shared" si="29"/>
        <v>1.3021292491296848E-5</v>
      </c>
      <c r="S158" s="8">
        <f t="shared" si="30"/>
        <v>5.1224527846188443E-3</v>
      </c>
      <c r="T158">
        <f t="shared" si="31"/>
        <v>1</v>
      </c>
      <c r="U158" s="7">
        <v>0</v>
      </c>
      <c r="V158" s="7">
        <v>0.45405043904084597</v>
      </c>
      <c r="W158" s="7">
        <v>0.45405043904084597</v>
      </c>
      <c r="X158" s="7">
        <v>0.45405043904084597</v>
      </c>
      <c r="Y158" s="7">
        <v>0</v>
      </c>
      <c r="Z158" s="7">
        <v>168052.20152272529</v>
      </c>
      <c r="AA158" s="1" t="s">
        <v>817</v>
      </c>
      <c r="AB158" s="1" t="str">
        <f t="shared" si="33"/>
        <v>yes</v>
      </c>
      <c r="AC158" s="1" t="str">
        <f t="shared" si="34"/>
        <v>no</v>
      </c>
      <c r="AE158" s="1">
        <v>43831</v>
      </c>
      <c r="AF158" s="1">
        <v>33604</v>
      </c>
      <c r="AG158" s="1">
        <v>43831</v>
      </c>
      <c r="AH158" s="1">
        <v>33604</v>
      </c>
      <c r="AI158" s="2">
        <v>0</v>
      </c>
      <c r="AJ158" s="2">
        <v>0</v>
      </c>
      <c r="AK158" s="1">
        <v>44986</v>
      </c>
      <c r="AX158" s="2">
        <v>907091</v>
      </c>
      <c r="AY158" s="2">
        <v>411865.06680000003</v>
      </c>
      <c r="AZ158" s="1">
        <v>33604</v>
      </c>
      <c r="BG158" s="2">
        <v>0</v>
      </c>
      <c r="BH158" s="2">
        <v>0</v>
      </c>
      <c r="BI158" s="1">
        <v>43282</v>
      </c>
      <c r="BS158" s="2">
        <v>0</v>
      </c>
      <c r="BT158" s="2">
        <v>0</v>
      </c>
      <c r="BU158" s="1">
        <v>44835</v>
      </c>
      <c r="DI158" s="2">
        <v>0</v>
      </c>
      <c r="DJ158" s="2">
        <v>0</v>
      </c>
      <c r="DK158" s="1">
        <v>45170</v>
      </c>
      <c r="DX158" s="2">
        <v>2511.8544000000002</v>
      </c>
      <c r="DY158" s="2">
        <v>409353.21240000002</v>
      </c>
      <c r="DZ158" s="2">
        <f t="shared" si="32"/>
        <v>411865.06680000003</v>
      </c>
    </row>
    <row r="159" spans="1:130">
      <c r="A159" t="e">
        <f>VLOOKUP(C159,#REF!,2,FALSE)</f>
        <v>#REF!</v>
      </c>
      <c r="B159" t="e">
        <f t="shared" si="26"/>
        <v>#REF!</v>
      </c>
      <c r="C159" t="s">
        <v>571</v>
      </c>
      <c r="D159" t="s">
        <v>572</v>
      </c>
      <c r="E159" t="s">
        <v>392</v>
      </c>
      <c r="F159" t="s">
        <v>162</v>
      </c>
      <c r="G159" t="s">
        <v>107</v>
      </c>
      <c r="H159" t="e">
        <f>VLOOKUP(C159,#REF!,18,FALSE)</f>
        <v>#REF!</v>
      </c>
      <c r="I159" t="s">
        <v>786</v>
      </c>
      <c r="J159" t="str">
        <f t="shared" si="27"/>
        <v>J7</v>
      </c>
      <c r="K159" t="s">
        <v>884</v>
      </c>
      <c r="L159" t="str">
        <f t="shared" si="24"/>
        <v>J7 VACCINES</v>
      </c>
      <c r="M159" t="s">
        <v>785</v>
      </c>
      <c r="N159" t="s">
        <v>668</v>
      </c>
      <c r="O159" t="s">
        <v>787</v>
      </c>
      <c r="P159" s="1">
        <f t="shared" si="25"/>
        <v>44896</v>
      </c>
      <c r="Q159" s="1" t="str">
        <f t="shared" si="28"/>
        <v/>
      </c>
      <c r="R159" s="9">
        <f t="shared" si="29"/>
        <v>1.8381196471490069E-4</v>
      </c>
      <c r="S159" s="8">
        <f t="shared" si="30"/>
        <v>2.9435384629149401E-2</v>
      </c>
      <c r="T159">
        <f t="shared" si="31"/>
        <v>16</v>
      </c>
      <c r="U159" s="7">
        <v>0</v>
      </c>
      <c r="V159" s="7">
        <v>107.8263048888889</v>
      </c>
      <c r="W159" s="7">
        <v>119.96229203883495</v>
      </c>
      <c r="X159" s="7">
        <v>168.05692407789232</v>
      </c>
      <c r="Y159" s="7">
        <v>0</v>
      </c>
      <c r="Z159" s="7">
        <v>113.64811543912806</v>
      </c>
      <c r="AA159" s="1" t="s">
        <v>838</v>
      </c>
      <c r="AB159" s="1" t="s">
        <v>825</v>
      </c>
      <c r="AC159" s="1" t="str">
        <f t="shared" si="34"/>
        <v>no</v>
      </c>
      <c r="AD159" s="1">
        <v>42552</v>
      </c>
      <c r="AE159" s="1">
        <v>43831</v>
      </c>
      <c r="AF159" s="1">
        <v>44896</v>
      </c>
      <c r="AG159" s="1">
        <v>44927</v>
      </c>
      <c r="AH159" s="1">
        <v>42614</v>
      </c>
      <c r="AO159" s="2">
        <v>550</v>
      </c>
      <c r="AP159" s="2">
        <v>61558.332000000009</v>
      </c>
      <c r="AQ159" s="1">
        <v>44986</v>
      </c>
      <c r="AR159" s="2">
        <v>0</v>
      </c>
      <c r="AS159" s="2">
        <v>0</v>
      </c>
      <c r="AT159" s="1">
        <v>45717</v>
      </c>
      <c r="AU159" s="2">
        <v>20798</v>
      </c>
      <c r="AV159" s="2">
        <v>2483625.8700000006</v>
      </c>
      <c r="AW159" s="1">
        <v>44958</v>
      </c>
      <c r="AX159" s="2">
        <v>6300</v>
      </c>
      <c r="AY159" s="2">
        <v>756554.43599999999</v>
      </c>
      <c r="AZ159" s="1">
        <v>45200</v>
      </c>
      <c r="BD159" s="2">
        <v>2672</v>
      </c>
      <c r="BE159" s="2">
        <v>294926.61000000004</v>
      </c>
      <c r="BF159" s="1">
        <v>44896</v>
      </c>
      <c r="BJ159" s="2">
        <v>4126</v>
      </c>
      <c r="BK159" s="2">
        <v>494993.4264</v>
      </c>
      <c r="BL159" s="1">
        <v>45047</v>
      </c>
      <c r="BM159" s="2">
        <v>6932</v>
      </c>
      <c r="BN159" s="2">
        <v>824863.73386666668</v>
      </c>
      <c r="BO159" s="1">
        <v>44896</v>
      </c>
      <c r="BP159" s="2">
        <v>375</v>
      </c>
      <c r="BQ159" s="2">
        <v>40434.864333333338</v>
      </c>
      <c r="BR159" s="1">
        <v>45108</v>
      </c>
      <c r="BV159" s="2">
        <v>461</v>
      </c>
      <c r="BW159" s="2">
        <v>66133.676999999996</v>
      </c>
      <c r="BY159" s="2">
        <v>808</v>
      </c>
      <c r="BZ159" s="2">
        <v>103648.3008</v>
      </c>
      <c r="CA159" s="1">
        <v>44986</v>
      </c>
      <c r="CE159" s="2">
        <v>2849</v>
      </c>
      <c r="CF159" s="2">
        <v>365078.857885</v>
      </c>
      <c r="CG159" s="1">
        <v>45017</v>
      </c>
      <c r="CK159" s="2">
        <v>515</v>
      </c>
      <c r="CL159" s="2">
        <v>61780.580399999999</v>
      </c>
      <c r="CM159" s="1">
        <v>44958</v>
      </c>
      <c r="CT159" s="2">
        <v>1</v>
      </c>
      <c r="CU159" s="2">
        <v>0</v>
      </c>
      <c r="CV159" s="1">
        <v>45047</v>
      </c>
      <c r="CZ159" s="2">
        <v>41</v>
      </c>
      <c r="DA159" s="2">
        <v>4586.67</v>
      </c>
      <c r="DB159" s="1">
        <v>45047</v>
      </c>
      <c r="DC159" s="2">
        <v>452</v>
      </c>
      <c r="DD159" s="2">
        <v>41935.430453333334</v>
      </c>
      <c r="DE159" s="1">
        <v>42614</v>
      </c>
      <c r="DI159" s="2">
        <v>291</v>
      </c>
      <c r="DJ159" s="2">
        <v>48904.564906666667</v>
      </c>
      <c r="DK159" s="1">
        <v>45078</v>
      </c>
      <c r="DL159" s="2">
        <v>1292</v>
      </c>
      <c r="DM159" s="2">
        <v>154793.7732</v>
      </c>
      <c r="DN159" s="1">
        <v>45047</v>
      </c>
      <c r="DO159" s="2">
        <v>81</v>
      </c>
      <c r="DP159" s="2">
        <v>10175.6952</v>
      </c>
      <c r="DQ159" s="1">
        <v>45200</v>
      </c>
      <c r="DX159" s="2">
        <v>1323832.8192189999</v>
      </c>
      <c r="DY159" s="2">
        <v>4490162.0032259999</v>
      </c>
      <c r="DZ159" s="2">
        <f t="shared" si="32"/>
        <v>5813994.8224449996</v>
      </c>
    </row>
    <row r="160" spans="1:130">
      <c r="A160" t="e">
        <f>VLOOKUP(C160,#REF!,2,FALSE)</f>
        <v>#REF!</v>
      </c>
      <c r="B160" t="e">
        <f t="shared" si="26"/>
        <v>#REF!</v>
      </c>
      <c r="C160" t="s">
        <v>573</v>
      </c>
      <c r="D160" t="s">
        <v>574</v>
      </c>
      <c r="E160" t="s">
        <v>392</v>
      </c>
      <c r="F160" t="s">
        <v>575</v>
      </c>
      <c r="G160" t="s">
        <v>107</v>
      </c>
      <c r="H160" t="e">
        <f>VLOOKUP(C160,#REF!,18,FALSE)</f>
        <v>#REF!</v>
      </c>
      <c r="I160" t="s">
        <v>788</v>
      </c>
      <c r="J160" t="str">
        <f t="shared" si="27"/>
        <v>J7</v>
      </c>
      <c r="K160" t="s">
        <v>884</v>
      </c>
      <c r="L160" t="str">
        <f t="shared" si="24"/>
        <v>J7 VACCINES</v>
      </c>
      <c r="M160" t="s">
        <v>679</v>
      </c>
      <c r="N160" t="s">
        <v>671</v>
      </c>
      <c r="O160" t="s">
        <v>709</v>
      </c>
      <c r="P160" s="1">
        <f t="shared" si="25"/>
        <v>45078</v>
      </c>
      <c r="Q160" s="1">
        <f t="shared" si="28"/>
        <v>45170</v>
      </c>
      <c r="R160" s="9">
        <f t="shared" si="29"/>
        <v>2.4312776746923993E-2</v>
      </c>
      <c r="S160" s="8">
        <f t="shared" si="30"/>
        <v>2.9435384629149401E-2</v>
      </c>
      <c r="T160">
        <f t="shared" si="31"/>
        <v>26</v>
      </c>
      <c r="U160" s="7">
        <v>225.78128104762931</v>
      </c>
      <c r="V160" s="7">
        <v>0</v>
      </c>
      <c r="W160" s="7" t="e">
        <v>#NUM!</v>
      </c>
      <c r="X160" s="7">
        <v>0</v>
      </c>
      <c r="Y160" s="7">
        <v>0</v>
      </c>
      <c r="Z160" s="7">
        <v>225.26355847320841</v>
      </c>
      <c r="AA160" s="1" t="s">
        <v>885</v>
      </c>
      <c r="AB160" s="1" t="s">
        <v>825</v>
      </c>
      <c r="AC160" s="1" t="str">
        <f t="shared" si="34"/>
        <v>no</v>
      </c>
      <c r="AE160" s="1">
        <v>45108</v>
      </c>
      <c r="AF160" s="1">
        <v>45108</v>
      </c>
      <c r="AG160" s="1">
        <v>45108</v>
      </c>
      <c r="AH160" s="1">
        <v>45078</v>
      </c>
      <c r="AI160" s="2">
        <v>245579</v>
      </c>
      <c r="AJ160" s="2">
        <v>55446392</v>
      </c>
      <c r="AK160" s="1">
        <v>45170</v>
      </c>
      <c r="AL160" s="2">
        <v>10774</v>
      </c>
      <c r="AM160" s="2">
        <v>2588506.1543999994</v>
      </c>
      <c r="AO160" s="2">
        <v>3170</v>
      </c>
      <c r="AP160" s="2">
        <v>834850.01159999997</v>
      </c>
      <c r="AQ160" s="1">
        <v>45139</v>
      </c>
      <c r="AR160" s="2">
        <v>66169</v>
      </c>
      <c r="AS160" s="2">
        <v>16766064.2952</v>
      </c>
      <c r="AT160" s="1">
        <v>45170</v>
      </c>
      <c r="AU160" s="2">
        <v>211003</v>
      </c>
      <c r="AV160" s="2">
        <v>50357131.968000002</v>
      </c>
      <c r="AW160" s="1">
        <v>45139</v>
      </c>
      <c r="AX160" s="2">
        <v>6728</v>
      </c>
      <c r="AY160" s="2">
        <v>1810675.6140000001</v>
      </c>
      <c r="AZ160" s="1">
        <v>45261</v>
      </c>
      <c r="BA160" s="2">
        <v>18920</v>
      </c>
      <c r="BB160" s="2">
        <v>3179434.5102333329</v>
      </c>
      <c r="BC160" s="1">
        <v>45292</v>
      </c>
      <c r="BD160" s="2">
        <v>1438</v>
      </c>
      <c r="BE160" s="2">
        <v>354751.70280000003</v>
      </c>
      <c r="BF160" s="1">
        <v>45078</v>
      </c>
      <c r="BG160" s="2">
        <v>1190</v>
      </c>
      <c r="BH160" s="2">
        <v>269927.96833333338</v>
      </c>
      <c r="BI160" s="1">
        <v>45108</v>
      </c>
      <c r="BJ160" s="2">
        <v>1657</v>
      </c>
      <c r="BK160" s="2">
        <v>422659.77600000001</v>
      </c>
      <c r="BL160" s="1">
        <v>45261</v>
      </c>
      <c r="BM160" s="2">
        <v>7658</v>
      </c>
      <c r="BN160" s="2">
        <v>1925002.5302666666</v>
      </c>
      <c r="BP160" s="2">
        <v>79069</v>
      </c>
      <c r="BQ160" s="2">
        <v>19574551.5165</v>
      </c>
      <c r="BR160" s="1">
        <v>45170</v>
      </c>
      <c r="BS160" s="2">
        <v>1912025</v>
      </c>
      <c r="BT160" s="2">
        <v>601512558.45899975</v>
      </c>
      <c r="BU160" s="1">
        <v>45108</v>
      </c>
      <c r="BV160" s="2">
        <v>3056</v>
      </c>
      <c r="BW160" s="2">
        <v>898295.85466666671</v>
      </c>
      <c r="BX160" s="1">
        <v>45505</v>
      </c>
      <c r="BY160" s="2">
        <v>4904</v>
      </c>
      <c r="BZ160" s="2">
        <v>1177565.9939999999</v>
      </c>
      <c r="CA160" s="1">
        <v>45170</v>
      </c>
      <c r="CB160" s="2">
        <v>10</v>
      </c>
      <c r="CC160" s="2">
        <v>2203.094165333333</v>
      </c>
      <c r="CD160" s="1">
        <v>45505</v>
      </c>
      <c r="CE160" s="2">
        <v>624</v>
      </c>
      <c r="CF160" s="2">
        <v>144648.94339933334</v>
      </c>
      <c r="CG160" s="1">
        <v>45139</v>
      </c>
      <c r="CH160" s="2">
        <v>0</v>
      </c>
      <c r="CI160" s="2">
        <v>0</v>
      </c>
      <c r="CJ160" s="1">
        <v>45536</v>
      </c>
      <c r="CK160" s="2">
        <v>1057</v>
      </c>
      <c r="CL160" s="2">
        <v>252559.20360000001</v>
      </c>
      <c r="CM160" s="1">
        <v>45139</v>
      </c>
      <c r="CN160" s="2">
        <v>65765</v>
      </c>
      <c r="CO160" s="2">
        <v>9997738.3704000004</v>
      </c>
      <c r="CP160" s="1">
        <v>45413</v>
      </c>
      <c r="CQ160" s="2">
        <v>352</v>
      </c>
      <c r="CR160" s="2">
        <v>87635.993493333328</v>
      </c>
      <c r="CS160" s="1">
        <v>45261</v>
      </c>
      <c r="CT160" s="2">
        <v>170</v>
      </c>
      <c r="CU160" s="2">
        <v>41839.380000000005</v>
      </c>
      <c r="CV160" s="1">
        <v>45200</v>
      </c>
      <c r="CW160" s="2">
        <v>0</v>
      </c>
      <c r="CX160" s="2">
        <v>0</v>
      </c>
      <c r="CY160" s="1">
        <v>45809</v>
      </c>
      <c r="CZ160" s="2">
        <v>171</v>
      </c>
      <c r="DA160" s="2">
        <v>45814.493999999999</v>
      </c>
      <c r="DB160" s="1">
        <v>45170</v>
      </c>
      <c r="DF160" s="2">
        <v>5</v>
      </c>
      <c r="DG160" s="2">
        <v>1168.4567999999999</v>
      </c>
      <c r="DI160" s="2">
        <v>2500</v>
      </c>
      <c r="DJ160" s="2">
        <v>685768.57194666669</v>
      </c>
      <c r="DK160" s="1">
        <v>45139</v>
      </c>
      <c r="DL160" s="2">
        <v>2485</v>
      </c>
      <c r="DM160" s="2">
        <v>622021.06560000009</v>
      </c>
      <c r="DN160" s="1">
        <v>45170</v>
      </c>
      <c r="DO160" s="2">
        <v>67</v>
      </c>
      <c r="DP160" s="2">
        <v>16322.578800000001</v>
      </c>
      <c r="DQ160" s="1">
        <v>45474</v>
      </c>
      <c r="DU160" s="2">
        <v>0</v>
      </c>
      <c r="DV160" s="2">
        <v>0</v>
      </c>
      <c r="DW160" s="1">
        <v>45717</v>
      </c>
      <c r="DX160" s="2">
        <v>221710121.22023866</v>
      </c>
      <c r="DY160" s="2">
        <v>547305967.28696609</v>
      </c>
      <c r="DZ160" s="2">
        <f t="shared" si="32"/>
        <v>769016088.50720477</v>
      </c>
    </row>
    <row r="161" spans="1:130">
      <c r="A161" t="e">
        <f>VLOOKUP(C161,#REF!,2,FALSE)</f>
        <v>#REF!</v>
      </c>
      <c r="B161" t="e">
        <f t="shared" si="26"/>
        <v>#REF!</v>
      </c>
      <c r="C161" t="s">
        <v>576</v>
      </c>
      <c r="D161" t="s">
        <v>577</v>
      </c>
      <c r="E161" t="s">
        <v>548</v>
      </c>
      <c r="F161" t="s">
        <v>162</v>
      </c>
      <c r="G161" t="s">
        <v>578</v>
      </c>
      <c r="H161" t="e">
        <f>VLOOKUP(C161,#REF!,18,FALSE)</f>
        <v>#REF!</v>
      </c>
      <c r="I161" t="s">
        <v>789</v>
      </c>
      <c r="J161" t="str">
        <f t="shared" si="27"/>
        <v>J7</v>
      </c>
      <c r="K161" t="s">
        <v>884</v>
      </c>
      <c r="L161" t="str">
        <f t="shared" si="24"/>
        <v>J7 VACCINES</v>
      </c>
      <c r="M161" t="s">
        <v>698</v>
      </c>
      <c r="N161" t="s">
        <v>701</v>
      </c>
      <c r="O161" t="s">
        <v>670</v>
      </c>
      <c r="P161" s="1">
        <f t="shared" si="25"/>
        <v>44166</v>
      </c>
      <c r="Q161" s="1">
        <f t="shared" si="28"/>
        <v>44256</v>
      </c>
      <c r="R161" s="9">
        <f t="shared" si="29"/>
        <v>4.7157580104869377E-11</v>
      </c>
      <c r="S161" s="8">
        <f t="shared" si="30"/>
        <v>2.9435384629149401E-2</v>
      </c>
      <c r="T161">
        <f t="shared" si="31"/>
        <v>1</v>
      </c>
      <c r="U161" s="7">
        <v>0</v>
      </c>
      <c r="V161" s="7">
        <v>0</v>
      </c>
      <c r="W161" s="7">
        <v>1.2029032258064516E-3</v>
      </c>
      <c r="X161" s="7">
        <v>2.4058064516129032E-3</v>
      </c>
      <c r="Y161" s="7">
        <v>0</v>
      </c>
      <c r="Z161" s="7">
        <v>0</v>
      </c>
      <c r="AA161" s="1" t="s">
        <v>817</v>
      </c>
      <c r="AB161" s="1" t="str">
        <f t="shared" si="33"/>
        <v/>
      </c>
      <c r="AC161" s="1" t="str">
        <f t="shared" si="34"/>
        <v>no</v>
      </c>
      <c r="AD161" s="1">
        <v>44136</v>
      </c>
      <c r="AE161" s="1">
        <v>44197</v>
      </c>
      <c r="AF161" s="1">
        <v>44256</v>
      </c>
      <c r="AG161" s="1">
        <v>44197</v>
      </c>
      <c r="AH161" s="1">
        <v>44166</v>
      </c>
      <c r="AI161" s="2">
        <v>0</v>
      </c>
      <c r="AJ161" s="2">
        <v>0</v>
      </c>
      <c r="AK161" s="1">
        <v>44256</v>
      </c>
      <c r="AR161" s="2">
        <v>620</v>
      </c>
      <c r="AS161" s="2">
        <v>1.4916</v>
      </c>
      <c r="AT161" s="1">
        <v>44228</v>
      </c>
      <c r="AU161" s="2">
        <v>0</v>
      </c>
      <c r="AV161" s="2">
        <v>0</v>
      </c>
      <c r="AW161" s="1">
        <v>44256</v>
      </c>
      <c r="AX161" s="2">
        <v>26</v>
      </c>
      <c r="AY161" s="2">
        <v>0</v>
      </c>
      <c r="AZ161" s="1">
        <v>44228</v>
      </c>
      <c r="BM161" s="2">
        <v>0</v>
      </c>
      <c r="BN161" s="2">
        <v>0</v>
      </c>
      <c r="BO161" s="1">
        <v>44197</v>
      </c>
      <c r="BP161" s="2">
        <v>1</v>
      </c>
      <c r="BQ161" s="2">
        <v>0</v>
      </c>
      <c r="BR161" s="1">
        <v>44166</v>
      </c>
      <c r="BS161" s="2">
        <v>0</v>
      </c>
      <c r="BT161" s="2">
        <v>0</v>
      </c>
      <c r="BU161" s="1">
        <v>44228</v>
      </c>
      <c r="CE161" s="2">
        <v>0</v>
      </c>
      <c r="CF161" s="2">
        <v>0</v>
      </c>
      <c r="CG161" s="1">
        <v>44197</v>
      </c>
      <c r="CK161" s="2">
        <v>0</v>
      </c>
      <c r="CL161" s="2">
        <v>0</v>
      </c>
      <c r="CM161" s="1">
        <v>44228</v>
      </c>
      <c r="DL161" s="2">
        <v>0</v>
      </c>
      <c r="DM161" s="2">
        <v>0</v>
      </c>
      <c r="DN161" s="1">
        <v>44228</v>
      </c>
      <c r="DX161" s="2">
        <v>1.4916</v>
      </c>
      <c r="DY161" s="2">
        <v>0</v>
      </c>
      <c r="DZ161" s="2">
        <f t="shared" si="32"/>
        <v>1.4916</v>
      </c>
    </row>
    <row r="162" spans="1:130">
      <c r="A162" t="e">
        <f>VLOOKUP(C162,#REF!,2,FALSE)</f>
        <v>#REF!</v>
      </c>
      <c r="B162" t="e">
        <f t="shared" si="26"/>
        <v>#REF!</v>
      </c>
      <c r="C162" t="s">
        <v>579</v>
      </c>
      <c r="D162" t="s">
        <v>580</v>
      </c>
      <c r="E162" t="s">
        <v>408</v>
      </c>
      <c r="F162" t="s">
        <v>581</v>
      </c>
      <c r="G162" t="s">
        <v>239</v>
      </c>
      <c r="H162" t="e">
        <f>VLOOKUP(C162,#REF!,18,FALSE)</f>
        <v>#REF!</v>
      </c>
      <c r="I162" t="s">
        <v>789</v>
      </c>
      <c r="J162" t="str">
        <f t="shared" si="27"/>
        <v>J7</v>
      </c>
      <c r="K162" t="s">
        <v>884</v>
      </c>
      <c r="L162" t="str">
        <f t="shared" si="24"/>
        <v>J7 VACCINES</v>
      </c>
      <c r="M162" t="s">
        <v>790</v>
      </c>
      <c r="N162" t="s">
        <v>701</v>
      </c>
      <c r="O162" t="s">
        <v>691</v>
      </c>
      <c r="P162" s="1">
        <f t="shared" ref="P162:P177" si="35">MIN(AK162,AT162,AW162,AZ162,BO162,BR162,BU162,AN162,AQ162,BC162,BF162,BI162,BL162)</f>
        <v>44531</v>
      </c>
      <c r="Q162" s="1">
        <f t="shared" si="28"/>
        <v>44652</v>
      </c>
      <c r="R162" s="9">
        <f t="shared" si="29"/>
        <v>4.9387958703529296E-3</v>
      </c>
      <c r="S162" s="8">
        <f t="shared" si="30"/>
        <v>2.9435384629149401E-2</v>
      </c>
      <c r="T162">
        <f t="shared" si="31"/>
        <v>5</v>
      </c>
      <c r="U162" s="7">
        <v>0</v>
      </c>
      <c r="V162" s="7">
        <v>0</v>
      </c>
      <c r="W162" s="7" t="e">
        <v>#NUM!</v>
      </c>
      <c r="X162" s="7">
        <v>0</v>
      </c>
      <c r="Y162" s="7">
        <v>146.36855172447966</v>
      </c>
      <c r="Z162" s="7">
        <v>0</v>
      </c>
      <c r="AA162" s="1">
        <v>0</v>
      </c>
      <c r="AB162" s="1" t="str">
        <f t="shared" si="33"/>
        <v/>
      </c>
      <c r="AC162" s="1" t="str">
        <f t="shared" si="34"/>
        <v>no</v>
      </c>
      <c r="AD162" s="1">
        <v>44409</v>
      </c>
      <c r="AE162" s="1">
        <v>44562</v>
      </c>
      <c r="AF162" s="1">
        <v>44531</v>
      </c>
      <c r="AG162" s="1">
        <v>44562</v>
      </c>
      <c r="AH162" s="1">
        <v>44531</v>
      </c>
      <c r="AI162" s="2">
        <v>0</v>
      </c>
      <c r="AJ162" s="2">
        <v>0</v>
      </c>
      <c r="AK162" s="1">
        <v>44652</v>
      </c>
      <c r="AR162" s="2">
        <v>2397</v>
      </c>
      <c r="AS162" s="2">
        <v>2.9832000000000001</v>
      </c>
      <c r="AT162" s="1">
        <v>44593</v>
      </c>
      <c r="AU162" s="2">
        <v>5079</v>
      </c>
      <c r="AV162" s="2">
        <v>7283.4827999999998</v>
      </c>
      <c r="AW162" s="1">
        <v>44531</v>
      </c>
      <c r="AX162" s="2">
        <v>0</v>
      </c>
      <c r="AY162" s="2">
        <v>0</v>
      </c>
      <c r="AZ162" s="1">
        <v>44621</v>
      </c>
      <c r="BA162" s="2">
        <v>146363</v>
      </c>
      <c r="BB162" s="2">
        <v>23192041.3792</v>
      </c>
      <c r="BC162" s="1">
        <v>45536</v>
      </c>
      <c r="BG162" s="2">
        <v>0</v>
      </c>
      <c r="BH162" s="2">
        <v>0</v>
      </c>
      <c r="BI162" s="1">
        <v>45383</v>
      </c>
      <c r="BM162" s="2">
        <v>0</v>
      </c>
      <c r="BN162" s="2">
        <v>0</v>
      </c>
      <c r="BO162" s="1">
        <v>44531</v>
      </c>
      <c r="BP162" s="2">
        <v>178</v>
      </c>
      <c r="BQ162" s="2">
        <v>98104.995500000005</v>
      </c>
      <c r="BR162" s="1">
        <v>45108</v>
      </c>
      <c r="BS162" s="2">
        <v>908100</v>
      </c>
      <c r="BT162" s="2">
        <v>132917281.82099998</v>
      </c>
      <c r="BU162" s="1">
        <v>45200</v>
      </c>
      <c r="CE162" s="2">
        <v>0</v>
      </c>
      <c r="CF162" s="2">
        <v>0</v>
      </c>
      <c r="CG162" s="1">
        <v>44593</v>
      </c>
      <c r="CK162" s="2">
        <v>0</v>
      </c>
      <c r="CL162" s="2">
        <v>0</v>
      </c>
      <c r="CM162" s="1">
        <v>44621</v>
      </c>
      <c r="DL162" s="2">
        <v>0</v>
      </c>
      <c r="DM162" s="2">
        <v>0</v>
      </c>
      <c r="DN162" s="1">
        <v>44562</v>
      </c>
      <c r="DX162" s="2">
        <v>7903876.170566665</v>
      </c>
      <c r="DY162" s="2">
        <v>148310838.4911333</v>
      </c>
      <c r="DZ162" s="2">
        <f t="shared" si="32"/>
        <v>156214714.66169998</v>
      </c>
    </row>
    <row r="163" spans="1:130">
      <c r="A163" t="e">
        <f>VLOOKUP(C163,#REF!,2,FALSE)</f>
        <v>#REF!</v>
      </c>
      <c r="B163" t="e">
        <f t="shared" si="26"/>
        <v>#REF!</v>
      </c>
      <c r="C163" t="s">
        <v>582</v>
      </c>
      <c r="D163" t="s">
        <v>583</v>
      </c>
      <c r="E163" t="s">
        <v>105</v>
      </c>
      <c r="F163" t="s">
        <v>342</v>
      </c>
      <c r="G163" t="s">
        <v>107</v>
      </c>
      <c r="H163" t="e">
        <f>VLOOKUP(C163,#REF!,18,FALSE)</f>
        <v>#REF!</v>
      </c>
      <c r="I163" t="s">
        <v>704</v>
      </c>
      <c r="J163" t="str">
        <f t="shared" si="27"/>
        <v>B3</v>
      </c>
      <c r="K163" t="s">
        <v>841</v>
      </c>
      <c r="L163" t="str">
        <f t="shared" si="24"/>
        <v>B3 ANTI-ANAEMIC PREPARATIONS</v>
      </c>
      <c r="M163" t="s">
        <v>667</v>
      </c>
      <c r="N163" t="s">
        <v>667</v>
      </c>
      <c r="O163" t="s">
        <v>703</v>
      </c>
      <c r="P163" s="1">
        <f t="shared" si="35"/>
        <v>44044</v>
      </c>
      <c r="Q163" s="1" t="str">
        <f t="shared" si="28"/>
        <v/>
      </c>
      <c r="R163" s="9">
        <f t="shared" si="29"/>
        <v>2.467567625427839E-4</v>
      </c>
      <c r="S163" s="8">
        <f t="shared" si="30"/>
        <v>2.9737697897948123E-3</v>
      </c>
      <c r="T163">
        <f t="shared" si="31"/>
        <v>4</v>
      </c>
      <c r="U163" s="7">
        <v>0</v>
      </c>
      <c r="V163" s="7">
        <v>2.476415020158778</v>
      </c>
      <c r="W163" s="7">
        <v>20.264548727984344</v>
      </c>
      <c r="X163" s="7">
        <v>24.313080000000003</v>
      </c>
      <c r="Y163" s="7">
        <v>59.05475757575757</v>
      </c>
      <c r="Z163" s="7">
        <v>935</v>
      </c>
      <c r="AA163" s="1" t="s">
        <v>886</v>
      </c>
      <c r="AB163" s="1" t="s">
        <v>825</v>
      </c>
      <c r="AC163" s="1" t="str">
        <f t="shared" si="34"/>
        <v>no</v>
      </c>
      <c r="AD163" s="1">
        <v>44044</v>
      </c>
      <c r="AE163" s="1">
        <v>44013</v>
      </c>
      <c r="AF163" s="1">
        <v>44044</v>
      </c>
      <c r="AG163" s="1">
        <v>44013</v>
      </c>
      <c r="AH163" s="1">
        <v>44044</v>
      </c>
      <c r="AU163" s="2">
        <v>5877</v>
      </c>
      <c r="AV163" s="2">
        <v>90613.208400000003</v>
      </c>
      <c r="AW163" s="1">
        <v>45444</v>
      </c>
      <c r="BA163" s="2">
        <v>2584800</v>
      </c>
      <c r="BB163" s="2">
        <v>5408614.9714666661</v>
      </c>
      <c r="BC163" s="1">
        <v>44044</v>
      </c>
      <c r="BD163" s="2">
        <v>0</v>
      </c>
      <c r="BE163" s="2">
        <v>0</v>
      </c>
      <c r="BF163" s="1">
        <v>45017</v>
      </c>
      <c r="BP163" s="2">
        <v>0</v>
      </c>
      <c r="BQ163" s="2">
        <v>0</v>
      </c>
      <c r="BR163" s="1">
        <v>45627</v>
      </c>
      <c r="BS163" s="2">
        <v>38940</v>
      </c>
      <c r="BT163" s="2">
        <v>2299592.2599999998</v>
      </c>
      <c r="BU163" s="1">
        <v>45627</v>
      </c>
      <c r="BV163" s="2">
        <v>0</v>
      </c>
      <c r="BW163" s="2">
        <v>0</v>
      </c>
      <c r="BY163" s="2">
        <v>294</v>
      </c>
      <c r="BZ163" s="2">
        <v>6126.0012000000006</v>
      </c>
      <c r="CA163" s="1">
        <v>45444</v>
      </c>
      <c r="DX163" s="2">
        <v>3645592.1554666664</v>
      </c>
      <c r="DY163" s="2">
        <v>4159354.2856000001</v>
      </c>
      <c r="DZ163" s="2">
        <f t="shared" si="32"/>
        <v>7804946.4410666665</v>
      </c>
    </row>
    <row r="164" spans="1:130">
      <c r="A164" t="e">
        <f>VLOOKUP(C164,#REF!,2,FALSE)</f>
        <v>#REF!</v>
      </c>
      <c r="B164" t="e">
        <f t="shared" si="26"/>
        <v>#REF!</v>
      </c>
      <c r="C164" t="s">
        <v>584</v>
      </c>
      <c r="D164" t="s">
        <v>585</v>
      </c>
      <c r="E164" t="s">
        <v>115</v>
      </c>
      <c r="F164" t="s">
        <v>162</v>
      </c>
      <c r="G164" t="s">
        <v>586</v>
      </c>
      <c r="H164" t="e">
        <f>VLOOKUP(C164,#REF!,18,FALSE)</f>
        <v>#REF!</v>
      </c>
      <c r="I164" t="s">
        <v>711</v>
      </c>
      <c r="J164" t="str">
        <f t="shared" si="27"/>
        <v>B2</v>
      </c>
      <c r="K164" t="s">
        <v>839</v>
      </c>
      <c r="L164" t="str">
        <f t="shared" si="24"/>
        <v>B2 BLOOD COAGULATION SYSTEM, OTHER PRODUCTS</v>
      </c>
      <c r="M164" t="s">
        <v>679</v>
      </c>
      <c r="N164" t="s">
        <v>679</v>
      </c>
      <c r="O164" t="s">
        <v>784</v>
      </c>
      <c r="P164" s="1">
        <f t="shared" si="35"/>
        <v>45352</v>
      </c>
      <c r="Q164" s="1" t="str">
        <f t="shared" si="28"/>
        <v/>
      </c>
      <c r="R164" s="9">
        <f t="shared" si="29"/>
        <v>7.3264012729156271E-4</v>
      </c>
      <c r="S164" s="8">
        <f t="shared" si="30"/>
        <v>1.0992210526264871E-2</v>
      </c>
      <c r="T164">
        <f t="shared" si="31"/>
        <v>2</v>
      </c>
      <c r="U164" s="7">
        <v>0</v>
      </c>
      <c r="V164" s="7">
        <v>81821.835243668131</v>
      </c>
      <c r="W164" s="7">
        <v>81821.835243668131</v>
      </c>
      <c r="X164" s="7">
        <v>81821.835243668131</v>
      </c>
      <c r="Y164" s="7">
        <v>0</v>
      </c>
      <c r="Z164" s="7" t="e">
        <v>#N/A</v>
      </c>
      <c r="AA164" s="1" t="e">
        <v>#N/A</v>
      </c>
      <c r="AB164" s="1" t="e">
        <f t="shared" si="33"/>
        <v>#N/A</v>
      </c>
      <c r="AC164" s="1" t="str">
        <f t="shared" si="34"/>
        <v>no</v>
      </c>
      <c r="AE164" s="1">
        <v>45383</v>
      </c>
      <c r="AG164" s="1">
        <v>45383</v>
      </c>
      <c r="AH164" s="1">
        <v>45352</v>
      </c>
      <c r="AX164" s="2">
        <v>229</v>
      </c>
      <c r="AY164" s="2">
        <v>18737200.270800002</v>
      </c>
      <c r="AZ164" s="1">
        <v>45352</v>
      </c>
      <c r="BS164" s="2">
        <v>45</v>
      </c>
      <c r="BT164" s="2">
        <v>4436296.1519999998</v>
      </c>
      <c r="BU164" s="1">
        <v>45536</v>
      </c>
      <c r="DX164" s="2">
        <v>23173496.422800001</v>
      </c>
      <c r="DZ164" s="2">
        <f t="shared" si="32"/>
        <v>23173496.422800001</v>
      </c>
    </row>
    <row r="165" spans="1:130">
      <c r="A165" t="e">
        <f>VLOOKUP(C165,#REF!,2,FALSE)</f>
        <v>#REF!</v>
      </c>
      <c r="B165" t="e">
        <f t="shared" si="26"/>
        <v>#REF!</v>
      </c>
      <c r="C165" t="s">
        <v>587</v>
      </c>
      <c r="D165" t="s">
        <v>588</v>
      </c>
      <c r="E165" t="s">
        <v>296</v>
      </c>
      <c r="F165" t="s">
        <v>589</v>
      </c>
      <c r="G165" t="s">
        <v>590</v>
      </c>
      <c r="H165" t="e">
        <f>VLOOKUP(C165,#REF!,18,FALSE)</f>
        <v>#REF!</v>
      </c>
      <c r="I165" t="s">
        <v>694</v>
      </c>
      <c r="J165" t="str">
        <f t="shared" si="27"/>
        <v>M5</v>
      </c>
      <c r="K165" t="s">
        <v>836</v>
      </c>
      <c r="L165" t="str">
        <f t="shared" si="24"/>
        <v>M5 OTHER DRUGS FOR DISORDERS OF THE MUSCULO-SKELETAL SYSTEM</v>
      </c>
      <c r="M165" t="s">
        <v>679</v>
      </c>
      <c r="N165" t="s">
        <v>701</v>
      </c>
      <c r="O165" t="s">
        <v>697</v>
      </c>
      <c r="P165" s="1">
        <f t="shared" si="35"/>
        <v>45292</v>
      </c>
      <c r="Q165" s="1" t="str">
        <f t="shared" si="28"/>
        <v/>
      </c>
      <c r="R165" s="9">
        <f t="shared" si="29"/>
        <v>3.4677326530115695E-4</v>
      </c>
      <c r="S165" s="8">
        <f t="shared" si="30"/>
        <v>1.2056708519017075E-2</v>
      </c>
      <c r="T165">
        <f t="shared" si="31"/>
        <v>2</v>
      </c>
      <c r="U165" s="7">
        <v>0</v>
      </c>
      <c r="V165" s="7">
        <v>410.19</v>
      </c>
      <c r="W165" s="7">
        <v>410.19</v>
      </c>
      <c r="X165" s="7">
        <v>410.19</v>
      </c>
      <c r="Y165" s="7">
        <v>0</v>
      </c>
      <c r="Z165" s="7" t="e">
        <v>#N/A</v>
      </c>
      <c r="AA165" s="1" t="e">
        <v>#N/A</v>
      </c>
      <c r="AB165" s="1" t="e">
        <f t="shared" si="33"/>
        <v>#N/A</v>
      </c>
      <c r="AC165" s="1" t="str">
        <f t="shared" si="34"/>
        <v>no</v>
      </c>
      <c r="AE165" s="1">
        <v>45292</v>
      </c>
      <c r="AF165" s="1">
        <v>45292</v>
      </c>
      <c r="AG165" s="1">
        <v>45292</v>
      </c>
      <c r="AH165" s="1">
        <v>45292</v>
      </c>
      <c r="AU165" s="2">
        <v>22700</v>
      </c>
      <c r="AV165" s="2">
        <v>9311313</v>
      </c>
      <c r="AW165" s="1">
        <v>45292</v>
      </c>
      <c r="BP165" s="2">
        <v>0</v>
      </c>
      <c r="BQ165" s="2">
        <v>0</v>
      </c>
      <c r="BR165" s="1">
        <v>45658</v>
      </c>
      <c r="BY165" s="2">
        <v>4040</v>
      </c>
      <c r="BZ165" s="2">
        <v>1657167.6</v>
      </c>
      <c r="CA165" s="1">
        <v>45323</v>
      </c>
      <c r="DR165" s="2">
        <v>0</v>
      </c>
      <c r="DS165" s="2">
        <v>0</v>
      </c>
      <c r="DT165" s="1">
        <v>45809</v>
      </c>
      <c r="DX165" s="2">
        <v>0</v>
      </c>
      <c r="DY165" s="2">
        <v>10968480.6</v>
      </c>
      <c r="DZ165" s="2">
        <f t="shared" si="32"/>
        <v>10968480.6</v>
      </c>
    </row>
    <row r="166" spans="1:130">
      <c r="A166" t="e">
        <f>VLOOKUP(C166,#REF!,2,FALSE)</f>
        <v>#REF!</v>
      </c>
      <c r="B166" t="e">
        <f t="shared" si="26"/>
        <v>#REF!</v>
      </c>
      <c r="C166" t="s">
        <v>591</v>
      </c>
      <c r="D166" t="s">
        <v>592</v>
      </c>
      <c r="E166" t="s">
        <v>105</v>
      </c>
      <c r="F166" t="s">
        <v>593</v>
      </c>
      <c r="G166" t="s">
        <v>107</v>
      </c>
      <c r="H166" t="e">
        <f>VLOOKUP(C166,#REF!,18,FALSE)</f>
        <v>#REF!</v>
      </c>
      <c r="I166" t="s">
        <v>685</v>
      </c>
      <c r="J166" t="str">
        <f t="shared" si="27"/>
        <v>C6</v>
      </c>
      <c r="K166" t="s">
        <v>828</v>
      </c>
      <c r="L166" t="str">
        <f t="shared" si="24"/>
        <v>C6 OTHER CARDIOVASCULAR PRODUCTS</v>
      </c>
      <c r="M166" t="s">
        <v>671</v>
      </c>
      <c r="N166" t="s">
        <v>671</v>
      </c>
      <c r="O166" t="s">
        <v>671</v>
      </c>
      <c r="P166" s="1">
        <f t="shared" si="35"/>
        <v>44228</v>
      </c>
      <c r="Q166" s="1">
        <f t="shared" si="28"/>
        <v>45170</v>
      </c>
      <c r="R166" s="9">
        <f t="shared" si="29"/>
        <v>1.2588337844256245E-3</v>
      </c>
      <c r="S166" s="8">
        <f t="shared" si="30"/>
        <v>7.1310779502898802E-3</v>
      </c>
      <c r="T166">
        <f t="shared" si="31"/>
        <v>25</v>
      </c>
      <c r="U166" s="7">
        <v>5.0535714285714288</v>
      </c>
      <c r="V166" s="7">
        <v>0.94855527538769868</v>
      </c>
      <c r="W166" s="7">
        <v>3.9299500267022696</v>
      </c>
      <c r="X166" s="7">
        <v>5.6893885714285712</v>
      </c>
      <c r="Y166" s="7">
        <v>29.284657766756542</v>
      </c>
      <c r="Z166" s="7">
        <v>1763</v>
      </c>
      <c r="AA166" s="1" t="s">
        <v>817</v>
      </c>
      <c r="AB166" s="1" t="s">
        <v>825</v>
      </c>
      <c r="AC166" s="1" t="str">
        <f t="shared" si="34"/>
        <v>no</v>
      </c>
      <c r="AD166" s="1">
        <v>44228</v>
      </c>
      <c r="AE166" s="1">
        <v>44197</v>
      </c>
      <c r="AF166" s="1">
        <v>44228</v>
      </c>
      <c r="AG166" s="1">
        <v>44197</v>
      </c>
      <c r="AH166" s="1">
        <v>44228</v>
      </c>
      <c r="AI166" s="2">
        <v>2590</v>
      </c>
      <c r="AJ166" s="2">
        <v>13054</v>
      </c>
      <c r="AK166" s="1">
        <v>45170</v>
      </c>
      <c r="AL166" s="2">
        <v>83104</v>
      </c>
      <c r="AM166" s="2">
        <v>326398.84299999999</v>
      </c>
      <c r="AO166" s="2">
        <v>0</v>
      </c>
      <c r="AP166" s="2">
        <v>0</v>
      </c>
      <c r="AQ166" s="1">
        <v>45352</v>
      </c>
      <c r="AU166" s="2">
        <v>760513</v>
      </c>
      <c r="AV166" s="2">
        <v>2892706.1195999994</v>
      </c>
      <c r="AW166" s="1">
        <v>44440</v>
      </c>
      <c r="AX166" s="2">
        <v>510238</v>
      </c>
      <c r="AY166" s="2">
        <v>1922815.5936000003</v>
      </c>
      <c r="AZ166" s="1">
        <v>44743</v>
      </c>
      <c r="BA166" s="2">
        <v>2837600</v>
      </c>
      <c r="BB166" s="2">
        <v>4157825.5762666669</v>
      </c>
      <c r="BC166" s="1">
        <v>44440</v>
      </c>
      <c r="BD166" s="2">
        <v>518</v>
      </c>
      <c r="BE166" s="2">
        <v>2073.3240000000001</v>
      </c>
      <c r="BF166" s="1">
        <v>44378</v>
      </c>
      <c r="BG166" s="2">
        <v>0</v>
      </c>
      <c r="BH166" s="2">
        <v>0</v>
      </c>
      <c r="BI166" s="1">
        <v>44440</v>
      </c>
      <c r="BJ166" s="2">
        <v>363133</v>
      </c>
      <c r="BK166" s="2">
        <v>1520311.8084000002</v>
      </c>
      <c r="BL166" s="1">
        <v>44896</v>
      </c>
      <c r="BM166" s="2">
        <v>1260</v>
      </c>
      <c r="BN166" s="2">
        <v>4585.1651999999995</v>
      </c>
      <c r="BO166" s="1">
        <v>44378</v>
      </c>
      <c r="BP166" s="2">
        <v>2912</v>
      </c>
      <c r="BQ166" s="2">
        <v>14772.829833333333</v>
      </c>
      <c r="BR166" s="1">
        <v>44409</v>
      </c>
      <c r="BS166" s="2">
        <v>919926</v>
      </c>
      <c r="BT166" s="2">
        <v>27089455.357999995</v>
      </c>
      <c r="BU166" s="1">
        <v>44228</v>
      </c>
      <c r="BV166" s="2">
        <v>16758</v>
      </c>
      <c r="BW166" s="2">
        <v>68116.571533333336</v>
      </c>
      <c r="BX166" s="1">
        <v>44805</v>
      </c>
      <c r="BY166" s="2">
        <v>109856</v>
      </c>
      <c r="BZ166" s="2">
        <v>426038.25000000006</v>
      </c>
      <c r="CA166" s="1">
        <v>44440</v>
      </c>
      <c r="CB166" s="2">
        <v>9436</v>
      </c>
      <c r="CC166" s="2">
        <v>41821.588050666665</v>
      </c>
      <c r="CD166" s="1">
        <v>44652</v>
      </c>
      <c r="CE166" s="2">
        <v>42406</v>
      </c>
      <c r="CF166" s="2">
        <v>70855.104826333321</v>
      </c>
      <c r="CG166" s="1">
        <v>44562</v>
      </c>
      <c r="CH166" s="2">
        <v>6216</v>
      </c>
      <c r="CI166" s="2">
        <v>15646.884</v>
      </c>
      <c r="CJ166" s="1">
        <v>44682</v>
      </c>
      <c r="CK166" s="2">
        <v>5362</v>
      </c>
      <c r="CL166" s="2">
        <v>19681.662000000004</v>
      </c>
      <c r="CM166" s="1">
        <v>44409</v>
      </c>
      <c r="CN166" s="2">
        <v>14602</v>
      </c>
      <c r="CO166" s="2">
        <v>71547.5772</v>
      </c>
      <c r="CP166" s="1">
        <v>44986</v>
      </c>
      <c r="CQ166" s="2">
        <v>2184</v>
      </c>
      <c r="CR166" s="2">
        <v>10050.177233333334</v>
      </c>
      <c r="CS166" s="1">
        <v>44896</v>
      </c>
      <c r="CW166" s="2">
        <v>203588</v>
      </c>
      <c r="CX166" s="2">
        <v>488498.6648106667</v>
      </c>
      <c r="CY166" s="1">
        <v>44986</v>
      </c>
      <c r="CZ166" s="2">
        <v>266</v>
      </c>
      <c r="DA166" s="2">
        <v>1513.9739999999999</v>
      </c>
      <c r="DB166" s="1">
        <v>44835</v>
      </c>
      <c r="DC166" s="2">
        <v>46788</v>
      </c>
      <c r="DD166" s="2">
        <v>249397.36077333335</v>
      </c>
      <c r="DE166" s="1">
        <v>45200</v>
      </c>
      <c r="DI166" s="2">
        <v>11494</v>
      </c>
      <c r="DJ166" s="2">
        <v>55551.948800000006</v>
      </c>
      <c r="DK166" s="1">
        <v>44531</v>
      </c>
      <c r="DL166" s="2">
        <v>15386</v>
      </c>
      <c r="DM166" s="2">
        <v>59668.474799999996</v>
      </c>
      <c r="DN166" s="1">
        <v>44805</v>
      </c>
      <c r="DO166" s="2">
        <v>63756</v>
      </c>
      <c r="DP166" s="2">
        <v>242038.94880000001</v>
      </c>
      <c r="DQ166" s="1">
        <v>44682</v>
      </c>
      <c r="DR166" s="2">
        <v>18410</v>
      </c>
      <c r="DS166" s="2">
        <v>52640.055599999992</v>
      </c>
      <c r="DT166" s="1">
        <v>44621</v>
      </c>
      <c r="DX166" s="2">
        <v>6506332.3363349997</v>
      </c>
      <c r="DY166" s="2">
        <v>33310733.523992665</v>
      </c>
      <c r="DZ166" s="2">
        <f t="shared" si="32"/>
        <v>39817065.860327661</v>
      </c>
    </row>
    <row r="167" spans="1:130">
      <c r="A167" t="e">
        <f>VLOOKUP(C167,#REF!,2,FALSE)</f>
        <v>#REF!</v>
      </c>
      <c r="B167" t="e">
        <f t="shared" si="26"/>
        <v>#REF!</v>
      </c>
      <c r="C167" t="s">
        <v>594</v>
      </c>
      <c r="D167" t="s">
        <v>595</v>
      </c>
      <c r="E167" t="s">
        <v>596</v>
      </c>
      <c r="F167" t="s">
        <v>106</v>
      </c>
      <c r="G167" t="s">
        <v>107</v>
      </c>
      <c r="H167" t="e">
        <f>VLOOKUP(C167,#REF!,18,FALSE)</f>
        <v>#REF!</v>
      </c>
      <c r="I167" t="s">
        <v>715</v>
      </c>
      <c r="J167" t="str">
        <f t="shared" si="27"/>
        <v>N7</v>
      </c>
      <c r="K167" t="s">
        <v>821</v>
      </c>
      <c r="L167" t="str">
        <f t="shared" si="24"/>
        <v>N7 OTHER CNS DRUGS</v>
      </c>
      <c r="M167" t="s">
        <v>698</v>
      </c>
      <c r="N167" t="s">
        <v>671</v>
      </c>
      <c r="O167" t="s">
        <v>671</v>
      </c>
      <c r="P167" s="1">
        <f t="shared" si="35"/>
        <v>44317</v>
      </c>
      <c r="Q167" s="1" t="str">
        <f t="shared" si="28"/>
        <v/>
      </c>
      <c r="R167" s="9">
        <f t="shared" si="29"/>
        <v>4.8245960947523496E-3</v>
      </c>
      <c r="S167" s="8">
        <f t="shared" si="30"/>
        <v>2.6238962166651732E-2</v>
      </c>
      <c r="T167">
        <f t="shared" si="31"/>
        <v>1</v>
      </c>
      <c r="U167" s="7">
        <v>0</v>
      </c>
      <c r="V167" s="7">
        <v>0</v>
      </c>
      <c r="W167" s="7" t="e">
        <v>#NUM!</v>
      </c>
      <c r="X167" s="7">
        <v>0</v>
      </c>
      <c r="Y167" s="7">
        <v>15.782163485420556</v>
      </c>
      <c r="Z167" s="7" t="s">
        <v>887</v>
      </c>
      <c r="AA167" s="1" t="s">
        <v>817</v>
      </c>
      <c r="AB167" s="1" t="str">
        <f t="shared" si="33"/>
        <v>yes</v>
      </c>
      <c r="AC167" s="1" t="str">
        <f t="shared" si="34"/>
        <v>no</v>
      </c>
      <c r="AD167" s="1">
        <v>27334</v>
      </c>
      <c r="AE167" s="1">
        <v>44287</v>
      </c>
      <c r="AF167" s="1">
        <v>44317</v>
      </c>
      <c r="AG167" s="1">
        <v>44287</v>
      </c>
      <c r="AH167" s="1">
        <v>44317</v>
      </c>
      <c r="BS167" s="2">
        <v>9663420</v>
      </c>
      <c r="BT167" s="2">
        <v>152602561.85599998</v>
      </c>
      <c r="BU167" s="1">
        <v>44317</v>
      </c>
      <c r="DX167" s="2">
        <v>8089237.6429999983</v>
      </c>
      <c r="DY167" s="2">
        <v>144513324.213</v>
      </c>
      <c r="DZ167" s="2">
        <f t="shared" si="32"/>
        <v>152602561.85600001</v>
      </c>
    </row>
    <row r="168" spans="1:130">
      <c r="A168" t="e">
        <f>VLOOKUP(C168,#REF!,2,FALSE)</f>
        <v>#REF!</v>
      </c>
      <c r="B168" t="e">
        <f t="shared" si="26"/>
        <v>#REF!</v>
      </c>
      <c r="C168" t="s">
        <v>597</v>
      </c>
      <c r="D168" t="s">
        <v>598</v>
      </c>
      <c r="E168" t="s">
        <v>147</v>
      </c>
      <c r="F168" t="s">
        <v>599</v>
      </c>
      <c r="G168" t="s">
        <v>107</v>
      </c>
      <c r="H168" t="e">
        <f>VLOOKUP(C168,#REF!,18,FALSE)</f>
        <v>#REF!</v>
      </c>
      <c r="I168" t="s">
        <v>752</v>
      </c>
      <c r="J168" t="str">
        <f t="shared" si="27"/>
        <v>G4</v>
      </c>
      <c r="K168" t="s">
        <v>872</v>
      </c>
      <c r="L168" t="str">
        <f t="shared" si="24"/>
        <v>G4 UROLOGICALS</v>
      </c>
      <c r="M168" t="s">
        <v>671</v>
      </c>
      <c r="N168" t="s">
        <v>689</v>
      </c>
      <c r="O168" t="s">
        <v>671</v>
      </c>
      <c r="P168" s="1">
        <f t="shared" si="35"/>
        <v>44652</v>
      </c>
      <c r="Q168" s="1" t="str">
        <f t="shared" si="28"/>
        <v/>
      </c>
      <c r="R168" s="9">
        <f t="shared" si="29"/>
        <v>1.3088051874338079E-4</v>
      </c>
      <c r="S168" s="8">
        <f t="shared" si="30"/>
        <v>2.8295673312884881E-4</v>
      </c>
      <c r="T168">
        <f t="shared" si="31"/>
        <v>15</v>
      </c>
      <c r="U168" s="7">
        <v>0</v>
      </c>
      <c r="V168" s="7">
        <v>4.2336974603174609</v>
      </c>
      <c r="W168" s="7">
        <v>5.6655579710144925</v>
      </c>
      <c r="X168" s="7">
        <v>8.8910083604424202</v>
      </c>
      <c r="Y168" s="7">
        <v>100.29275555555553</v>
      </c>
      <c r="Z168" s="7">
        <v>70447</v>
      </c>
      <c r="AA168" s="1" t="s">
        <v>817</v>
      </c>
      <c r="AB168" s="1" t="str">
        <f t="shared" si="33"/>
        <v>yes</v>
      </c>
      <c r="AC168" s="1" t="str">
        <f t="shared" si="34"/>
        <v>no</v>
      </c>
      <c r="AD168" s="1">
        <v>44197</v>
      </c>
      <c r="AE168" s="1">
        <v>44652</v>
      </c>
      <c r="AF168" s="1">
        <v>44805</v>
      </c>
      <c r="AG168" s="1">
        <v>44652</v>
      </c>
      <c r="AH168" s="1">
        <v>44652</v>
      </c>
      <c r="AO168" s="2">
        <v>0</v>
      </c>
      <c r="AP168" s="2">
        <v>0</v>
      </c>
      <c r="AQ168" s="1">
        <v>45658</v>
      </c>
      <c r="AU168" s="2">
        <v>0</v>
      </c>
      <c r="AV168" s="2">
        <v>0</v>
      </c>
      <c r="AW168" s="1">
        <v>44986</v>
      </c>
      <c r="AX168" s="2">
        <v>36888</v>
      </c>
      <c r="AY168" s="2">
        <v>327971.51640000002</v>
      </c>
      <c r="AZ168" s="1">
        <v>45139</v>
      </c>
      <c r="BA168" s="2">
        <v>7300</v>
      </c>
      <c r="BB168" s="2">
        <v>41314.769766666672</v>
      </c>
      <c r="BC168" s="1">
        <v>45597</v>
      </c>
      <c r="BD168" s="2">
        <v>3780</v>
      </c>
      <c r="BE168" s="2">
        <v>16003.376400000001</v>
      </c>
      <c r="BF168" s="1">
        <v>44805</v>
      </c>
      <c r="BJ168" s="2">
        <v>33595</v>
      </c>
      <c r="BK168" s="2">
        <v>216977.08559999999</v>
      </c>
      <c r="BL168" s="1">
        <v>45261</v>
      </c>
      <c r="BM168" s="2">
        <v>3240</v>
      </c>
      <c r="BN168" s="2">
        <v>17541.114266666667</v>
      </c>
      <c r="BP168" s="2">
        <v>61560</v>
      </c>
      <c r="BQ168" s="2">
        <v>536805.88950000005</v>
      </c>
      <c r="BR168" s="1">
        <v>44958</v>
      </c>
      <c r="BS168" s="2">
        <v>26640</v>
      </c>
      <c r="BT168" s="2">
        <v>2671799.0079999994</v>
      </c>
      <c r="BU168" s="1">
        <v>44652</v>
      </c>
      <c r="BV168" s="2">
        <v>7020</v>
      </c>
      <c r="BW168" s="2">
        <v>43092.888833333331</v>
      </c>
      <c r="BX168" s="1">
        <v>45231</v>
      </c>
      <c r="BY168" s="2">
        <v>6840</v>
      </c>
      <c r="BZ168" s="2">
        <v>38911.369200000001</v>
      </c>
      <c r="CA168" s="1">
        <v>44927</v>
      </c>
      <c r="CE168" s="2">
        <v>720</v>
      </c>
      <c r="CF168" s="2">
        <v>4069.7797839999998</v>
      </c>
      <c r="CG168" s="1">
        <v>45292</v>
      </c>
      <c r="CK168" s="2">
        <v>4140</v>
      </c>
      <c r="CL168" s="2">
        <v>23455.41</v>
      </c>
      <c r="CQ168" s="2">
        <v>14220</v>
      </c>
      <c r="CR168" s="2">
        <v>142976.529236</v>
      </c>
      <c r="CS168" s="1">
        <v>45139</v>
      </c>
      <c r="DI168" s="2">
        <v>9540</v>
      </c>
      <c r="DJ168" s="2">
        <v>53828.771146666666</v>
      </c>
      <c r="DK168" s="1">
        <v>45078</v>
      </c>
      <c r="DL168" s="2">
        <v>308</v>
      </c>
      <c r="DM168" s="2">
        <v>2109.1224000000002</v>
      </c>
      <c r="DN168" s="1">
        <v>45505</v>
      </c>
      <c r="DR168" s="2">
        <v>540</v>
      </c>
      <c r="DS168" s="2">
        <v>2910.1116000000002</v>
      </c>
      <c r="DT168" s="1">
        <v>45536</v>
      </c>
      <c r="DX168" s="2">
        <v>3796056.5658666668</v>
      </c>
      <c r="DY168" s="2">
        <v>343710.17626666662</v>
      </c>
      <c r="DZ168" s="2">
        <f t="shared" si="32"/>
        <v>4139766.7421333333</v>
      </c>
    </row>
    <row r="169" spans="1:130">
      <c r="A169" t="e">
        <f>VLOOKUP(C169,#REF!,2,FALSE)</f>
        <v>#REF!</v>
      </c>
      <c r="B169" t="e">
        <f t="shared" si="26"/>
        <v>#REF!</v>
      </c>
      <c r="C169" t="s">
        <v>600</v>
      </c>
      <c r="D169" t="s">
        <v>601</v>
      </c>
      <c r="E169" t="s">
        <v>105</v>
      </c>
      <c r="F169" t="s">
        <v>148</v>
      </c>
      <c r="G169" t="s">
        <v>107</v>
      </c>
      <c r="H169" t="e">
        <f>VLOOKUP(C169,#REF!,18,FALSE)</f>
        <v>#REF!</v>
      </c>
      <c r="I169" t="s">
        <v>792</v>
      </c>
      <c r="J169" t="str">
        <f t="shared" si="27"/>
        <v>A2</v>
      </c>
      <c r="K169" t="s">
        <v>888</v>
      </c>
      <c r="L169" t="str">
        <f t="shared" si="24"/>
        <v>A2 ANTACIDS, ANTIFLATULENTS AND ANTI-ULCERANTS</v>
      </c>
      <c r="M169" t="s">
        <v>667</v>
      </c>
      <c r="N169" t="s">
        <v>667</v>
      </c>
      <c r="O169" t="s">
        <v>703</v>
      </c>
      <c r="P169" s="1">
        <f t="shared" si="35"/>
        <v>42036</v>
      </c>
      <c r="Q169" s="1" t="str">
        <f t="shared" si="28"/>
        <v/>
      </c>
      <c r="R169" s="9">
        <f t="shared" si="29"/>
        <v>1.0082843126823164E-2</v>
      </c>
      <c r="S169" s="8">
        <f t="shared" si="30"/>
        <v>1.0082843126823164E-2</v>
      </c>
      <c r="T169">
        <f t="shared" si="31"/>
        <v>2</v>
      </c>
      <c r="U169" s="7">
        <v>0</v>
      </c>
      <c r="V169" s="7">
        <v>0.70360126400071299</v>
      </c>
      <c r="W169" s="7">
        <v>0.70360126400071299</v>
      </c>
      <c r="X169" s="7">
        <v>0.70360126400071299</v>
      </c>
      <c r="Y169" s="7">
        <v>0</v>
      </c>
      <c r="Z169" s="7">
        <v>212.53710931608271</v>
      </c>
      <c r="AA169" s="1" t="s">
        <v>889</v>
      </c>
      <c r="AB169" s="1" t="s">
        <v>825</v>
      </c>
      <c r="AC169" s="1" t="str">
        <f t="shared" si="34"/>
        <v>no</v>
      </c>
      <c r="AD169" s="1">
        <v>42036</v>
      </c>
      <c r="AE169" s="1">
        <v>43831</v>
      </c>
      <c r="AF169" s="1">
        <v>42036</v>
      </c>
      <c r="AG169" s="1">
        <v>43831</v>
      </c>
      <c r="AH169" s="1">
        <v>42036</v>
      </c>
      <c r="BA169" s="2">
        <v>314822336</v>
      </c>
      <c r="BB169" s="2">
        <v>250119845.06198338</v>
      </c>
      <c r="BC169" s="1">
        <v>42036</v>
      </c>
      <c r="BS169" s="2">
        <v>2505318</v>
      </c>
      <c r="BT169" s="2">
        <v>68801710.59300001</v>
      </c>
      <c r="BU169" s="1">
        <v>45231</v>
      </c>
      <c r="CH169" s="2">
        <v>0</v>
      </c>
      <c r="CI169" s="2">
        <v>0</v>
      </c>
      <c r="CJ169" s="1">
        <v>43191</v>
      </c>
      <c r="DX169" s="2">
        <v>65706807.99613332</v>
      </c>
      <c r="DY169" s="2">
        <v>253214747.65884995</v>
      </c>
      <c r="DZ169" s="2">
        <f t="shared" si="32"/>
        <v>318921555.65498328</v>
      </c>
    </row>
    <row r="170" spans="1:130">
      <c r="A170" t="e">
        <f>VLOOKUP(C170,#REF!,2,FALSE)</f>
        <v>#REF!</v>
      </c>
      <c r="B170" t="e">
        <f t="shared" si="26"/>
        <v>#REF!</v>
      </c>
      <c r="C170" t="s">
        <v>602</v>
      </c>
      <c r="D170" t="s">
        <v>603</v>
      </c>
      <c r="E170" t="s">
        <v>105</v>
      </c>
      <c r="F170" t="s">
        <v>135</v>
      </c>
      <c r="G170" t="s">
        <v>107</v>
      </c>
      <c r="H170" t="e">
        <f>VLOOKUP(C170,#REF!,18,FALSE)</f>
        <v>#REF!</v>
      </c>
      <c r="I170" t="s">
        <v>673</v>
      </c>
      <c r="J170" t="str">
        <f t="shared" si="27"/>
        <v>L1</v>
      </c>
      <c r="K170" t="s">
        <v>819</v>
      </c>
      <c r="L170" t="str">
        <f t="shared" si="24"/>
        <v>L1 ANTINEOPLASTICS</v>
      </c>
      <c r="M170" t="s">
        <v>679</v>
      </c>
      <c r="N170" t="s">
        <v>675</v>
      </c>
      <c r="O170" t="s">
        <v>699</v>
      </c>
      <c r="P170" s="1">
        <f t="shared" si="35"/>
        <v>45505</v>
      </c>
      <c r="Q170" s="1">
        <f t="shared" si="28"/>
        <v>45717</v>
      </c>
      <c r="R170" s="9">
        <f t="shared" si="29"/>
        <v>1.3020963868365306E-4</v>
      </c>
      <c r="S170" s="8">
        <f t="shared" si="30"/>
        <v>0.11772965007016981</v>
      </c>
      <c r="T170">
        <f t="shared" si="31"/>
        <v>2</v>
      </c>
      <c r="U170" s="7">
        <v>0</v>
      </c>
      <c r="V170" s="7">
        <v>0</v>
      </c>
      <c r="W170" s="7">
        <v>466.16883472222224</v>
      </c>
      <c r="X170" s="7">
        <v>932.33766944444449</v>
      </c>
      <c r="Y170" s="7">
        <v>1636.0329939393937</v>
      </c>
      <c r="Z170" s="7" t="e">
        <v>#N/A</v>
      </c>
      <c r="AA170" s="1" t="e">
        <v>#N/A</v>
      </c>
      <c r="AB170" s="1" t="e">
        <f t="shared" si="33"/>
        <v>#N/A</v>
      </c>
      <c r="AC170" s="1" t="str">
        <f t="shared" si="34"/>
        <v>no</v>
      </c>
      <c r="AE170" s="1">
        <v>45474</v>
      </c>
      <c r="AF170" s="1">
        <v>45505</v>
      </c>
      <c r="AG170" s="1">
        <v>45474</v>
      </c>
      <c r="AH170" s="1">
        <v>45474</v>
      </c>
      <c r="AI170" s="2">
        <v>0</v>
      </c>
      <c r="AJ170" s="2">
        <v>0</v>
      </c>
      <c r="AK170" s="1">
        <v>45717</v>
      </c>
      <c r="BS170" s="2">
        <v>2670</v>
      </c>
      <c r="BT170" s="2">
        <v>4062606.4639999997</v>
      </c>
      <c r="BU170" s="1">
        <v>45505</v>
      </c>
      <c r="BV170" s="2">
        <v>60</v>
      </c>
      <c r="BW170" s="2">
        <v>55940.260166666667</v>
      </c>
      <c r="DL170" s="2">
        <v>2013</v>
      </c>
      <c r="DM170" s="2">
        <v>0</v>
      </c>
      <c r="DN170" s="1">
        <v>45474</v>
      </c>
      <c r="DX170" s="2">
        <v>55940.260166666667</v>
      </c>
      <c r="DY170" s="2">
        <v>4062606.4639999997</v>
      </c>
      <c r="DZ170" s="2">
        <f t="shared" si="32"/>
        <v>4118546.7241666662</v>
      </c>
    </row>
    <row r="171" spans="1:130">
      <c r="A171" t="e">
        <f>VLOOKUP(C171,#REF!,2,FALSE)</f>
        <v>#REF!</v>
      </c>
      <c r="B171" t="e">
        <f t="shared" si="26"/>
        <v>#REF!</v>
      </c>
      <c r="C171" t="s">
        <v>604</v>
      </c>
      <c r="D171" t="s">
        <v>605</v>
      </c>
      <c r="E171" t="s">
        <v>392</v>
      </c>
      <c r="F171" t="s">
        <v>606</v>
      </c>
      <c r="G171" t="s">
        <v>107</v>
      </c>
      <c r="H171" t="e">
        <f>VLOOKUP(C171,#REF!,18,FALSE)</f>
        <v>#REF!</v>
      </c>
      <c r="I171" t="s">
        <v>694</v>
      </c>
      <c r="J171" t="str">
        <f t="shared" si="27"/>
        <v>M5</v>
      </c>
      <c r="K171" t="s">
        <v>836</v>
      </c>
      <c r="L171" t="str">
        <f t="shared" si="24"/>
        <v>M5 OTHER DRUGS FOR DISORDERS OF THE MUSCULO-SKELETAL SYSTEM</v>
      </c>
      <c r="M171" t="s">
        <v>756</v>
      </c>
      <c r="N171" t="s">
        <v>756</v>
      </c>
      <c r="O171" t="s">
        <v>678</v>
      </c>
      <c r="P171" s="1">
        <f t="shared" si="35"/>
        <v>44378</v>
      </c>
      <c r="Q171" s="1" t="str">
        <f t="shared" si="28"/>
        <v/>
      </c>
      <c r="R171" s="9">
        <f t="shared" si="29"/>
        <v>3.6516794778543729E-3</v>
      </c>
      <c r="S171" s="8">
        <f t="shared" si="30"/>
        <v>1.2056708519017075E-2</v>
      </c>
      <c r="T171">
        <f t="shared" si="31"/>
        <v>12</v>
      </c>
      <c r="U171" s="7">
        <v>0</v>
      </c>
      <c r="V171" s="7">
        <v>685.32390666666674</v>
      </c>
      <c r="W171" s="7">
        <v>814.5496215544041</v>
      </c>
      <c r="X171" s="7">
        <v>1063.87655275</v>
      </c>
      <c r="Y171" s="7">
        <v>1162.049685340314</v>
      </c>
      <c r="Z171" s="7">
        <v>168477.67041573653</v>
      </c>
      <c r="AA171" s="1" t="s">
        <v>817</v>
      </c>
      <c r="AB171" s="1" t="str">
        <f t="shared" si="33"/>
        <v>yes</v>
      </c>
      <c r="AC171" s="1" t="s">
        <v>820</v>
      </c>
      <c r="AD171" s="1">
        <v>44501</v>
      </c>
      <c r="AE171" s="1">
        <v>44470</v>
      </c>
      <c r="AF171" s="1">
        <v>44378</v>
      </c>
      <c r="AG171" s="1">
        <v>44470</v>
      </c>
      <c r="AH171" s="1">
        <v>44378</v>
      </c>
      <c r="AR171" s="2">
        <v>12880</v>
      </c>
      <c r="AS171" s="2">
        <v>13699497.279600002</v>
      </c>
      <c r="AT171" s="1">
        <v>44378</v>
      </c>
      <c r="AU171" s="2">
        <v>32937</v>
      </c>
      <c r="AV171" s="2">
        <v>24742508.656800002</v>
      </c>
      <c r="AW171" s="1">
        <v>44470</v>
      </c>
      <c r="AX171" s="2">
        <v>16515</v>
      </c>
      <c r="AY171" s="2">
        <v>16197445.492799999</v>
      </c>
      <c r="AZ171" s="1">
        <v>44866</v>
      </c>
      <c r="BA171" s="2">
        <v>50719</v>
      </c>
      <c r="BB171" s="2">
        <v>38994046.661333337</v>
      </c>
      <c r="BC171" s="1">
        <v>44774</v>
      </c>
      <c r="BJ171" s="2">
        <v>6104</v>
      </c>
      <c r="BK171" s="2">
        <v>6485567.7876000004</v>
      </c>
      <c r="BL171" s="1">
        <v>45047</v>
      </c>
      <c r="BS171" s="2">
        <v>2930</v>
      </c>
      <c r="BT171" s="2">
        <v>3392815.6279999996</v>
      </c>
      <c r="BU171" s="1">
        <v>44562</v>
      </c>
      <c r="BY171" s="2">
        <v>2570</v>
      </c>
      <c r="BZ171" s="2">
        <v>2093396.4612</v>
      </c>
      <c r="CA171" s="1">
        <v>44470</v>
      </c>
      <c r="CE171" s="2">
        <v>5250</v>
      </c>
      <c r="CF171" s="2">
        <v>3765228.6160160005</v>
      </c>
      <c r="CG171" s="1">
        <v>44621</v>
      </c>
      <c r="DC171" s="2">
        <v>0</v>
      </c>
      <c r="DD171" s="2">
        <v>0</v>
      </c>
      <c r="DE171" s="1">
        <v>45597</v>
      </c>
      <c r="DI171" s="2">
        <v>3210</v>
      </c>
      <c r="DJ171" s="2">
        <v>3022059.2793600005</v>
      </c>
      <c r="DK171" s="1">
        <v>44835</v>
      </c>
      <c r="DL171" s="2">
        <v>3014</v>
      </c>
      <c r="DM171" s="2">
        <v>2559977.8908000002</v>
      </c>
      <c r="DN171" s="1">
        <v>44593</v>
      </c>
      <c r="DO171" s="2">
        <v>90</v>
      </c>
      <c r="DP171" s="2">
        <v>61679.151600000005</v>
      </c>
      <c r="DQ171" s="1">
        <v>44835</v>
      </c>
      <c r="DR171" s="2">
        <v>710</v>
      </c>
      <c r="DS171" s="2">
        <v>488843.55960000004</v>
      </c>
      <c r="DT171" s="1">
        <v>44652</v>
      </c>
      <c r="DX171" s="2">
        <v>52857634.374533005</v>
      </c>
      <c r="DY171" s="2">
        <v>62645432.090176344</v>
      </c>
      <c r="DZ171" s="2">
        <f t="shared" si="32"/>
        <v>115503066.46470934</v>
      </c>
    </row>
    <row r="172" spans="1:130">
      <c r="A172" t="e">
        <f>VLOOKUP(C172,#REF!,2,FALSE)</f>
        <v>#REF!</v>
      </c>
      <c r="B172" t="e">
        <f t="shared" si="26"/>
        <v>#REF!</v>
      </c>
      <c r="C172" t="s">
        <v>607</v>
      </c>
      <c r="D172" t="s">
        <v>608</v>
      </c>
      <c r="E172" t="s">
        <v>232</v>
      </c>
      <c r="F172" t="s">
        <v>120</v>
      </c>
      <c r="G172" t="s">
        <v>239</v>
      </c>
      <c r="H172" t="e">
        <f>VLOOKUP(C172,#REF!,18,FALSE)</f>
        <v>#REF!</v>
      </c>
      <c r="I172" t="s">
        <v>715</v>
      </c>
      <c r="J172" t="str">
        <f t="shared" si="27"/>
        <v>N7</v>
      </c>
      <c r="K172" t="s">
        <v>821</v>
      </c>
      <c r="L172" t="str">
        <f t="shared" si="24"/>
        <v>N7 OTHER CNS DRUGS</v>
      </c>
      <c r="M172" t="s">
        <v>671</v>
      </c>
      <c r="N172" t="s">
        <v>671</v>
      </c>
      <c r="O172" t="s">
        <v>671</v>
      </c>
      <c r="P172" s="1">
        <f t="shared" si="35"/>
        <v>44743</v>
      </c>
      <c r="Q172" s="1" t="str">
        <f t="shared" si="28"/>
        <v/>
      </c>
      <c r="R172" s="9">
        <f t="shared" si="29"/>
        <v>1.2638391717422627E-2</v>
      </c>
      <c r="S172" s="8">
        <f t="shared" si="30"/>
        <v>2.6238962166651732E-2</v>
      </c>
      <c r="T172">
        <f t="shared" si="31"/>
        <v>11</v>
      </c>
      <c r="U172" s="7">
        <v>0</v>
      </c>
      <c r="V172" s="7">
        <v>0</v>
      </c>
      <c r="W172" s="7">
        <v>97201.835076923075</v>
      </c>
      <c r="X172" s="7">
        <v>151813.5564</v>
      </c>
      <c r="Y172" s="7">
        <v>142352.11147219918</v>
      </c>
      <c r="Z172" s="7">
        <v>546045.3702891157</v>
      </c>
      <c r="AA172" s="1" t="s">
        <v>817</v>
      </c>
      <c r="AB172" s="1" t="str">
        <f t="shared" si="33"/>
        <v>yes</v>
      </c>
      <c r="AC172" s="1" t="s">
        <v>820</v>
      </c>
      <c r="AD172" s="1">
        <v>44713</v>
      </c>
      <c r="AE172" s="1">
        <v>44743</v>
      </c>
      <c r="AF172" s="1">
        <v>44743</v>
      </c>
      <c r="AG172" s="1">
        <v>44743</v>
      </c>
      <c r="AH172" s="1">
        <v>44743</v>
      </c>
      <c r="AL172" s="2">
        <v>0</v>
      </c>
      <c r="AM172" s="2">
        <v>0</v>
      </c>
      <c r="AO172" s="2">
        <v>2</v>
      </c>
      <c r="AP172" s="2">
        <v>303627.1128</v>
      </c>
      <c r="AQ172" s="1">
        <v>45292</v>
      </c>
      <c r="AR172" s="2">
        <v>338</v>
      </c>
      <c r="AS172" s="2">
        <v>32854220.256000001</v>
      </c>
      <c r="AT172" s="1">
        <v>44958</v>
      </c>
      <c r="AU172" s="2">
        <v>175</v>
      </c>
      <c r="AV172" s="2">
        <v>16982049.466800001</v>
      </c>
      <c r="AW172" s="1">
        <v>44835</v>
      </c>
      <c r="AX172" s="2">
        <v>272</v>
      </c>
      <c r="AY172" s="2">
        <v>36341178.324000001</v>
      </c>
      <c r="AZ172" s="1">
        <v>45231</v>
      </c>
      <c r="BA172" s="2">
        <v>532</v>
      </c>
      <c r="BB172" s="2">
        <v>30204060.656999998</v>
      </c>
      <c r="BC172" s="1">
        <v>44866</v>
      </c>
      <c r="BJ172" s="2">
        <v>500</v>
      </c>
      <c r="BK172" s="2">
        <v>74020650</v>
      </c>
      <c r="BL172" s="1">
        <v>45170</v>
      </c>
      <c r="BP172" s="2">
        <v>230</v>
      </c>
      <c r="BQ172" s="2">
        <v>34605082.371333331</v>
      </c>
      <c r="BR172" s="1">
        <v>44986</v>
      </c>
      <c r="BS172" s="2">
        <v>1205</v>
      </c>
      <c r="BT172" s="2">
        <v>171534294.324</v>
      </c>
      <c r="BU172" s="1">
        <v>44743</v>
      </c>
      <c r="BY172" s="2">
        <v>15</v>
      </c>
      <c r="BZ172" s="2">
        <v>2166071.6880000001</v>
      </c>
      <c r="CA172" s="1">
        <v>44927</v>
      </c>
      <c r="DI172" s="2">
        <v>3</v>
      </c>
      <c r="DJ172" s="2">
        <v>288024.65749333333</v>
      </c>
      <c r="DK172" s="1">
        <v>45536</v>
      </c>
      <c r="DL172" s="2">
        <v>14</v>
      </c>
      <c r="DM172" s="2">
        <v>0</v>
      </c>
      <c r="DN172" s="1">
        <v>45078</v>
      </c>
      <c r="DO172" s="2">
        <v>0</v>
      </c>
      <c r="DP172" s="2">
        <v>0</v>
      </c>
      <c r="DQ172" s="1">
        <v>45689</v>
      </c>
      <c r="DR172" s="2">
        <v>5</v>
      </c>
      <c r="DS172" s="2">
        <v>454609.848</v>
      </c>
      <c r="DT172" s="1">
        <v>45444</v>
      </c>
      <c r="DX172" s="2">
        <v>340286106.45122665</v>
      </c>
      <c r="DY172" s="2">
        <v>59467762.254199997</v>
      </c>
      <c r="DZ172" s="2">
        <f t="shared" si="32"/>
        <v>399753868.70542663</v>
      </c>
    </row>
    <row r="173" spans="1:130">
      <c r="A173" t="e">
        <f>VLOOKUP(C173,#REF!,2,FALSE)</f>
        <v>#REF!</v>
      </c>
      <c r="B173" t="e">
        <f t="shared" si="26"/>
        <v>#REF!</v>
      </c>
      <c r="C173" t="s">
        <v>609</v>
      </c>
      <c r="D173" t="s">
        <v>610</v>
      </c>
      <c r="E173" t="s">
        <v>611</v>
      </c>
      <c r="F173" t="s">
        <v>612</v>
      </c>
      <c r="G173" t="s">
        <v>107</v>
      </c>
      <c r="H173" t="e">
        <f>VLOOKUP(C173,#REF!,18,FALSE)</f>
        <v>#REF!</v>
      </c>
      <c r="I173" t="s">
        <v>683</v>
      </c>
      <c r="J173" t="str">
        <f t="shared" si="27"/>
        <v>N2</v>
      </c>
      <c r="K173" t="s">
        <v>826</v>
      </c>
      <c r="L173" t="str">
        <f t="shared" si="24"/>
        <v>N2 ANALGESICS</v>
      </c>
      <c r="M173" t="s">
        <v>671</v>
      </c>
      <c r="N173" t="s">
        <v>671</v>
      </c>
      <c r="O173" t="s">
        <v>671</v>
      </c>
      <c r="P173" s="1">
        <f t="shared" si="35"/>
        <v>45078</v>
      </c>
      <c r="Q173" s="1" t="str">
        <f t="shared" si="28"/>
        <v/>
      </c>
      <c r="R173" s="9">
        <f t="shared" si="29"/>
        <v>8.7741700203336991E-4</v>
      </c>
      <c r="S173" s="8">
        <f t="shared" si="30"/>
        <v>2.5131059965346047E-2</v>
      </c>
      <c r="T173">
        <f t="shared" si="31"/>
        <v>1</v>
      </c>
      <c r="U173" s="7">
        <v>0</v>
      </c>
      <c r="V173" s="7">
        <v>0</v>
      </c>
      <c r="W173" s="7" t="e">
        <v>#NUM!</v>
      </c>
      <c r="X173" s="7">
        <v>0</v>
      </c>
      <c r="Y173" s="7">
        <v>240.36312030798007</v>
      </c>
      <c r="Z173" s="7">
        <v>20084.969927027028</v>
      </c>
      <c r="AA173" s="1" t="s">
        <v>881</v>
      </c>
      <c r="AB173" s="1" t="s">
        <v>820</v>
      </c>
      <c r="AC173" s="1" t="str">
        <f t="shared" si="34"/>
        <v>no</v>
      </c>
      <c r="AD173" s="1">
        <v>45078</v>
      </c>
      <c r="AE173" s="1">
        <v>45017</v>
      </c>
      <c r="AF173" s="1">
        <v>45078</v>
      </c>
      <c r="AG173" s="1">
        <v>45017</v>
      </c>
      <c r="AH173" s="1">
        <v>45078</v>
      </c>
      <c r="BS173" s="2">
        <v>115462</v>
      </c>
      <c r="BT173" s="2">
        <v>27752806.596999995</v>
      </c>
      <c r="BU173" s="1">
        <v>45078</v>
      </c>
      <c r="DX173" s="2">
        <v>2312667.3139999993</v>
      </c>
      <c r="DY173" s="2">
        <v>25440139.282999996</v>
      </c>
      <c r="DZ173" s="2">
        <f t="shared" si="32"/>
        <v>27752806.596999995</v>
      </c>
    </row>
    <row r="174" spans="1:130">
      <c r="A174" t="e">
        <f>VLOOKUP(C174,#REF!,2,FALSE)</f>
        <v>#REF!</v>
      </c>
      <c r="B174" t="e">
        <f t="shared" si="26"/>
        <v>#REF!</v>
      </c>
      <c r="C174" t="s">
        <v>613</v>
      </c>
      <c r="D174" t="s">
        <v>614</v>
      </c>
      <c r="E174" t="s">
        <v>115</v>
      </c>
      <c r="F174" t="s">
        <v>143</v>
      </c>
      <c r="G174" t="s">
        <v>615</v>
      </c>
      <c r="H174" t="e">
        <f>VLOOKUP(C174,#REF!,18,FALSE)</f>
        <v>#REF!</v>
      </c>
      <c r="I174" t="s">
        <v>793</v>
      </c>
      <c r="J174" t="str">
        <f t="shared" si="27"/>
        <v>L1</v>
      </c>
      <c r="K174" t="s">
        <v>819</v>
      </c>
      <c r="L174" t="str">
        <f t="shared" si="24"/>
        <v>L1 ANTINEOPLASTICS</v>
      </c>
      <c r="M174" t="s">
        <v>679</v>
      </c>
      <c r="N174" t="s">
        <v>679</v>
      </c>
      <c r="O174" t="s">
        <v>671</v>
      </c>
      <c r="P174" s="1">
        <f t="shared" si="35"/>
        <v>45809</v>
      </c>
      <c r="Q174" s="1" t="str">
        <f t="shared" si="28"/>
        <v/>
      </c>
      <c r="R174" s="9">
        <f t="shared" si="29"/>
        <v>0</v>
      </c>
      <c r="S174" s="8">
        <f t="shared" si="30"/>
        <v>0.11772965007016981</v>
      </c>
      <c r="T174">
        <f t="shared" si="31"/>
        <v>0</v>
      </c>
      <c r="U174" s="7">
        <v>0</v>
      </c>
      <c r="V174" s="7">
        <v>0</v>
      </c>
      <c r="W174" s="7" t="e">
        <v>#NUM!</v>
      </c>
      <c r="X174" s="7">
        <v>0</v>
      </c>
      <c r="Y174" s="7">
        <v>0</v>
      </c>
      <c r="Z174" s="7" t="e">
        <v>#N/A</v>
      </c>
      <c r="AA174" s="1" t="e">
        <v>#N/A</v>
      </c>
      <c r="AB174" s="1" t="e">
        <f t="shared" si="33"/>
        <v>#N/A</v>
      </c>
      <c r="AC174" s="1" t="str">
        <f t="shared" si="34"/>
        <v>no</v>
      </c>
      <c r="AH174" s="1">
        <v>45809</v>
      </c>
      <c r="BS174" s="2">
        <v>0</v>
      </c>
      <c r="BT174" s="2">
        <v>0</v>
      </c>
      <c r="BU174" s="1">
        <v>45809</v>
      </c>
      <c r="DX174" s="2">
        <v>0</v>
      </c>
      <c r="DZ174" s="2">
        <f t="shared" si="32"/>
        <v>0</v>
      </c>
    </row>
    <row r="175" spans="1:130">
      <c r="A175" t="e">
        <f>VLOOKUP(C175,#REF!,2,FALSE)</f>
        <v>#REF!</v>
      </c>
      <c r="B175" t="e">
        <f t="shared" si="26"/>
        <v>#REF!</v>
      </c>
      <c r="C175" t="s">
        <v>616</v>
      </c>
      <c r="D175" t="s">
        <v>617</v>
      </c>
      <c r="E175" t="s">
        <v>232</v>
      </c>
      <c r="F175" t="s">
        <v>246</v>
      </c>
      <c r="G175" t="s">
        <v>618</v>
      </c>
      <c r="H175" t="e">
        <f>VLOOKUP(C175,#REF!,18,FALSE)</f>
        <v>#REF!</v>
      </c>
      <c r="I175" t="s">
        <v>694</v>
      </c>
      <c r="J175" t="str">
        <f t="shared" si="27"/>
        <v>M5</v>
      </c>
      <c r="K175" t="s">
        <v>836</v>
      </c>
      <c r="L175" t="str">
        <f t="shared" si="24"/>
        <v>M5 OTHER DRUGS FOR DISORDERS OF THE MUSCULO-SKELETAL SYSTEM</v>
      </c>
      <c r="M175" t="s">
        <v>679</v>
      </c>
      <c r="N175" t="s">
        <v>701</v>
      </c>
      <c r="O175" t="s">
        <v>697</v>
      </c>
      <c r="P175" s="1">
        <f t="shared" si="35"/>
        <v>45352</v>
      </c>
      <c r="Q175" s="1" t="str">
        <f t="shared" si="28"/>
        <v/>
      </c>
      <c r="R175" s="9">
        <f t="shared" si="29"/>
        <v>5.422548747461704E-4</v>
      </c>
      <c r="S175" s="8">
        <f t="shared" si="30"/>
        <v>1.2056708519017075E-2</v>
      </c>
      <c r="T175">
        <f t="shared" si="31"/>
        <v>3</v>
      </c>
      <c r="U175" s="7">
        <v>0</v>
      </c>
      <c r="V175" s="7">
        <v>1126.9165395348837</v>
      </c>
      <c r="W175" s="7">
        <v>1158.6549924840695</v>
      </c>
      <c r="X175" s="7">
        <v>1190.3934454332552</v>
      </c>
      <c r="Y175" s="7">
        <v>0</v>
      </c>
      <c r="Z175" s="7" t="e">
        <v>#N/A</v>
      </c>
      <c r="AA175" s="1" t="e">
        <v>#N/A</v>
      </c>
      <c r="AB175" s="1" t="e">
        <f t="shared" si="33"/>
        <v>#N/A</v>
      </c>
      <c r="AC175" s="1" t="str">
        <f t="shared" si="34"/>
        <v>no</v>
      </c>
      <c r="AE175" s="1">
        <v>45383</v>
      </c>
      <c r="AF175" s="1">
        <v>45352</v>
      </c>
      <c r="AG175" s="1">
        <v>45383</v>
      </c>
      <c r="AH175" s="1">
        <v>45352</v>
      </c>
      <c r="AO175" s="2">
        <v>0</v>
      </c>
      <c r="AP175" s="2">
        <v>0</v>
      </c>
      <c r="AQ175" s="1">
        <v>45566</v>
      </c>
      <c r="AR175" s="2">
        <v>8254</v>
      </c>
      <c r="AS175" s="2">
        <v>9141069.2340000011</v>
      </c>
      <c r="AT175" s="1">
        <v>45352</v>
      </c>
      <c r="AU175" s="2">
        <v>5377</v>
      </c>
      <c r="AV175" s="2">
        <v>6124345.5240000002</v>
      </c>
      <c r="AW175" s="1">
        <v>45352</v>
      </c>
      <c r="AX175" s="2">
        <v>0</v>
      </c>
      <c r="AY175" s="2">
        <v>0</v>
      </c>
      <c r="AZ175" s="1">
        <v>45717</v>
      </c>
      <c r="BJ175" s="2">
        <v>1647</v>
      </c>
      <c r="BK175" s="2">
        <v>1886172.9480000001</v>
      </c>
      <c r="BL175" s="1">
        <v>45536</v>
      </c>
      <c r="DX175" s="2">
        <v>11053819.510800002</v>
      </c>
      <c r="DY175" s="2">
        <v>6097768.1952</v>
      </c>
      <c r="DZ175" s="2">
        <f t="shared" si="32"/>
        <v>17151587.706</v>
      </c>
    </row>
    <row r="176" spans="1:130">
      <c r="A176" t="e">
        <f>VLOOKUP(C176,#REF!,2,FALSE)</f>
        <v>#REF!</v>
      </c>
      <c r="B176" t="e">
        <f t="shared" si="26"/>
        <v>#REF!</v>
      </c>
      <c r="C176" t="s">
        <v>619</v>
      </c>
      <c r="D176" t="s">
        <v>620</v>
      </c>
      <c r="E176" t="s">
        <v>128</v>
      </c>
      <c r="F176" t="s">
        <v>151</v>
      </c>
      <c r="G176" t="s">
        <v>107</v>
      </c>
      <c r="H176" t="e">
        <f>VLOOKUP(C176,#REF!,18,FALSE)</f>
        <v>#REF!</v>
      </c>
      <c r="I176" t="s">
        <v>717</v>
      </c>
      <c r="J176" t="str">
        <f t="shared" si="27"/>
        <v>L1</v>
      </c>
      <c r="K176" t="s">
        <v>819</v>
      </c>
      <c r="L176" t="str">
        <f t="shared" si="24"/>
        <v>L1 ANTINEOPLASTICS</v>
      </c>
      <c r="M176" t="s">
        <v>667</v>
      </c>
      <c r="N176" t="s">
        <v>667</v>
      </c>
      <c r="O176" t="s">
        <v>703</v>
      </c>
      <c r="P176" s="1">
        <f t="shared" si="35"/>
        <v>45444</v>
      </c>
      <c r="Q176" s="1">
        <f t="shared" si="28"/>
        <v>45748</v>
      </c>
      <c r="R176" s="9">
        <f t="shared" si="29"/>
        <v>7.3065618872811364E-4</v>
      </c>
      <c r="S176" s="8">
        <f t="shared" si="30"/>
        <v>0.11772965007016981</v>
      </c>
      <c r="T176">
        <f t="shared" si="31"/>
        <v>5</v>
      </c>
      <c r="U176" s="7">
        <v>0</v>
      </c>
      <c r="V176" s="7">
        <v>396.15354078276067</v>
      </c>
      <c r="W176" s="7">
        <v>709.60428638397013</v>
      </c>
      <c r="X176" s="7">
        <v>781.2283906976744</v>
      </c>
      <c r="Y176" s="7">
        <v>2064.0371298531809</v>
      </c>
      <c r="Z176" s="7" t="e">
        <v>#N/A</v>
      </c>
      <c r="AA176" s="1" t="e">
        <v>#N/A</v>
      </c>
      <c r="AB176" s="1" t="e">
        <f t="shared" si="33"/>
        <v>#N/A</v>
      </c>
      <c r="AC176" s="1" t="str">
        <f t="shared" si="34"/>
        <v>no</v>
      </c>
      <c r="AD176" s="1">
        <v>45444</v>
      </c>
      <c r="AE176" s="1">
        <v>45383</v>
      </c>
      <c r="AF176" s="1">
        <v>45444</v>
      </c>
      <c r="AG176" s="1">
        <v>45383</v>
      </c>
      <c r="AH176" s="1">
        <v>45444</v>
      </c>
      <c r="AI176" s="2">
        <v>0</v>
      </c>
      <c r="AJ176" s="2">
        <v>0</v>
      </c>
      <c r="AK176" s="1">
        <v>45748</v>
      </c>
      <c r="AR176" s="2">
        <v>0</v>
      </c>
      <c r="AS176" s="2">
        <v>0</v>
      </c>
      <c r="AT176" s="1">
        <v>45689</v>
      </c>
      <c r="AU176" s="2">
        <v>2064</v>
      </c>
      <c r="AV176" s="2">
        <v>1612455.3984000001</v>
      </c>
      <c r="AW176" s="1">
        <v>45597</v>
      </c>
      <c r="AX176" s="2">
        <v>0</v>
      </c>
      <c r="AY176" s="2">
        <v>0</v>
      </c>
      <c r="AZ176" s="1">
        <v>45809</v>
      </c>
      <c r="BA176" s="2">
        <v>37372</v>
      </c>
      <c r="BB176" s="2">
        <v>14805050.126133332</v>
      </c>
      <c r="BC176" s="1">
        <v>45444</v>
      </c>
      <c r="BP176" s="2">
        <v>176</v>
      </c>
      <c r="BQ176" s="2">
        <v>112284.61816666667</v>
      </c>
      <c r="BR176" s="1">
        <v>45536</v>
      </c>
      <c r="BS176" s="2">
        <v>3065</v>
      </c>
      <c r="BT176" s="2">
        <v>6326273.8029999994</v>
      </c>
      <c r="BU176" s="1">
        <v>45597</v>
      </c>
      <c r="BY176" s="2">
        <v>326</v>
      </c>
      <c r="BZ176" s="2">
        <v>254680.25880000001</v>
      </c>
      <c r="CA176" s="1">
        <v>45597</v>
      </c>
      <c r="CK176" s="2">
        <v>0</v>
      </c>
      <c r="CL176" s="2">
        <v>0</v>
      </c>
      <c r="CM176" s="1">
        <v>45597</v>
      </c>
      <c r="DX176" s="2">
        <v>22495371.698433332</v>
      </c>
      <c r="DY176" s="2">
        <v>615372.50606666657</v>
      </c>
      <c r="DZ176" s="2">
        <f t="shared" si="32"/>
        <v>23110744.204499997</v>
      </c>
    </row>
    <row r="177" spans="1:130">
      <c r="A177" t="e">
        <f>VLOOKUP(C177,#REF!,2,FALSE)</f>
        <v>#REF!</v>
      </c>
      <c r="B177" t="e">
        <f t="shared" si="26"/>
        <v>#REF!</v>
      </c>
      <c r="C177" t="s">
        <v>621</v>
      </c>
      <c r="D177" t="s">
        <v>622</v>
      </c>
      <c r="E177" t="s">
        <v>147</v>
      </c>
      <c r="F177" t="s">
        <v>623</v>
      </c>
      <c r="G177" t="s">
        <v>107</v>
      </c>
      <c r="H177" t="e">
        <f>VLOOKUP(C177,#REF!,18,FALSE)</f>
        <v>#REF!</v>
      </c>
      <c r="I177" t="s">
        <v>794</v>
      </c>
      <c r="J177" t="str">
        <f t="shared" si="27"/>
        <v>N6</v>
      </c>
      <c r="K177" t="s">
        <v>878</v>
      </c>
      <c r="L177" t="str">
        <f t="shared" si="24"/>
        <v>N6 PSYCHOANALEPTICS EXCLUDING ANTI-OBESITY PREPARATIONS</v>
      </c>
      <c r="M177" t="s">
        <v>671</v>
      </c>
      <c r="N177" t="s">
        <v>675</v>
      </c>
      <c r="O177" t="s">
        <v>671</v>
      </c>
      <c r="P177" s="1">
        <f t="shared" si="35"/>
        <v>45261</v>
      </c>
      <c r="Q177" s="1" t="str">
        <f t="shared" si="28"/>
        <v/>
      </c>
      <c r="R177" s="9">
        <f t="shared" si="29"/>
        <v>9.5297651100820268E-4</v>
      </c>
      <c r="S177" s="8">
        <f t="shared" si="30"/>
        <v>4.6197554624312926E-3</v>
      </c>
      <c r="T177">
        <f t="shared" si="31"/>
        <v>1</v>
      </c>
      <c r="U177" s="7">
        <v>0</v>
      </c>
      <c r="V177" s="7">
        <v>0</v>
      </c>
      <c r="W177" s="7" t="e">
        <v>#NUM!</v>
      </c>
      <c r="X177" s="7">
        <v>0</v>
      </c>
      <c r="Y177" s="7">
        <v>737.86326262728085</v>
      </c>
      <c r="Z177" s="7">
        <v>20000</v>
      </c>
      <c r="AA177" s="1" t="s">
        <v>881</v>
      </c>
      <c r="AB177" s="1" t="s">
        <v>820</v>
      </c>
      <c r="AC177" s="1" t="str">
        <f t="shared" si="34"/>
        <v>no</v>
      </c>
      <c r="AD177" s="1">
        <v>45261</v>
      </c>
      <c r="AE177" s="1">
        <v>45200</v>
      </c>
      <c r="AF177" s="1">
        <v>45261</v>
      </c>
      <c r="AG177" s="1">
        <v>45200</v>
      </c>
      <c r="AH177" s="1">
        <v>45261</v>
      </c>
      <c r="BS177" s="2">
        <v>40838</v>
      </c>
      <c r="BT177" s="2">
        <v>30142763.064999994</v>
      </c>
      <c r="BU177" s="1">
        <v>45261</v>
      </c>
      <c r="DX177" s="2">
        <v>0</v>
      </c>
      <c r="DY177" s="2">
        <v>30142763.064999994</v>
      </c>
      <c r="DZ177" s="2">
        <f t="shared" si="32"/>
        <v>30142763.064999994</v>
      </c>
    </row>
    <row r="178" spans="1:130">
      <c r="A178">
        <v>2025</v>
      </c>
      <c r="B178" t="str">
        <f t="shared" si="26"/>
        <v xml:space="preserve">aceclidine (Vizz, , , ) </v>
      </c>
      <c r="C178" t="s">
        <v>890</v>
      </c>
      <c r="D178" t="s">
        <v>891</v>
      </c>
      <c r="DZ178" s="2">
        <f>SUM(DZ2:DZ177)</f>
        <v>31630121746.768364</v>
      </c>
    </row>
    <row r="179" spans="1:130">
      <c r="A179">
        <v>2025</v>
      </c>
      <c r="B179" t="str">
        <f t="shared" si="26"/>
        <v xml:space="preserve">acoltremon (Tryptyr, , , ) </v>
      </c>
      <c r="C179" t="s">
        <v>892</v>
      </c>
      <c r="D179" t="s">
        <v>893</v>
      </c>
    </row>
    <row r="180" spans="1:130">
      <c r="A180">
        <v>2025</v>
      </c>
      <c r="B180" t="str">
        <f t="shared" si="26"/>
        <v xml:space="preserve">aficamten (Myqorzo, , , ) </v>
      </c>
      <c r="C180" t="s">
        <v>894</v>
      </c>
      <c r="D180" t="s">
        <v>895</v>
      </c>
      <c r="R180" s="10"/>
      <c r="S180" s="10"/>
      <c r="T180" s="10"/>
    </row>
    <row r="181" spans="1:130">
      <c r="A181">
        <v>2025</v>
      </c>
      <c r="B181" t="str">
        <f t="shared" si="26"/>
        <v xml:space="preserve">allogeneic umbilical cord-derived CD34- cells, non-expanded;dorocubicel (Zemcelpro, , , ) </v>
      </c>
      <c r="C181" s="25" t="s">
        <v>896</v>
      </c>
      <c r="D181" s="25" t="s">
        <v>897</v>
      </c>
    </row>
    <row r="182" spans="1:130">
      <c r="A182">
        <v>2025</v>
      </c>
      <c r="B182" t="str">
        <f t="shared" si="26"/>
        <v xml:space="preserve">atrasentan (Vanrafia, , , ) </v>
      </c>
      <c r="C182" t="s">
        <v>898</v>
      </c>
      <c r="D182" t="s">
        <v>899</v>
      </c>
    </row>
    <row r="183" spans="1:130">
      <c r="A183">
        <v>2025</v>
      </c>
      <c r="B183" t="str">
        <f t="shared" si="26"/>
        <v xml:space="preserve">avutometinib and defactinib (Avmapki Fakzynja Co-Pack , , , ) </v>
      </c>
      <c r="C183" t="s">
        <v>900</v>
      </c>
      <c r="D183" t="s">
        <v>901</v>
      </c>
    </row>
    <row r="184" spans="1:130">
      <c r="A184">
        <v>2025</v>
      </c>
      <c r="B184" t="str">
        <f t="shared" si="26"/>
        <v xml:space="preserve">BELANTAMAB MAFODOTIN (BLENREP, , , ) </v>
      </c>
      <c r="C184" t="s">
        <v>902</v>
      </c>
      <c r="D184" t="s">
        <v>903</v>
      </c>
    </row>
    <row r="185" spans="1:130">
      <c r="A185">
        <v>2025</v>
      </c>
      <c r="B185" t="str">
        <f t="shared" si="26"/>
        <v xml:space="preserve">Beremagene geperpavec (Vyjuvek, , , ) </v>
      </c>
      <c r="C185" s="25" t="s">
        <v>904</v>
      </c>
      <c r="D185" s="25" t="s">
        <v>905</v>
      </c>
    </row>
    <row r="186" spans="1:130">
      <c r="A186">
        <v>2025</v>
      </c>
      <c r="B186" t="str">
        <f t="shared" si="26"/>
        <v xml:space="preserve">brensocatib (Brinsupri, , , ) </v>
      </c>
      <c r="C186" t="s">
        <v>906</v>
      </c>
      <c r="D186" t="s">
        <v>907</v>
      </c>
    </row>
    <row r="187" spans="1:130">
      <c r="A187">
        <v>2025</v>
      </c>
      <c r="B187" t="str">
        <f t="shared" si="26"/>
        <v xml:space="preserve">Chikungunya virus (CHIKV) virus-like particle (VLP) (Vimkunya, , , ) </v>
      </c>
      <c r="C187" s="25" t="s">
        <v>908</v>
      </c>
      <c r="D187" s="25" t="s">
        <v>909</v>
      </c>
    </row>
    <row r="188" spans="1:130">
      <c r="A188">
        <v>2025</v>
      </c>
      <c r="B188" t="str">
        <f t="shared" si="26"/>
        <v xml:space="preserve">clesrovimab (Enflonsia , , , ) </v>
      </c>
      <c r="C188" t="s">
        <v>910</v>
      </c>
      <c r="D188" t="s">
        <v>911</v>
      </c>
    </row>
    <row r="189" spans="1:130">
      <c r="A189">
        <v>2025</v>
      </c>
      <c r="B189" t="str">
        <f t="shared" si="26"/>
        <v xml:space="preserve">datopotamab deruxtecan (Datroway, , , ) </v>
      </c>
      <c r="C189" t="s">
        <v>912</v>
      </c>
      <c r="D189" t="s">
        <v>913</v>
      </c>
    </row>
    <row r="190" spans="1:130">
      <c r="A190">
        <v>2025</v>
      </c>
      <c r="B190" t="str">
        <f t="shared" si="26"/>
        <v xml:space="preserve">delgocitinib (Anzupgo, , , ) </v>
      </c>
      <c r="C190" t="s">
        <v>914</v>
      </c>
      <c r="D190" t="s">
        <v>915</v>
      </c>
    </row>
    <row r="191" spans="1:130">
      <c r="A191">
        <v>2025</v>
      </c>
      <c r="B191" t="str">
        <f t="shared" si="26"/>
        <v xml:space="preserve">depemokimab (Exdensur, , , ) </v>
      </c>
      <c r="C191" t="s">
        <v>916</v>
      </c>
      <c r="D191" t="s">
        <v>917</v>
      </c>
    </row>
    <row r="192" spans="1:130">
      <c r="A192">
        <v>2025</v>
      </c>
      <c r="B192" t="str">
        <f t="shared" si="26"/>
        <v xml:space="preserve">donidalorsen (Dawnzera, , , ) </v>
      </c>
      <c r="C192" t="s">
        <v>918</v>
      </c>
      <c r="D192" t="s">
        <v>919</v>
      </c>
    </row>
    <row r="193" spans="1:4">
      <c r="A193">
        <v>2025</v>
      </c>
      <c r="B193" t="str">
        <f t="shared" si="26"/>
        <v xml:space="preserve">dordaviprone (Modeyso, , , ) </v>
      </c>
      <c r="C193" t="s">
        <v>920</v>
      </c>
      <c r="D193" t="s">
        <v>921</v>
      </c>
    </row>
    <row r="194" spans="1:4">
      <c r="A194">
        <v>2025</v>
      </c>
      <c r="B194" t="str">
        <f t="shared" si="26"/>
        <v xml:space="preserve">doxecitine and doxribtimine (Kygevvi, , , ) </v>
      </c>
      <c r="C194" t="s">
        <v>922</v>
      </c>
      <c r="D194" t="s">
        <v>923</v>
      </c>
    </row>
    <row r="195" spans="1:4">
      <c r="A195">
        <v>2025</v>
      </c>
      <c r="B195" t="str">
        <f t="shared" ref="B195:B231" si="36">C195&amp;" ("&amp;D195&amp;", "&amp;E195&amp;", "&amp;F195&amp;", "&amp;G195&amp;")"&amp;" "&amp;H195</f>
        <v xml:space="preserve">elamipretide (Forzinity , , , ) </v>
      </c>
      <c r="C195" t="s">
        <v>924</v>
      </c>
      <c r="D195" t="s">
        <v>925</v>
      </c>
    </row>
    <row r="196" spans="1:4">
      <c r="A196">
        <v>2025</v>
      </c>
      <c r="B196" t="str">
        <f t="shared" si="36"/>
        <v xml:space="preserve">elinzanetant (Lynkuet, , , ) </v>
      </c>
      <c r="C196" t="s">
        <v>926</v>
      </c>
      <c r="D196" t="s">
        <v>927</v>
      </c>
    </row>
    <row r="197" spans="1:4">
      <c r="A197">
        <v>2025</v>
      </c>
      <c r="B197" t="str">
        <f t="shared" si="36"/>
        <v xml:space="preserve">etripamil (Cardamyst, , , ) </v>
      </c>
      <c r="C197" t="s">
        <v>928</v>
      </c>
      <c r="D197" t="s">
        <v>929</v>
      </c>
    </row>
    <row r="198" spans="1:4">
      <c r="A198">
        <v>2025</v>
      </c>
      <c r="B198" t="str">
        <f t="shared" si="36"/>
        <v xml:space="preserve">etuvetidigene autotemcel (Waskyra, , , ) </v>
      </c>
      <c r="C198" t="s">
        <v>930</v>
      </c>
      <c r="D198" s="25" t="s">
        <v>931</v>
      </c>
    </row>
    <row r="199" spans="1:4">
      <c r="A199">
        <v>2025</v>
      </c>
      <c r="B199" t="str">
        <f t="shared" si="36"/>
        <v xml:space="preserve">fitusiran (Qfitlia, , , ) </v>
      </c>
      <c r="C199" t="s">
        <v>932</v>
      </c>
      <c r="D199" t="s">
        <v>933</v>
      </c>
    </row>
    <row r="200" spans="1:4">
      <c r="A200">
        <v>2025</v>
      </c>
      <c r="B200" t="str">
        <f t="shared" si="36"/>
        <v xml:space="preserve">garadacimab (Andembry, , , ) </v>
      </c>
      <c r="C200" t="s">
        <v>934</v>
      </c>
      <c r="D200" t="s">
        <v>935</v>
      </c>
    </row>
    <row r="201" spans="1:4">
      <c r="A201">
        <v>2025</v>
      </c>
      <c r="B201" t="str">
        <f t="shared" si="36"/>
        <v xml:space="preserve">gepotidacin (Blujepa, , , ) </v>
      </c>
      <c r="C201" t="s">
        <v>936</v>
      </c>
      <c r="D201" t="s">
        <v>937</v>
      </c>
    </row>
    <row r="202" spans="1:4">
      <c r="A202">
        <v>2025</v>
      </c>
      <c r="B202" t="str">
        <f t="shared" si="36"/>
        <v xml:space="preserve">imlunestrant (Inluriyo, , , ) </v>
      </c>
      <c r="C202" t="s">
        <v>938</v>
      </c>
      <c r="D202" t="s">
        <v>939</v>
      </c>
    </row>
    <row r="203" spans="1:4">
      <c r="A203">
        <v>2025</v>
      </c>
      <c r="B203" t="str">
        <f t="shared" si="36"/>
        <v xml:space="preserve">lerodalcibep (Lerochol, , , ) </v>
      </c>
      <c r="C203" t="s">
        <v>940</v>
      </c>
      <c r="D203" t="s">
        <v>941</v>
      </c>
    </row>
    <row r="204" spans="1:4">
      <c r="A204">
        <v>2025</v>
      </c>
      <c r="B204" t="str">
        <f t="shared" si="36"/>
        <v xml:space="preserve">linvoseltamab (Lynozyfic, , , ) </v>
      </c>
      <c r="C204" t="s">
        <v>942</v>
      </c>
      <c r="D204" t="s">
        <v>943</v>
      </c>
    </row>
    <row r="205" spans="1:4">
      <c r="A205">
        <v>2025</v>
      </c>
      <c r="B205" t="str">
        <f t="shared" si="36"/>
        <v xml:space="preserve">Meningococcal Groups A, B, C, W, and Y Vaccine (PENMENVY , , , ) </v>
      </c>
      <c r="C205" t="s">
        <v>944</v>
      </c>
      <c r="D205" t="s">
        <v>945</v>
      </c>
    </row>
    <row r="206" spans="1:4">
      <c r="A206">
        <v>2025</v>
      </c>
      <c r="B206" t="str">
        <f t="shared" si="36"/>
        <v xml:space="preserve">mirdametinib (Gomekli/Ezmekly, , , ) </v>
      </c>
      <c r="C206" t="s">
        <v>946</v>
      </c>
      <c r="D206" t="s">
        <v>947</v>
      </c>
    </row>
    <row r="207" spans="1:4">
      <c r="A207">
        <v>2025</v>
      </c>
      <c r="B207" t="str">
        <f t="shared" si="36"/>
        <v xml:space="preserve">narsoplimab (Yartemlea, , , ) </v>
      </c>
      <c r="C207" t="s">
        <v>948</v>
      </c>
      <c r="D207" t="s">
        <v>949</v>
      </c>
    </row>
    <row r="208" spans="1:4">
      <c r="A208">
        <v>2025</v>
      </c>
      <c r="B208" t="str">
        <f t="shared" si="36"/>
        <v xml:space="preserve">nerandomilast (Jascayd, , , ) </v>
      </c>
      <c r="C208" t="s">
        <v>950</v>
      </c>
      <c r="D208" t="s">
        <v>951</v>
      </c>
    </row>
    <row r="209" spans="1:4">
      <c r="A209">
        <v>2025</v>
      </c>
      <c r="B209" t="str">
        <f t="shared" si="36"/>
        <v xml:space="preserve">nipocalimab (Imaavy, , , ) </v>
      </c>
      <c r="C209" t="s">
        <v>952</v>
      </c>
      <c r="D209" t="s">
        <v>953</v>
      </c>
    </row>
    <row r="210" spans="1:4">
      <c r="A210">
        <v>2025</v>
      </c>
      <c r="B210" t="str">
        <f t="shared" si="36"/>
        <v xml:space="preserve">paltusotine (Palsonify, , , ) </v>
      </c>
      <c r="C210" t="s">
        <v>954</v>
      </c>
      <c r="D210" t="s">
        <v>955</v>
      </c>
    </row>
    <row r="211" spans="1:4">
      <c r="A211">
        <v>2025</v>
      </c>
      <c r="B211" t="str">
        <f t="shared" si="36"/>
        <v xml:space="preserve">pembrolizumab and berahyaluronidase alfa (Keytruda Qlex , , , ) </v>
      </c>
      <c r="C211" t="s">
        <v>956</v>
      </c>
      <c r="D211" t="s">
        <v>957</v>
      </c>
    </row>
    <row r="212" spans="1:4">
      <c r="A212">
        <v>2025</v>
      </c>
      <c r="B212" t="str">
        <f t="shared" si="36"/>
        <v xml:space="preserve">penpulimab (penpulimab, , , ) </v>
      </c>
      <c r="C212" t="s">
        <v>958</v>
      </c>
      <c r="D212" t="s">
        <v>958</v>
      </c>
    </row>
    <row r="213" spans="1:4">
      <c r="A213">
        <v>2025</v>
      </c>
      <c r="B213" t="str">
        <f t="shared" si="36"/>
        <v xml:space="preserve">plozasiran (Redemplo, , , ) </v>
      </c>
      <c r="C213" t="s">
        <v>959</v>
      </c>
      <c r="D213" t="s">
        <v>960</v>
      </c>
    </row>
    <row r="214" spans="1:4">
      <c r="A214">
        <v>2025</v>
      </c>
      <c r="B214" t="str">
        <f t="shared" si="36"/>
        <v xml:space="preserve">prademagene zamikeracel (ZEVASKYN, , , ) </v>
      </c>
      <c r="C214" t="s">
        <v>961</v>
      </c>
      <c r="D214" t="s">
        <v>962</v>
      </c>
    </row>
    <row r="215" spans="1:4">
      <c r="A215">
        <v>2025</v>
      </c>
      <c r="B215" t="str">
        <f t="shared" si="36"/>
        <v xml:space="preserve">remibrutinib (Rhapsido, , , ) </v>
      </c>
      <c r="C215" t="s">
        <v>963</v>
      </c>
      <c r="D215" t="s">
        <v>964</v>
      </c>
    </row>
    <row r="216" spans="1:4">
      <c r="A216">
        <v>2025</v>
      </c>
      <c r="B216" t="str">
        <f t="shared" si="36"/>
        <v xml:space="preserve">revakinagene taroretcel (ENCELTO , , , ) </v>
      </c>
      <c r="C216" t="s">
        <v>965</v>
      </c>
      <c r="D216" t="s">
        <v>966</v>
      </c>
    </row>
    <row r="217" spans="1:4">
      <c r="A217">
        <v>2025</v>
      </c>
      <c r="B217" t="str">
        <f t="shared" si="36"/>
        <v xml:space="preserve">rilzabrutinib (Wayrilz, , , ) </v>
      </c>
      <c r="C217" t="s">
        <v>967</v>
      </c>
      <c r="D217" t="s">
        <v>968</v>
      </c>
    </row>
    <row r="218" spans="1:4">
      <c r="A218">
        <v>2025</v>
      </c>
      <c r="B218" t="str">
        <f t="shared" si="36"/>
        <v xml:space="preserve">sebetralstat (Ekterly, , , ) </v>
      </c>
      <c r="C218" t="s">
        <v>969</v>
      </c>
      <c r="D218" t="s">
        <v>970</v>
      </c>
    </row>
    <row r="219" spans="1:4">
      <c r="A219">
        <v>2025</v>
      </c>
      <c r="B219" t="str">
        <f t="shared" si="36"/>
        <v xml:space="preserve">sepiapterin (Sephience, , , ) </v>
      </c>
      <c r="C219" t="s">
        <v>971</v>
      </c>
      <c r="D219" t="s">
        <v>972</v>
      </c>
    </row>
    <row r="220" spans="1:4">
      <c r="A220">
        <v>2025</v>
      </c>
      <c r="B220" t="str">
        <f t="shared" si="36"/>
        <v xml:space="preserve">sevabertinib (Hyrnuo, , , ) </v>
      </c>
      <c r="C220" t="s">
        <v>973</v>
      </c>
      <c r="D220" t="s">
        <v>974</v>
      </c>
    </row>
    <row r="221" spans="1:4">
      <c r="A221">
        <v>2025</v>
      </c>
      <c r="B221" t="str">
        <f t="shared" si="36"/>
        <v xml:space="preserve">sibeprenlimab (Voyxact, , , ) </v>
      </c>
      <c r="C221" t="s">
        <v>975</v>
      </c>
      <c r="D221" t="s">
        <v>976</v>
      </c>
    </row>
    <row r="222" spans="1:4">
      <c r="A222">
        <v>2025</v>
      </c>
      <c r="B222" t="str">
        <f t="shared" si="36"/>
        <v xml:space="preserve">sunvozertinib (Zegfrovy, , , ) </v>
      </c>
      <c r="C222" t="s">
        <v>977</v>
      </c>
      <c r="D222" t="s">
        <v>978</v>
      </c>
    </row>
    <row r="223" spans="1:4">
      <c r="A223">
        <v>2025</v>
      </c>
      <c r="B223" t="str">
        <f t="shared" si="36"/>
        <v xml:space="preserve">suzetrigine (Journavx, , , ) </v>
      </c>
      <c r="C223" t="s">
        <v>979</v>
      </c>
      <c r="D223" t="s">
        <v>980</v>
      </c>
    </row>
    <row r="224" spans="1:4">
      <c r="A224">
        <v>2025</v>
      </c>
      <c r="B224" t="str">
        <f t="shared" si="36"/>
        <v xml:space="preserve">taletrectinib (Ibtrozi, , , ) </v>
      </c>
      <c r="C224" t="s">
        <v>981</v>
      </c>
      <c r="D224" t="s">
        <v>982</v>
      </c>
    </row>
    <row r="225" spans="1:4">
      <c r="A225">
        <v>2025</v>
      </c>
      <c r="B225" t="str">
        <f t="shared" si="36"/>
        <v xml:space="preserve">telisotuzumab vedotin (Emrelis, , , ) </v>
      </c>
      <c r="C225" t="s">
        <v>983</v>
      </c>
      <c r="D225" t="s">
        <v>984</v>
      </c>
    </row>
    <row r="226" spans="1:4">
      <c r="A226">
        <v>2025</v>
      </c>
      <c r="B226" t="str">
        <f t="shared" si="36"/>
        <v xml:space="preserve">tradipitant (Nereus, , , ) </v>
      </c>
      <c r="C226" t="s">
        <v>985</v>
      </c>
      <c r="D226" t="s">
        <v>986</v>
      </c>
    </row>
    <row r="227" spans="1:4">
      <c r="A227">
        <v>2025</v>
      </c>
      <c r="B227" t="str">
        <f t="shared" si="36"/>
        <v xml:space="preserve">vimseltinib (Romvimza, , , ) </v>
      </c>
      <c r="C227" t="s">
        <v>987</v>
      </c>
      <c r="D227" t="s">
        <v>988</v>
      </c>
    </row>
    <row r="228" spans="1:4">
      <c r="A228">
        <v>2025</v>
      </c>
      <c r="B228" t="str">
        <f t="shared" si="36"/>
        <v xml:space="preserve">ziftomenib (Komzifti, , , ) </v>
      </c>
      <c r="C228" t="s">
        <v>989</v>
      </c>
      <c r="D228" t="s">
        <v>990</v>
      </c>
    </row>
    <row r="229" spans="1:4">
      <c r="A229">
        <v>2025</v>
      </c>
      <c r="B229" t="str">
        <f t="shared" si="36"/>
        <v xml:space="preserve">zoliflodacin (Nuzolvence, , , ) </v>
      </c>
      <c r="C229" t="s">
        <v>991</v>
      </c>
      <c r="D229" t="s">
        <v>992</v>
      </c>
    </row>
    <row r="230" spans="1:4">
      <c r="A230">
        <v>2025</v>
      </c>
      <c r="B230" t="str">
        <f t="shared" si="36"/>
        <v xml:space="preserve">zongertinib (Hernexeos, , , ) </v>
      </c>
      <c r="C230" t="s">
        <v>993</v>
      </c>
      <c r="D230" t="s">
        <v>994</v>
      </c>
    </row>
    <row r="231" spans="1:4">
      <c r="A231">
        <v>2025</v>
      </c>
      <c r="B231" t="str">
        <f t="shared" si="36"/>
        <v xml:space="preserve">zopapogene imadenovec (PAPZIMEOS, , , ) </v>
      </c>
      <c r="C231" t="s">
        <v>995</v>
      </c>
      <c r="D231" t="s">
        <v>996</v>
      </c>
    </row>
  </sheetData>
  <autoFilter ref="A1:DZ231" xr:uid="{42C90116-4912-4E13-AC5D-13C4C0B0BAD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C7072-6250-4DC7-B622-A7D1499EB526}">
  <dimension ref="A1:Q178"/>
  <sheetViews>
    <sheetView workbookViewId="0">
      <pane xSplit="4" ySplit="2" topLeftCell="F168" activePane="bottomRight" state="frozen"/>
      <selection pane="bottomRight" activeCell="G1" sqref="G1:I1"/>
      <selection pane="bottomLeft" activeCell="G1" sqref="G1:I1"/>
      <selection pane="topRight" activeCell="G1" sqref="G1:I1"/>
    </sheetView>
  </sheetViews>
  <sheetFormatPr defaultRowHeight="15"/>
  <cols>
    <col min="2" max="2" width="15.28515625" customWidth="1"/>
    <col min="3" max="3" width="19" customWidth="1"/>
    <col min="4" max="4" width="59.5703125" customWidth="1"/>
    <col min="5" max="5" width="21" customWidth="1"/>
    <col min="6" max="6" width="18.7109375" style="13" customWidth="1"/>
    <col min="7" max="7" width="9.140625" style="13"/>
    <col min="8" max="9" width="9.140625" style="9"/>
    <col min="10" max="10" width="18.42578125" customWidth="1"/>
    <col min="11" max="11" width="11.5703125" style="14" bestFit="1" customWidth="1"/>
    <col min="12" max="14" width="14.28515625" style="14" bestFit="1" customWidth="1"/>
    <col min="15" max="15" width="12.5703125" style="14" bestFit="1" customWidth="1"/>
    <col min="16" max="16" width="12.5703125" customWidth="1"/>
    <col min="17" max="17" width="15.28515625" customWidth="1"/>
  </cols>
  <sheetData>
    <row r="1" spans="1:17">
      <c r="K1" s="14" t="s">
        <v>738</v>
      </c>
      <c r="L1" s="14" t="s">
        <v>997</v>
      </c>
      <c r="O1" s="14" t="s">
        <v>671</v>
      </c>
      <c r="P1" s="14" t="s">
        <v>998</v>
      </c>
    </row>
    <row r="2" spans="1:17">
      <c r="A2" t="s">
        <v>795</v>
      </c>
      <c r="B2" t="s">
        <v>0</v>
      </c>
      <c r="C2" t="s">
        <v>800</v>
      </c>
      <c r="D2" t="s">
        <v>796</v>
      </c>
      <c r="E2" t="s">
        <v>999</v>
      </c>
      <c r="F2" s="13" t="s">
        <v>802</v>
      </c>
      <c r="G2" s="13" t="s">
        <v>803</v>
      </c>
      <c r="H2" s="9" t="s">
        <v>804</v>
      </c>
      <c r="I2" s="9" t="s">
        <v>805</v>
      </c>
      <c r="J2" t="s">
        <v>801</v>
      </c>
      <c r="K2" s="14" t="s">
        <v>5</v>
      </c>
      <c r="L2" s="14" t="s">
        <v>1000</v>
      </c>
      <c r="M2" s="14" t="s">
        <v>1001</v>
      </c>
      <c r="N2" s="14" t="s">
        <v>1002</v>
      </c>
      <c r="O2" s="14" t="s">
        <v>9</v>
      </c>
      <c r="P2" t="s">
        <v>810</v>
      </c>
      <c r="Q2" t="s">
        <v>811</v>
      </c>
    </row>
    <row r="3" spans="1:17">
      <c r="A3">
        <v>2021</v>
      </c>
      <c r="B3" t="s">
        <v>103</v>
      </c>
      <c r="C3" t="s">
        <v>1003</v>
      </c>
      <c r="D3" t="s">
        <v>1004</v>
      </c>
      <c r="E3" t="s">
        <v>670</v>
      </c>
      <c r="F3" s="13">
        <v>44470</v>
      </c>
      <c r="G3" s="13">
        <v>44805</v>
      </c>
      <c r="H3" s="9">
        <v>2.7363468756669645E-3</v>
      </c>
      <c r="I3" s="9">
        <v>2.4385681651296651E-2</v>
      </c>
      <c r="J3">
        <v>25</v>
      </c>
      <c r="K3" s="14">
        <v>53.927263827704358</v>
      </c>
      <c r="L3" s="14">
        <v>16.14225359666835</v>
      </c>
      <c r="M3" s="14">
        <v>46.74577253380837</v>
      </c>
      <c r="N3" s="14">
        <v>67.693178043168629</v>
      </c>
      <c r="O3" s="14">
        <v>236.04217024175821</v>
      </c>
      <c r="P3" t="s">
        <v>816</v>
      </c>
      <c r="Q3" t="s">
        <v>817</v>
      </c>
    </row>
    <row r="4" spans="1:17">
      <c r="A4">
        <v>2024</v>
      </c>
      <c r="B4" t="s">
        <v>108</v>
      </c>
      <c r="C4" t="s">
        <v>1005</v>
      </c>
      <c r="D4" t="s">
        <v>1006</v>
      </c>
      <c r="E4" t="s">
        <v>671</v>
      </c>
      <c r="F4" s="13">
        <v>45627</v>
      </c>
      <c r="G4" s="13" t="s">
        <v>679</v>
      </c>
      <c r="H4" s="9">
        <v>1.4919129802218138E-5</v>
      </c>
      <c r="I4" s="9">
        <v>6.7142123461748152E-3</v>
      </c>
      <c r="J4">
        <v>1</v>
      </c>
      <c r="K4" s="14">
        <v>0</v>
      </c>
      <c r="L4" s="14">
        <v>0</v>
      </c>
      <c r="M4" s="14" t="e">
        <v>#NUM!</v>
      </c>
      <c r="N4" s="14">
        <v>0</v>
      </c>
      <c r="O4" s="14">
        <v>221.75464849624061</v>
      </c>
      <c r="P4" t="e">
        <v>#N/A</v>
      </c>
      <c r="Q4" t="e">
        <v>#N/A</v>
      </c>
    </row>
    <row r="5" spans="1:17">
      <c r="A5">
        <v>2022</v>
      </c>
      <c r="B5" t="s">
        <v>111</v>
      </c>
      <c r="C5" t="s">
        <v>1007</v>
      </c>
      <c r="D5" t="s">
        <v>1008</v>
      </c>
      <c r="E5" t="s">
        <v>671</v>
      </c>
      <c r="F5" s="13">
        <v>44896</v>
      </c>
      <c r="G5" s="13" t="s">
        <v>679</v>
      </c>
      <c r="H5" s="9">
        <v>1.8037143956307706E-3</v>
      </c>
      <c r="I5" s="9">
        <v>0.11772965007016981</v>
      </c>
      <c r="J5">
        <v>3</v>
      </c>
      <c r="K5" s="14">
        <v>0</v>
      </c>
      <c r="L5" s="14">
        <v>63.807333333333332</v>
      </c>
      <c r="M5" s="14">
        <v>63.807333333333332</v>
      </c>
      <c r="N5" s="14">
        <v>63.807333333333332</v>
      </c>
      <c r="O5" s="14">
        <v>155.22490837797361</v>
      </c>
      <c r="P5">
        <v>151270.31586270835</v>
      </c>
      <c r="Q5" t="s">
        <v>817</v>
      </c>
    </row>
    <row r="6" spans="1:17">
      <c r="A6">
        <v>2021</v>
      </c>
      <c r="B6" t="s">
        <v>113</v>
      </c>
      <c r="C6" t="s">
        <v>1009</v>
      </c>
      <c r="D6" t="s">
        <v>1010</v>
      </c>
      <c r="E6" t="s">
        <v>671</v>
      </c>
      <c r="F6" s="13">
        <v>44348</v>
      </c>
      <c r="G6" s="13" t="s">
        <v>679</v>
      </c>
      <c r="H6" s="9">
        <v>6.6437427172239736E-6</v>
      </c>
      <c r="I6" s="9">
        <v>2.6238962166651732E-2</v>
      </c>
      <c r="J6">
        <v>1</v>
      </c>
      <c r="K6" s="14">
        <v>0</v>
      </c>
      <c r="L6" s="14">
        <v>0</v>
      </c>
      <c r="M6" s="14" t="e">
        <v>#NUM!</v>
      </c>
      <c r="N6" s="14">
        <v>0</v>
      </c>
      <c r="O6" s="14">
        <v>1150.5599839999998</v>
      </c>
      <c r="P6">
        <v>64282.099086747745</v>
      </c>
      <c r="Q6" t="s">
        <v>817</v>
      </c>
    </row>
    <row r="7" spans="1:17">
      <c r="A7">
        <v>2021</v>
      </c>
      <c r="B7" t="s">
        <v>118</v>
      </c>
      <c r="C7" t="s">
        <v>1007</v>
      </c>
      <c r="D7" t="s">
        <v>1011</v>
      </c>
      <c r="E7" t="s">
        <v>671</v>
      </c>
      <c r="F7" s="13">
        <v>44348</v>
      </c>
      <c r="G7" s="13">
        <v>44652</v>
      </c>
      <c r="H7" s="9">
        <v>4.5869184142521748E-3</v>
      </c>
      <c r="I7" s="9">
        <v>0.11772965007016981</v>
      </c>
      <c r="J7">
        <v>16</v>
      </c>
      <c r="K7" s="14">
        <v>1748.7257053291537</v>
      </c>
      <c r="L7" s="14">
        <v>1163.074730831099</v>
      </c>
      <c r="M7" s="14">
        <v>1945.6609361864998</v>
      </c>
      <c r="N7" s="14">
        <v>2181.5587138473493</v>
      </c>
      <c r="O7" s="14">
        <v>4290.8322417771224</v>
      </c>
      <c r="P7">
        <v>152054</v>
      </c>
      <c r="Q7" t="s">
        <v>817</v>
      </c>
    </row>
    <row r="8" spans="1:17">
      <c r="A8">
        <v>2021</v>
      </c>
      <c r="B8" t="s">
        <v>122</v>
      </c>
      <c r="C8" t="s">
        <v>1012</v>
      </c>
      <c r="D8" t="s">
        <v>1013</v>
      </c>
      <c r="E8" t="s">
        <v>678</v>
      </c>
      <c r="F8" s="13">
        <v>44378</v>
      </c>
      <c r="G8" s="13">
        <v>44621</v>
      </c>
      <c r="H8" s="9">
        <v>6.4256977124575723E-3</v>
      </c>
      <c r="I8" s="9">
        <v>3.2428099191863742E-2</v>
      </c>
      <c r="J8">
        <v>20</v>
      </c>
      <c r="K8" s="14">
        <v>1749.5846613545816</v>
      </c>
      <c r="L8" s="14">
        <v>0</v>
      </c>
      <c r="M8" s="14" t="e">
        <v>#NUM!</v>
      </c>
      <c r="N8" s="14">
        <v>0</v>
      </c>
      <c r="O8" s="14">
        <v>0</v>
      </c>
      <c r="P8">
        <v>21934</v>
      </c>
      <c r="Q8" t="s">
        <v>817</v>
      </c>
    </row>
    <row r="9" spans="1:17">
      <c r="A9">
        <v>2023</v>
      </c>
      <c r="B9" t="s">
        <v>126</v>
      </c>
      <c r="C9" t="s">
        <v>1014</v>
      </c>
      <c r="D9" t="s">
        <v>1015</v>
      </c>
      <c r="E9" t="s">
        <v>671</v>
      </c>
      <c r="F9" s="13">
        <v>45261</v>
      </c>
      <c r="G9" s="13" t="s">
        <v>679</v>
      </c>
      <c r="H9" s="9">
        <v>5.57514482094451E-4</v>
      </c>
      <c r="I9" s="9">
        <v>5.57514482094451E-4</v>
      </c>
      <c r="J9">
        <v>5</v>
      </c>
      <c r="K9" s="14">
        <v>0</v>
      </c>
      <c r="L9" s="14">
        <v>8809.7370598984762</v>
      </c>
      <c r="M9" s="14">
        <v>8809.7370598984762</v>
      </c>
      <c r="N9" s="14">
        <v>8809.7370598984762</v>
      </c>
      <c r="O9" s="14">
        <v>6820.1999273144593</v>
      </c>
      <c r="P9">
        <v>111948.42761818183</v>
      </c>
      <c r="Q9" t="s">
        <v>817</v>
      </c>
    </row>
    <row r="10" spans="1:17">
      <c r="A10">
        <v>2024</v>
      </c>
      <c r="B10" t="s">
        <v>130</v>
      </c>
      <c r="C10" t="s">
        <v>1016</v>
      </c>
      <c r="D10" t="s">
        <v>1017</v>
      </c>
      <c r="E10" t="s">
        <v>671</v>
      </c>
      <c r="F10" s="13">
        <v>45566</v>
      </c>
      <c r="G10" s="13" t="s">
        <v>679</v>
      </c>
      <c r="H10" s="9">
        <v>4.8016078223131412E-7</v>
      </c>
      <c r="I10" s="9">
        <v>4.8016078223131412E-7</v>
      </c>
      <c r="J10">
        <v>1</v>
      </c>
      <c r="K10" s="14">
        <v>0</v>
      </c>
      <c r="L10" s="14">
        <v>0</v>
      </c>
      <c r="M10" s="14" t="e">
        <v>#NUM!</v>
      </c>
      <c r="N10" s="14">
        <v>0</v>
      </c>
      <c r="O10" s="14">
        <v>31.640716666666663</v>
      </c>
      <c r="P10" t="e">
        <v>#N/A</v>
      </c>
      <c r="Q10" t="e">
        <v>#N/A</v>
      </c>
    </row>
    <row r="11" spans="1:17">
      <c r="A11">
        <v>2021</v>
      </c>
      <c r="B11" t="s">
        <v>133</v>
      </c>
      <c r="C11" t="s">
        <v>1007</v>
      </c>
      <c r="D11" t="s">
        <v>1018</v>
      </c>
      <c r="E11" t="s">
        <v>671</v>
      </c>
      <c r="F11" s="13">
        <v>44501</v>
      </c>
      <c r="G11" s="13">
        <v>44805</v>
      </c>
      <c r="H11" s="9">
        <v>1.0357709287227589E-2</v>
      </c>
      <c r="I11" s="9">
        <v>0.11772965007016981</v>
      </c>
      <c r="J11">
        <v>25</v>
      </c>
      <c r="K11" s="14">
        <v>85.019771863117867</v>
      </c>
      <c r="L11" s="14">
        <v>62.611125000000001</v>
      </c>
      <c r="M11" s="14">
        <v>100.63825200000001</v>
      </c>
      <c r="N11" s="14">
        <v>133.46836080260564</v>
      </c>
      <c r="O11" s="14">
        <v>455.62710430273302</v>
      </c>
      <c r="P11">
        <v>62092</v>
      </c>
      <c r="Q11" t="s">
        <v>817</v>
      </c>
    </row>
    <row r="12" spans="1:17">
      <c r="A12">
        <v>2021</v>
      </c>
      <c r="B12" t="s">
        <v>136</v>
      </c>
      <c r="C12" t="s">
        <v>1019</v>
      </c>
      <c r="D12" t="s">
        <v>1020</v>
      </c>
      <c r="E12" t="s">
        <v>671</v>
      </c>
      <c r="F12" s="13">
        <v>44470</v>
      </c>
      <c r="G12" s="13">
        <v>44958</v>
      </c>
      <c r="H12" s="9">
        <v>2.4253642963312678E-2</v>
      </c>
      <c r="I12" s="9">
        <v>2.5131059965346047E-2</v>
      </c>
      <c r="J12">
        <v>18</v>
      </c>
      <c r="K12" s="14">
        <v>18.791411018628615</v>
      </c>
      <c r="L12" s="14">
        <v>7.4633271428571435</v>
      </c>
      <c r="M12" s="14">
        <v>18.145332198314108</v>
      </c>
      <c r="N12" s="14">
        <v>26.535562539499804</v>
      </c>
      <c r="O12" s="14">
        <v>47.099637092968273</v>
      </c>
      <c r="P12">
        <v>6735</v>
      </c>
      <c r="Q12" t="s">
        <v>817</v>
      </c>
    </row>
    <row r="13" spans="1:17">
      <c r="A13">
        <v>2023</v>
      </c>
      <c r="B13" t="s">
        <v>140</v>
      </c>
      <c r="C13" t="s">
        <v>1021</v>
      </c>
      <c r="D13" t="s">
        <v>1022</v>
      </c>
      <c r="E13" t="s">
        <v>671</v>
      </c>
      <c r="F13" s="13">
        <v>45170</v>
      </c>
      <c r="G13" s="13" t="s">
        <v>679</v>
      </c>
      <c r="H13" s="9">
        <v>4.5494775893710326E-3</v>
      </c>
      <c r="I13" s="9">
        <v>6.7090829152354994E-2</v>
      </c>
      <c r="J13">
        <v>1</v>
      </c>
      <c r="K13" s="14">
        <v>0</v>
      </c>
      <c r="L13" s="14">
        <v>0</v>
      </c>
      <c r="M13" s="14" t="e">
        <v>#NUM!</v>
      </c>
      <c r="N13" s="14">
        <v>0</v>
      </c>
      <c r="O13" s="14">
        <v>2829.4014832379721</v>
      </c>
      <c r="P13">
        <v>3650.3183878043233</v>
      </c>
      <c r="Q13" t="s">
        <v>817</v>
      </c>
    </row>
    <row r="14" spans="1:17">
      <c r="A14">
        <v>2021</v>
      </c>
      <c r="B14" t="s">
        <v>145</v>
      </c>
      <c r="C14" t="s">
        <v>1023</v>
      </c>
      <c r="D14" t="s">
        <v>1024</v>
      </c>
      <c r="E14" t="s">
        <v>671</v>
      </c>
      <c r="F14" s="13">
        <v>44470</v>
      </c>
      <c r="G14" s="13">
        <v>44866</v>
      </c>
      <c r="H14" s="9">
        <v>5.7054655795091263E-3</v>
      </c>
      <c r="I14" s="9">
        <v>7.1310779502898802E-3</v>
      </c>
      <c r="J14">
        <v>17</v>
      </c>
      <c r="K14" s="14">
        <v>33.797275641025642</v>
      </c>
      <c r="L14" s="14">
        <v>10.204400591932137</v>
      </c>
      <c r="M14" s="14">
        <v>44.240996056338034</v>
      </c>
      <c r="N14" s="14">
        <v>57.889000069446162</v>
      </c>
      <c r="O14" s="14">
        <v>120.5383400055844</v>
      </c>
      <c r="P14">
        <v>75000</v>
      </c>
      <c r="Q14" t="s">
        <v>817</v>
      </c>
    </row>
    <row r="15" spans="1:17">
      <c r="A15">
        <v>2021</v>
      </c>
      <c r="B15" t="s">
        <v>149</v>
      </c>
      <c r="C15" t="s">
        <v>1025</v>
      </c>
      <c r="D15" t="s">
        <v>1026</v>
      </c>
      <c r="E15" t="s">
        <v>671</v>
      </c>
      <c r="F15" s="13">
        <v>44440</v>
      </c>
      <c r="G15" s="13">
        <v>44593</v>
      </c>
      <c r="H15" s="9">
        <v>6.0022098390061663E-3</v>
      </c>
      <c r="I15" s="9">
        <v>9.033795146194578E-3</v>
      </c>
      <c r="J15">
        <v>15</v>
      </c>
      <c r="K15" s="14">
        <v>1645.8230535894843</v>
      </c>
      <c r="L15" s="14">
        <v>1041.0060488619026</v>
      </c>
      <c r="M15" s="14">
        <v>1566.18</v>
      </c>
      <c r="N15" s="14">
        <v>2013.0997651525422</v>
      </c>
      <c r="O15" s="14">
        <v>2291.2510464673437</v>
      </c>
      <c r="P15">
        <v>534563</v>
      </c>
      <c r="Q15" t="s">
        <v>817</v>
      </c>
    </row>
    <row r="16" spans="1:17">
      <c r="A16">
        <v>2024</v>
      </c>
      <c r="B16" t="s">
        <v>152</v>
      </c>
      <c r="C16" t="s">
        <v>1012</v>
      </c>
      <c r="D16" t="s">
        <v>1027</v>
      </c>
      <c r="E16" t="s">
        <v>671</v>
      </c>
      <c r="F16" s="13">
        <v>45689</v>
      </c>
      <c r="G16" s="13" t="s">
        <v>679</v>
      </c>
      <c r="H16" s="9">
        <v>0</v>
      </c>
      <c r="I16" s="9">
        <v>3.2428099191863742E-2</v>
      </c>
      <c r="J16">
        <v>0</v>
      </c>
      <c r="K16" s="14">
        <v>0</v>
      </c>
      <c r="L16" s="14">
        <v>0</v>
      </c>
      <c r="M16" s="14" t="e">
        <v>#NUM!</v>
      </c>
      <c r="N16" s="14">
        <v>0</v>
      </c>
      <c r="O16" s="14">
        <v>0</v>
      </c>
      <c r="P16" t="e">
        <v>#N/A</v>
      </c>
      <c r="Q16" t="e">
        <v>#N/A</v>
      </c>
    </row>
    <row r="17" spans="1:17">
      <c r="A17">
        <v>2021</v>
      </c>
      <c r="B17" t="s">
        <v>155</v>
      </c>
      <c r="C17" t="s">
        <v>1012</v>
      </c>
      <c r="D17" t="s">
        <v>1028</v>
      </c>
      <c r="E17" t="s">
        <v>671</v>
      </c>
      <c r="F17" s="13">
        <v>44409</v>
      </c>
      <c r="G17" s="13">
        <v>44986</v>
      </c>
      <c r="H17" s="9">
        <v>6.1030778557506797E-3</v>
      </c>
      <c r="I17" s="9">
        <v>3.2428099191863742E-2</v>
      </c>
      <c r="J17">
        <v>5</v>
      </c>
      <c r="K17" s="14">
        <v>396.96900826446279</v>
      </c>
      <c r="L17" s="14">
        <v>215.93436603988604</v>
      </c>
      <c r="M17" s="14">
        <v>215.93436603988604</v>
      </c>
      <c r="N17" s="14">
        <v>215.93436603988604</v>
      </c>
      <c r="O17" s="14">
        <v>0</v>
      </c>
      <c r="P17">
        <v>496524.97785299993</v>
      </c>
      <c r="Q17" t="s">
        <v>817</v>
      </c>
    </row>
    <row r="18" spans="1:17">
      <c r="A18">
        <v>2021</v>
      </c>
      <c r="B18" t="s">
        <v>157</v>
      </c>
      <c r="C18" t="s">
        <v>1007</v>
      </c>
      <c r="D18" t="s">
        <v>1029</v>
      </c>
      <c r="E18" t="s">
        <v>671</v>
      </c>
      <c r="F18" s="13">
        <v>44440</v>
      </c>
      <c r="G18" s="13">
        <v>44774</v>
      </c>
      <c r="H18" s="9">
        <v>6.3238429379415739E-3</v>
      </c>
      <c r="I18" s="9">
        <v>0.11772965007016981</v>
      </c>
      <c r="J18">
        <v>5</v>
      </c>
      <c r="K18" s="14">
        <v>211.2743265993266</v>
      </c>
      <c r="L18" s="14">
        <v>206.28069879414301</v>
      </c>
      <c r="M18" s="14">
        <v>223.95478508641972</v>
      </c>
      <c r="N18" s="14">
        <v>283.33726380952379</v>
      </c>
      <c r="O18" s="14">
        <v>425.4057296325476</v>
      </c>
      <c r="P18">
        <v>17920</v>
      </c>
      <c r="Q18" t="s">
        <v>830</v>
      </c>
    </row>
    <row r="19" spans="1:17">
      <c r="A19">
        <v>2023</v>
      </c>
      <c r="B19" t="s">
        <v>159</v>
      </c>
      <c r="C19" t="s">
        <v>1030</v>
      </c>
      <c r="D19" t="s">
        <v>1031</v>
      </c>
      <c r="E19" t="s">
        <v>671</v>
      </c>
      <c r="F19" s="13">
        <v>45261</v>
      </c>
      <c r="G19" s="13" t="s">
        <v>679</v>
      </c>
      <c r="H19" s="9">
        <v>0</v>
      </c>
      <c r="I19" s="9">
        <v>0</v>
      </c>
      <c r="J19">
        <v>0</v>
      </c>
      <c r="K19" s="14">
        <v>0</v>
      </c>
      <c r="L19" s="14">
        <v>0</v>
      </c>
      <c r="M19" s="14" t="e">
        <v>#NUM!</v>
      </c>
      <c r="N19" s="14">
        <v>0</v>
      </c>
      <c r="O19" s="14">
        <v>0</v>
      </c>
      <c r="P19">
        <v>577480.10146666667</v>
      </c>
      <c r="Q19" t="s">
        <v>817</v>
      </c>
    </row>
    <row r="20" spans="1:17">
      <c r="A20">
        <v>2023</v>
      </c>
      <c r="B20" t="s">
        <v>164</v>
      </c>
      <c r="C20" t="s">
        <v>1032</v>
      </c>
      <c r="D20" t="s">
        <v>1033</v>
      </c>
      <c r="E20" t="s">
        <v>671</v>
      </c>
      <c r="F20" s="13">
        <v>45261</v>
      </c>
      <c r="G20" s="13" t="s">
        <v>679</v>
      </c>
      <c r="H20" s="9">
        <v>8.5897296309888163E-6</v>
      </c>
      <c r="I20" s="9">
        <v>0.46980408418407693</v>
      </c>
      <c r="J20">
        <v>1</v>
      </c>
      <c r="K20" s="14">
        <v>0</v>
      </c>
      <c r="L20" s="14">
        <v>0</v>
      </c>
      <c r="M20" s="14" t="e">
        <v>#NUM!</v>
      </c>
      <c r="N20" s="14">
        <v>0</v>
      </c>
      <c r="O20" s="14">
        <v>2.019280520252694</v>
      </c>
      <c r="P20" t="e">
        <v>#N/A</v>
      </c>
      <c r="Q20" t="e">
        <v>#N/A</v>
      </c>
    </row>
    <row r="21" spans="1:17">
      <c r="A21">
        <v>2021</v>
      </c>
      <c r="B21" t="s">
        <v>167</v>
      </c>
      <c r="C21" t="s">
        <v>1012</v>
      </c>
      <c r="D21" t="s">
        <v>1034</v>
      </c>
      <c r="E21" t="s">
        <v>691</v>
      </c>
      <c r="F21" s="13">
        <v>44409</v>
      </c>
      <c r="G21" s="13">
        <v>44621</v>
      </c>
      <c r="H21" s="9">
        <v>1.8039087226807655E-2</v>
      </c>
      <c r="I21" s="9">
        <v>3.2428099191863742E-2</v>
      </c>
      <c r="J21">
        <v>25</v>
      </c>
      <c r="K21" s="14">
        <v>1663.7297832673037</v>
      </c>
      <c r="L21" s="14">
        <v>336.45860558583109</v>
      </c>
      <c r="M21" s="14">
        <v>1184.6965765251116</v>
      </c>
      <c r="N21" s="14">
        <v>1994.2692</v>
      </c>
      <c r="O21" s="14">
        <v>9713.0380480818112</v>
      </c>
      <c r="P21" t="s">
        <v>833</v>
      </c>
      <c r="Q21" t="s">
        <v>834</v>
      </c>
    </row>
    <row r="22" spans="1:17">
      <c r="A22">
        <v>2023</v>
      </c>
      <c r="B22" t="s">
        <v>172</v>
      </c>
      <c r="C22" t="s">
        <v>1007</v>
      </c>
      <c r="D22" t="s">
        <v>1035</v>
      </c>
      <c r="E22" t="s">
        <v>671</v>
      </c>
      <c r="F22" s="13">
        <v>45261</v>
      </c>
      <c r="G22" s="13">
        <v>45383</v>
      </c>
      <c r="H22" s="9">
        <v>6.5439158479336504E-3</v>
      </c>
      <c r="I22" s="9">
        <v>0.11772965007016981</v>
      </c>
      <c r="J22">
        <v>10</v>
      </c>
      <c r="K22" s="14">
        <v>146.53184586864407</v>
      </c>
      <c r="L22" s="14">
        <v>81.730261927966112</v>
      </c>
      <c r="M22" s="14">
        <v>142.43134531819805</v>
      </c>
      <c r="N22" s="14">
        <v>169.10990104166666</v>
      </c>
      <c r="O22" s="14">
        <v>452.53506961521475</v>
      </c>
      <c r="P22">
        <v>9446</v>
      </c>
      <c r="Q22" t="s">
        <v>835</v>
      </c>
    </row>
    <row r="23" spans="1:17">
      <c r="A23">
        <v>2021</v>
      </c>
      <c r="B23" t="s">
        <v>174</v>
      </c>
      <c r="C23" t="s">
        <v>1036</v>
      </c>
      <c r="D23" t="s">
        <v>1037</v>
      </c>
      <c r="E23" t="s">
        <v>671</v>
      </c>
      <c r="F23" s="13">
        <v>44287</v>
      </c>
      <c r="G23" s="13" t="s">
        <v>679</v>
      </c>
      <c r="H23" s="9">
        <v>1.068572255920995E-4</v>
      </c>
      <c r="I23" s="9">
        <v>1.2056708519017075E-2</v>
      </c>
      <c r="J23">
        <v>1</v>
      </c>
      <c r="K23" s="14">
        <v>0</v>
      </c>
      <c r="L23" s="14">
        <v>0</v>
      </c>
      <c r="M23" s="14">
        <v>0</v>
      </c>
      <c r="N23" s="14">
        <v>0</v>
      </c>
      <c r="O23" s="14">
        <v>1712.2122872340422</v>
      </c>
      <c r="P23">
        <v>1990367.6998028145</v>
      </c>
      <c r="Q23" t="s">
        <v>817</v>
      </c>
    </row>
    <row r="24" spans="1:17">
      <c r="A24">
        <v>2021</v>
      </c>
      <c r="B24" t="s">
        <v>176</v>
      </c>
      <c r="C24" t="s">
        <v>1038</v>
      </c>
      <c r="D24" t="s">
        <v>1039</v>
      </c>
      <c r="E24" t="s">
        <v>671</v>
      </c>
      <c r="F24" s="13">
        <v>44136</v>
      </c>
      <c r="G24" s="13" t="s">
        <v>679</v>
      </c>
      <c r="H24" s="9">
        <v>9.742756049666012E-8</v>
      </c>
      <c r="I24" s="9">
        <v>2.8761952007941544E-2</v>
      </c>
      <c r="J24">
        <v>2</v>
      </c>
      <c r="K24" s="14">
        <v>0</v>
      </c>
      <c r="L24" s="14">
        <v>770.0385</v>
      </c>
      <c r="M24" s="14">
        <v>770.0385</v>
      </c>
      <c r="N24" s="14">
        <v>770.0385</v>
      </c>
      <c r="O24" s="14">
        <v>0</v>
      </c>
      <c r="P24">
        <v>0</v>
      </c>
      <c r="Q24">
        <v>0</v>
      </c>
    </row>
    <row r="25" spans="1:17">
      <c r="A25">
        <v>2022</v>
      </c>
      <c r="B25" t="s">
        <v>181</v>
      </c>
      <c r="C25" t="s">
        <v>1007</v>
      </c>
      <c r="D25" t="s">
        <v>1040</v>
      </c>
      <c r="E25" t="s">
        <v>697</v>
      </c>
      <c r="F25" s="13">
        <v>44958</v>
      </c>
      <c r="G25" s="13" t="s">
        <v>679</v>
      </c>
      <c r="H25" s="9">
        <v>1.7875080738750737E-3</v>
      </c>
      <c r="I25" s="9">
        <v>0.11772965007016981</v>
      </c>
      <c r="J25">
        <v>1</v>
      </c>
      <c r="K25" s="14">
        <v>0</v>
      </c>
      <c r="L25" s="14">
        <v>425106</v>
      </c>
      <c r="M25" s="14">
        <v>425106</v>
      </c>
      <c r="N25" s="14">
        <v>425106</v>
      </c>
      <c r="O25" s="14">
        <v>0</v>
      </c>
      <c r="P25">
        <v>632455</v>
      </c>
      <c r="Q25" t="s">
        <v>838</v>
      </c>
    </row>
    <row r="26" spans="1:17">
      <c r="A26">
        <v>2023</v>
      </c>
      <c r="B26" t="s">
        <v>184</v>
      </c>
      <c r="C26" t="s">
        <v>1025</v>
      </c>
      <c r="D26" t="s">
        <v>1041</v>
      </c>
      <c r="E26" t="s">
        <v>699</v>
      </c>
      <c r="F26" s="13">
        <v>44986</v>
      </c>
      <c r="G26" s="13" t="s">
        <v>679</v>
      </c>
      <c r="H26" s="9">
        <v>3.756116092486167E-4</v>
      </c>
      <c r="I26" s="9">
        <v>9.033795146194578E-3</v>
      </c>
      <c r="J26">
        <v>4</v>
      </c>
      <c r="K26" s="14">
        <v>0</v>
      </c>
      <c r="L26" s="14">
        <v>0</v>
      </c>
      <c r="M26" s="14">
        <v>1455.591624220242</v>
      </c>
      <c r="N26" s="14">
        <v>1644.489</v>
      </c>
      <c r="O26" s="14">
        <v>2201.0498963093141</v>
      </c>
      <c r="P26">
        <v>646585.86926798942</v>
      </c>
      <c r="Q26" t="s">
        <v>817</v>
      </c>
    </row>
    <row r="27" spans="1:17">
      <c r="A27">
        <v>2023</v>
      </c>
      <c r="B27" t="s">
        <v>187</v>
      </c>
      <c r="C27" t="s">
        <v>1042</v>
      </c>
      <c r="D27" t="s">
        <v>1043</v>
      </c>
      <c r="E27" t="s">
        <v>678</v>
      </c>
      <c r="F27" s="13">
        <v>45231</v>
      </c>
      <c r="G27" s="13" t="s">
        <v>679</v>
      </c>
      <c r="H27" s="9">
        <v>8.8307847680627806E-5</v>
      </c>
      <c r="I27" s="9">
        <v>1.0992210526264871E-2</v>
      </c>
      <c r="J27">
        <v>1</v>
      </c>
      <c r="K27" s="14">
        <v>0</v>
      </c>
      <c r="L27" s="14">
        <v>13759.546666666669</v>
      </c>
      <c r="M27" s="14">
        <v>13759.546666666669</v>
      </c>
      <c r="N27" s="14">
        <v>13759.546666666669</v>
      </c>
      <c r="O27" s="14">
        <v>0</v>
      </c>
      <c r="P27" t="e">
        <v>#N/A</v>
      </c>
      <c r="Q27" t="e">
        <v>#N/A</v>
      </c>
    </row>
    <row r="28" spans="1:17">
      <c r="A28">
        <v>2024</v>
      </c>
      <c r="B28" t="s">
        <v>190</v>
      </c>
      <c r="C28" t="s">
        <v>1044</v>
      </c>
      <c r="D28" t="s">
        <v>1045</v>
      </c>
      <c r="E28" t="s">
        <v>703</v>
      </c>
      <c r="F28" s="13">
        <v>45413</v>
      </c>
      <c r="G28" s="13" t="s">
        <v>679</v>
      </c>
      <c r="H28" s="9">
        <v>3.5376958835164527E-4</v>
      </c>
      <c r="I28" s="9">
        <v>1.9755474665627843E-3</v>
      </c>
      <c r="J28">
        <v>2</v>
      </c>
      <c r="K28" s="14">
        <v>0</v>
      </c>
      <c r="L28" s="14">
        <v>14377.757751275287</v>
      </c>
      <c r="M28" s="14">
        <v>16296.215575637643</v>
      </c>
      <c r="N28" s="14">
        <v>18214.6734</v>
      </c>
      <c r="O28" s="14">
        <v>0</v>
      </c>
      <c r="P28" t="e">
        <v>#N/A</v>
      </c>
      <c r="Q28" t="e">
        <v>#N/A</v>
      </c>
    </row>
    <row r="29" spans="1:17">
      <c r="A29">
        <v>2024</v>
      </c>
      <c r="B29" t="s">
        <v>193</v>
      </c>
      <c r="C29" t="s">
        <v>1044</v>
      </c>
      <c r="D29" t="s">
        <v>1046</v>
      </c>
      <c r="E29" t="s">
        <v>697</v>
      </c>
      <c r="F29" s="13">
        <v>45444</v>
      </c>
      <c r="G29" s="13" t="s">
        <v>679</v>
      </c>
      <c r="H29" s="9">
        <v>3.246063731970621E-5</v>
      </c>
      <c r="I29" s="9">
        <v>1.9755474665627843E-3</v>
      </c>
      <c r="J29">
        <v>1</v>
      </c>
      <c r="K29" s="14">
        <v>0</v>
      </c>
      <c r="L29" s="14">
        <v>56.097272967032971</v>
      </c>
      <c r="M29" s="14">
        <v>56.097272967032971</v>
      </c>
      <c r="N29" s="14">
        <v>56.097272967032971</v>
      </c>
      <c r="O29" s="14">
        <v>0</v>
      </c>
      <c r="P29" t="e">
        <v>#N/A</v>
      </c>
      <c r="Q29" t="e">
        <v>#N/A</v>
      </c>
    </row>
    <row r="30" spans="1:17">
      <c r="A30">
        <v>2023</v>
      </c>
      <c r="B30" t="s">
        <v>195</v>
      </c>
      <c r="C30" t="s">
        <v>1047</v>
      </c>
      <c r="D30" t="s">
        <v>1048</v>
      </c>
      <c r="E30" t="s">
        <v>703</v>
      </c>
      <c r="F30" s="13">
        <v>44044</v>
      </c>
      <c r="G30" s="13" t="s">
        <v>679</v>
      </c>
      <c r="H30" s="9">
        <v>9.7389325585235653E-4</v>
      </c>
      <c r="I30" s="9">
        <v>2.9737697897948123E-3</v>
      </c>
      <c r="J30">
        <v>2</v>
      </c>
      <c r="K30" s="14">
        <v>0</v>
      </c>
      <c r="L30" s="14">
        <v>2.1209794878530293</v>
      </c>
      <c r="M30" s="14">
        <v>2.1209794878530293</v>
      </c>
      <c r="N30" s="14">
        <v>2.1209794878530293</v>
      </c>
      <c r="O30" s="14">
        <v>0</v>
      </c>
      <c r="P30">
        <v>4815.3931948580839</v>
      </c>
      <c r="Q30" t="s">
        <v>817</v>
      </c>
    </row>
    <row r="31" spans="1:17">
      <c r="A31">
        <v>2022</v>
      </c>
      <c r="B31" t="s">
        <v>198</v>
      </c>
      <c r="C31" t="s">
        <v>1049</v>
      </c>
      <c r="D31" t="s">
        <v>1050</v>
      </c>
      <c r="E31" t="s">
        <v>671</v>
      </c>
      <c r="F31" s="13">
        <v>44652</v>
      </c>
      <c r="G31" s="13">
        <v>45108</v>
      </c>
      <c r="H31" s="9">
        <v>1.3756122101409704E-3</v>
      </c>
      <c r="I31" s="9">
        <v>5.092304706400836E-3</v>
      </c>
      <c r="J31">
        <v>12</v>
      </c>
      <c r="K31" s="14">
        <v>2.4521363450809632</v>
      </c>
      <c r="L31" s="14">
        <v>0.65999051181906365</v>
      </c>
      <c r="M31" s="14">
        <v>3.1472820518170757</v>
      </c>
      <c r="N31" s="14">
        <v>6.1367918460142636</v>
      </c>
      <c r="O31" s="14">
        <v>21.617439557188458</v>
      </c>
      <c r="P31">
        <v>1102.0350024916422</v>
      </c>
      <c r="Q31" t="s">
        <v>817</v>
      </c>
    </row>
    <row r="32" spans="1:17">
      <c r="A32">
        <v>2021</v>
      </c>
      <c r="B32" t="s">
        <v>201</v>
      </c>
      <c r="C32" t="s">
        <v>1051</v>
      </c>
      <c r="D32" t="s">
        <v>1052</v>
      </c>
      <c r="E32" t="s">
        <v>671</v>
      </c>
      <c r="F32" s="13">
        <v>44348</v>
      </c>
      <c r="G32" s="13" t="s">
        <v>679</v>
      </c>
      <c r="H32" s="9">
        <v>4.2558628094358623E-5</v>
      </c>
      <c r="I32" s="9">
        <v>7.7882087892594647E-3</v>
      </c>
      <c r="J32">
        <v>1</v>
      </c>
      <c r="K32" s="14">
        <v>0</v>
      </c>
      <c r="L32" s="14">
        <v>0</v>
      </c>
      <c r="M32" s="14" t="e">
        <v>#NUM!</v>
      </c>
      <c r="N32" s="14">
        <v>0</v>
      </c>
      <c r="O32" s="14">
        <v>407.77347951885559</v>
      </c>
      <c r="P32">
        <v>393.10430325027102</v>
      </c>
      <c r="Q32" t="s">
        <v>844</v>
      </c>
    </row>
    <row r="33" spans="1:17">
      <c r="A33">
        <v>2023</v>
      </c>
      <c r="B33" t="s">
        <v>205</v>
      </c>
      <c r="C33" t="s">
        <v>1036</v>
      </c>
      <c r="D33" t="s">
        <v>1053</v>
      </c>
      <c r="E33" t="s">
        <v>671</v>
      </c>
      <c r="F33" s="13">
        <v>45170</v>
      </c>
      <c r="G33" s="13" t="s">
        <v>679</v>
      </c>
      <c r="H33" s="9">
        <v>4.7517406747369182E-3</v>
      </c>
      <c r="I33" s="9">
        <v>1.2056708519017075E-2</v>
      </c>
      <c r="J33">
        <v>1</v>
      </c>
      <c r="K33" s="14">
        <v>0</v>
      </c>
      <c r="L33" s="14">
        <v>0</v>
      </c>
      <c r="M33" s="14" t="e">
        <v>#NUM!</v>
      </c>
      <c r="N33" s="14">
        <v>0</v>
      </c>
      <c r="O33" s="14">
        <v>81066.95579881336</v>
      </c>
      <c r="P33" t="e">
        <v>#N/A</v>
      </c>
      <c r="Q33" t="e">
        <v>#N/A</v>
      </c>
    </row>
    <row r="34" spans="1:17">
      <c r="A34">
        <v>2024</v>
      </c>
      <c r="B34" t="s">
        <v>207</v>
      </c>
      <c r="C34" t="s">
        <v>1003</v>
      </c>
      <c r="D34" t="s">
        <v>1054</v>
      </c>
      <c r="E34" t="s">
        <v>703</v>
      </c>
      <c r="F34" s="13">
        <v>43983</v>
      </c>
      <c r="G34" s="13" t="s">
        <v>679</v>
      </c>
      <c r="H34" s="9">
        <v>7.5358057839972211E-4</v>
      </c>
      <c r="I34" s="9">
        <v>2.4385681651296651E-2</v>
      </c>
      <c r="J34">
        <v>2</v>
      </c>
      <c r="K34" s="14">
        <v>0</v>
      </c>
      <c r="L34" s="14">
        <v>1.0394107294517931</v>
      </c>
      <c r="M34" s="14">
        <v>1.0394107294517931</v>
      </c>
      <c r="N34" s="14">
        <v>1.0394107294517931</v>
      </c>
      <c r="O34" s="14">
        <v>0</v>
      </c>
      <c r="P34" t="e">
        <v>#N/A</v>
      </c>
      <c r="Q34" t="e">
        <v>#N/A</v>
      </c>
    </row>
    <row r="35" spans="1:17">
      <c r="A35">
        <v>2022</v>
      </c>
      <c r="B35" t="s">
        <v>212</v>
      </c>
      <c r="C35" t="s">
        <v>1003</v>
      </c>
      <c r="D35" t="s">
        <v>1055</v>
      </c>
      <c r="E35" t="s">
        <v>671</v>
      </c>
      <c r="F35" s="13">
        <v>44805</v>
      </c>
      <c r="G35" s="13">
        <v>45108</v>
      </c>
      <c r="H35" s="9">
        <v>5.0908008029542564E-3</v>
      </c>
      <c r="I35" s="9">
        <v>2.4385681651296651E-2</v>
      </c>
      <c r="J35">
        <v>18</v>
      </c>
      <c r="K35" s="14">
        <v>39.417148585087517</v>
      </c>
      <c r="L35" s="14">
        <v>13.436912077554062</v>
      </c>
      <c r="M35" s="14">
        <v>36.674739668989297</v>
      </c>
      <c r="N35" s="14">
        <v>48.044407232401163</v>
      </c>
      <c r="O35" s="14">
        <v>279.91340849007474</v>
      </c>
      <c r="P35">
        <v>14409</v>
      </c>
      <c r="Q35" t="s">
        <v>817</v>
      </c>
    </row>
    <row r="36" spans="1:17">
      <c r="A36">
        <v>2021</v>
      </c>
      <c r="B36" t="s">
        <v>215</v>
      </c>
      <c r="C36" t="s">
        <v>1056</v>
      </c>
      <c r="D36" t="s">
        <v>1057</v>
      </c>
      <c r="E36" t="s">
        <v>709</v>
      </c>
      <c r="F36" s="13">
        <v>44652</v>
      </c>
      <c r="G36" s="13">
        <v>44958</v>
      </c>
      <c r="H36" s="9">
        <v>7.1868304958777217E-4</v>
      </c>
      <c r="I36" s="9">
        <v>7.1868304958777217E-4</v>
      </c>
      <c r="J36">
        <v>14</v>
      </c>
      <c r="K36" s="14">
        <v>0</v>
      </c>
      <c r="L36" s="14">
        <v>26.232406662057691</v>
      </c>
      <c r="M36" s="14">
        <v>26.232406662057691</v>
      </c>
      <c r="N36" s="14">
        <v>26.232406662057691</v>
      </c>
      <c r="O36" s="14">
        <v>0</v>
      </c>
      <c r="P36">
        <v>4212</v>
      </c>
      <c r="Q36" t="s">
        <v>817</v>
      </c>
    </row>
    <row r="37" spans="1:17">
      <c r="A37">
        <v>2024</v>
      </c>
      <c r="B37" t="s">
        <v>220</v>
      </c>
      <c r="C37" t="s">
        <v>1009</v>
      </c>
      <c r="D37" t="s">
        <v>1058</v>
      </c>
      <c r="E37" t="s">
        <v>671</v>
      </c>
      <c r="F37" s="13">
        <v>45474</v>
      </c>
      <c r="G37" s="13" t="s">
        <v>679</v>
      </c>
      <c r="H37" s="9">
        <v>2.9225936459005699E-4</v>
      </c>
      <c r="I37" s="9">
        <v>2.6238962166651732E-2</v>
      </c>
      <c r="J37">
        <v>2</v>
      </c>
      <c r="K37" s="14">
        <v>0</v>
      </c>
      <c r="L37" s="14">
        <v>0</v>
      </c>
      <c r="M37" s="14" t="e">
        <v>#NUM!</v>
      </c>
      <c r="N37" s="14">
        <v>0</v>
      </c>
      <c r="O37" s="14">
        <v>922.71545658804382</v>
      </c>
      <c r="P37" t="e">
        <v>#N/A</v>
      </c>
      <c r="Q37" t="e">
        <v>#N/A</v>
      </c>
    </row>
    <row r="38" spans="1:17">
      <c r="A38">
        <v>2021</v>
      </c>
      <c r="B38" t="s">
        <v>224</v>
      </c>
      <c r="C38" t="s">
        <v>1007</v>
      </c>
      <c r="D38" t="s">
        <v>1059</v>
      </c>
      <c r="E38" t="s">
        <v>678</v>
      </c>
      <c r="F38" s="13">
        <v>44136</v>
      </c>
      <c r="G38" s="13">
        <v>44713</v>
      </c>
      <c r="H38" s="9">
        <v>1.0298512472091048E-2</v>
      </c>
      <c r="I38" s="9">
        <v>0.11772965007016981</v>
      </c>
      <c r="J38">
        <v>17</v>
      </c>
      <c r="K38" s="14">
        <v>10186.09756097561</v>
      </c>
      <c r="L38" s="14">
        <v>3527.5010776708859</v>
      </c>
      <c r="M38" s="14">
        <v>8376.420906457517</v>
      </c>
      <c r="N38" s="14">
        <v>10366.620000000001</v>
      </c>
      <c r="O38" s="14">
        <v>13710.733450157148</v>
      </c>
      <c r="P38" t="s">
        <v>846</v>
      </c>
      <c r="Q38" t="s">
        <v>830</v>
      </c>
    </row>
    <row r="39" spans="1:17">
      <c r="A39">
        <v>2023</v>
      </c>
      <c r="B39" t="s">
        <v>227</v>
      </c>
      <c r="C39" t="s">
        <v>1042</v>
      </c>
      <c r="D39" t="s">
        <v>1060</v>
      </c>
      <c r="E39" t="s">
        <v>671</v>
      </c>
      <c r="F39" s="13">
        <v>45017</v>
      </c>
      <c r="G39" s="13" t="s">
        <v>679</v>
      </c>
      <c r="H39" s="9">
        <v>1.0165562588123287E-2</v>
      </c>
      <c r="I39" s="9">
        <v>1.0992210526264871E-2</v>
      </c>
      <c r="J39">
        <v>6</v>
      </c>
      <c r="K39" s="14">
        <v>0</v>
      </c>
      <c r="L39" s="14">
        <v>5761.6984714236469</v>
      </c>
      <c r="M39" s="14">
        <v>5761.6984714236469</v>
      </c>
      <c r="N39" s="14">
        <v>5761.6984714236469</v>
      </c>
      <c r="O39" s="14">
        <v>21503.582872189992</v>
      </c>
      <c r="P39">
        <v>279875.18774090905</v>
      </c>
      <c r="Q39" t="s">
        <v>817</v>
      </c>
    </row>
    <row r="40" spans="1:17">
      <c r="A40">
        <v>2023</v>
      </c>
      <c r="B40" t="s">
        <v>230</v>
      </c>
      <c r="C40" t="s">
        <v>1061</v>
      </c>
      <c r="D40" t="s">
        <v>1062</v>
      </c>
      <c r="E40" t="s">
        <v>697</v>
      </c>
      <c r="F40" s="13">
        <v>45505</v>
      </c>
      <c r="G40" s="13" t="s">
        <v>679</v>
      </c>
      <c r="H40" s="9">
        <v>6.0092904327635047E-7</v>
      </c>
      <c r="I40" s="9">
        <v>1.1876018165702408E-3</v>
      </c>
      <c r="J40">
        <v>1</v>
      </c>
      <c r="K40" s="14">
        <v>0</v>
      </c>
      <c r="L40" s="14">
        <v>1267.16392</v>
      </c>
      <c r="M40" s="14">
        <v>1267.16392</v>
      </c>
      <c r="N40" s="14">
        <v>1267.16392</v>
      </c>
      <c r="O40" s="14">
        <v>0</v>
      </c>
      <c r="P40" t="e">
        <v>#N/A</v>
      </c>
      <c r="Q40" t="e">
        <v>#N/A</v>
      </c>
    </row>
    <row r="41" spans="1:17">
      <c r="A41">
        <v>2022</v>
      </c>
      <c r="B41" t="s">
        <v>233</v>
      </c>
      <c r="C41" t="s">
        <v>1061</v>
      </c>
      <c r="D41" t="s">
        <v>1063</v>
      </c>
      <c r="E41" t="s">
        <v>714</v>
      </c>
      <c r="F41" s="13">
        <v>44835</v>
      </c>
      <c r="G41" s="13" t="s">
        <v>679</v>
      </c>
      <c r="H41" s="9">
        <v>1.1145935173203041E-3</v>
      </c>
      <c r="I41" s="9">
        <v>1.1876018165702408E-3</v>
      </c>
      <c r="J41">
        <v>1</v>
      </c>
      <c r="K41" s="14">
        <v>0</v>
      </c>
      <c r="L41" s="14">
        <v>0</v>
      </c>
      <c r="M41" s="14" t="e">
        <v>#NUM!</v>
      </c>
      <c r="N41" s="14">
        <v>0</v>
      </c>
      <c r="O41" s="14">
        <v>4003.4895129457182</v>
      </c>
      <c r="P41">
        <v>5209.0985458374307</v>
      </c>
      <c r="Q41" t="s">
        <v>848</v>
      </c>
    </row>
    <row r="42" spans="1:17">
      <c r="A42">
        <v>2022</v>
      </c>
      <c r="B42" t="s">
        <v>237</v>
      </c>
      <c r="C42" t="s">
        <v>1009</v>
      </c>
      <c r="D42" t="s">
        <v>1064</v>
      </c>
      <c r="E42" t="s">
        <v>697</v>
      </c>
      <c r="F42" s="13">
        <v>44774</v>
      </c>
      <c r="G42" s="13" t="s">
        <v>679</v>
      </c>
      <c r="H42" s="9">
        <v>1.492509861947968E-4</v>
      </c>
      <c r="I42" s="9">
        <v>2.6238962166651732E-2</v>
      </c>
      <c r="J42">
        <v>1</v>
      </c>
      <c r="K42" s="14">
        <v>0</v>
      </c>
      <c r="L42" s="14">
        <v>4720826.8641666668</v>
      </c>
      <c r="M42" s="14">
        <v>4720826.8641666668</v>
      </c>
      <c r="N42" s="14">
        <v>4720826.8641666668</v>
      </c>
      <c r="O42" s="14">
        <v>0</v>
      </c>
      <c r="P42">
        <v>0</v>
      </c>
      <c r="Q42">
        <v>0</v>
      </c>
    </row>
    <row r="43" spans="1:17">
      <c r="A43">
        <v>2024</v>
      </c>
      <c r="B43" t="s">
        <v>240</v>
      </c>
      <c r="C43" t="s">
        <v>1065</v>
      </c>
      <c r="D43" t="s">
        <v>1066</v>
      </c>
      <c r="E43" t="s">
        <v>671</v>
      </c>
      <c r="F43" s="13">
        <v>45444</v>
      </c>
      <c r="G43" s="13">
        <v>45778</v>
      </c>
      <c r="H43" s="9">
        <v>6.0914711853114745E-4</v>
      </c>
      <c r="I43" s="9">
        <v>5.1224527846188443E-3</v>
      </c>
      <c r="J43">
        <v>4</v>
      </c>
      <c r="K43" s="14">
        <v>0</v>
      </c>
      <c r="L43" s="14">
        <v>150.98506342592594</v>
      </c>
      <c r="M43" s="14">
        <v>237.01524000000001</v>
      </c>
      <c r="N43" s="14">
        <v>237.02120640000001</v>
      </c>
      <c r="O43" s="14">
        <v>471.09711332809627</v>
      </c>
      <c r="P43" t="e">
        <v>#N/A</v>
      </c>
      <c r="Q43" t="e">
        <v>#N/A</v>
      </c>
    </row>
    <row r="44" spans="1:17">
      <c r="A44">
        <v>2023</v>
      </c>
      <c r="B44" t="s">
        <v>243</v>
      </c>
      <c r="C44" t="s">
        <v>1007</v>
      </c>
      <c r="D44" t="s">
        <v>1067</v>
      </c>
      <c r="E44" t="s">
        <v>718</v>
      </c>
      <c r="F44" s="13">
        <v>45170</v>
      </c>
      <c r="G44" s="13">
        <v>45352</v>
      </c>
      <c r="H44" s="9">
        <v>3.0876515904960595E-3</v>
      </c>
      <c r="I44" s="9">
        <v>0.11772965007016981</v>
      </c>
      <c r="J44">
        <v>14</v>
      </c>
      <c r="K44" s="14">
        <v>6975</v>
      </c>
      <c r="L44" s="14">
        <v>0</v>
      </c>
      <c r="M44" s="14">
        <v>7222.6672642177182</v>
      </c>
      <c r="N44" s="14">
        <v>9564.3064822429897</v>
      </c>
      <c r="O44" s="14">
        <v>16157.108055464927</v>
      </c>
      <c r="P44">
        <v>28000</v>
      </c>
      <c r="Q44" t="s">
        <v>848</v>
      </c>
    </row>
    <row r="45" spans="1:17">
      <c r="A45">
        <v>2024</v>
      </c>
      <c r="B45" t="s">
        <v>248</v>
      </c>
      <c r="C45" t="s">
        <v>1068</v>
      </c>
      <c r="D45" t="s">
        <v>1069</v>
      </c>
      <c r="E45" t="s">
        <v>697</v>
      </c>
      <c r="F45" s="13">
        <v>45444</v>
      </c>
      <c r="G45" s="13" t="s">
        <v>679</v>
      </c>
      <c r="H45" s="9">
        <v>2.0989838904677361E-7</v>
      </c>
      <c r="I45" s="9">
        <v>2.0989838904677361E-7</v>
      </c>
      <c r="J45">
        <v>1</v>
      </c>
      <c r="K45" s="14">
        <v>0</v>
      </c>
      <c r="L45" s="14">
        <v>221.30372</v>
      </c>
      <c r="M45" s="14">
        <v>221.30372</v>
      </c>
      <c r="N45" s="14">
        <v>221.30372</v>
      </c>
      <c r="O45" s="14">
        <v>0</v>
      </c>
      <c r="P45" t="e">
        <v>#N/A</v>
      </c>
      <c r="Q45" t="e">
        <v>#N/A</v>
      </c>
    </row>
    <row r="46" spans="1:17">
      <c r="A46">
        <v>2024</v>
      </c>
      <c r="B46" t="s">
        <v>251</v>
      </c>
      <c r="C46" t="s">
        <v>1070</v>
      </c>
      <c r="D46" t="s">
        <v>1071</v>
      </c>
      <c r="E46" t="s">
        <v>671</v>
      </c>
      <c r="F46" s="13">
        <v>45474</v>
      </c>
      <c r="G46" s="13" t="s">
        <v>679</v>
      </c>
      <c r="H46" s="9">
        <v>7.6535832950037116E-4</v>
      </c>
      <c r="I46" s="9">
        <v>2.0719844615646327E-2</v>
      </c>
      <c r="J46">
        <v>1</v>
      </c>
      <c r="K46" s="14">
        <v>0</v>
      </c>
      <c r="L46" s="14">
        <v>0</v>
      </c>
      <c r="M46" s="14" t="e">
        <v>#NUM!</v>
      </c>
      <c r="N46" s="14">
        <v>0</v>
      </c>
      <c r="O46" s="14">
        <v>60.210557431440918</v>
      </c>
      <c r="P46" t="e">
        <v>#N/A</v>
      </c>
      <c r="Q46" t="e">
        <v>#N/A</v>
      </c>
    </row>
    <row r="47" spans="1:17">
      <c r="A47">
        <v>2023</v>
      </c>
      <c r="B47" t="s">
        <v>255</v>
      </c>
      <c r="C47" t="s">
        <v>1007</v>
      </c>
      <c r="D47" t="s">
        <v>1072</v>
      </c>
      <c r="E47" t="s">
        <v>691</v>
      </c>
      <c r="F47" s="13">
        <v>45170</v>
      </c>
      <c r="G47" s="13">
        <v>45261</v>
      </c>
      <c r="H47" s="9">
        <v>2.5651587538444956E-3</v>
      </c>
      <c r="I47" s="9">
        <v>0.11772965007016981</v>
      </c>
      <c r="J47">
        <v>12</v>
      </c>
      <c r="K47" s="14">
        <v>0</v>
      </c>
      <c r="L47" s="14">
        <v>11596.068893212903</v>
      </c>
      <c r="M47" s="14">
        <v>11596.068893212903</v>
      </c>
      <c r="N47" s="14">
        <v>11596.068893212903</v>
      </c>
      <c r="O47" s="14">
        <v>21538.07133333333</v>
      </c>
      <c r="P47">
        <v>14320</v>
      </c>
      <c r="Q47" t="s">
        <v>835</v>
      </c>
    </row>
    <row r="48" spans="1:17">
      <c r="A48">
        <v>2023</v>
      </c>
      <c r="B48" t="s">
        <v>259</v>
      </c>
      <c r="C48" t="s">
        <v>1009</v>
      </c>
      <c r="D48" t="s">
        <v>1073</v>
      </c>
      <c r="E48" t="s">
        <v>671</v>
      </c>
      <c r="F48" s="13">
        <v>45292</v>
      </c>
      <c r="G48" s="13">
        <v>45566</v>
      </c>
      <c r="H48" s="9">
        <v>1.5504356728570114E-3</v>
      </c>
      <c r="I48" s="9">
        <v>2.6238962166651732E-2</v>
      </c>
      <c r="J48">
        <v>2</v>
      </c>
      <c r="K48" s="14">
        <v>47509.894736842107</v>
      </c>
      <c r="L48" s="14">
        <v>0</v>
      </c>
      <c r="M48" s="14" t="e">
        <v>#NUM!</v>
      </c>
      <c r="N48" s="14">
        <v>0</v>
      </c>
      <c r="O48" s="14">
        <v>50039.273485446975</v>
      </c>
      <c r="P48" t="e">
        <v>#N/A</v>
      </c>
      <c r="Q48" t="e">
        <v>#N/A</v>
      </c>
    </row>
    <row r="49" spans="1:17">
      <c r="A49">
        <v>2021</v>
      </c>
      <c r="B49" t="s">
        <v>262</v>
      </c>
      <c r="C49" t="s">
        <v>1074</v>
      </c>
      <c r="D49" t="s">
        <v>1075</v>
      </c>
      <c r="E49" t="s">
        <v>709</v>
      </c>
      <c r="F49" s="13">
        <v>44317</v>
      </c>
      <c r="G49" s="13">
        <v>44348</v>
      </c>
      <c r="H49" s="9">
        <v>1.1509669986830039E-3</v>
      </c>
      <c r="I49" s="9">
        <v>1.1509669986830039E-3</v>
      </c>
      <c r="J49">
        <v>26</v>
      </c>
      <c r="K49" s="14">
        <v>18.317706396429898</v>
      </c>
      <c r="L49" s="14">
        <v>21.158426001367051</v>
      </c>
      <c r="M49" s="14">
        <v>21.158426001367051</v>
      </c>
      <c r="N49" s="14">
        <v>21.158426001367051</v>
      </c>
      <c r="O49" s="14">
        <v>0</v>
      </c>
      <c r="P49">
        <v>18.273040906850699</v>
      </c>
      <c r="Q49" t="s">
        <v>830</v>
      </c>
    </row>
    <row r="50" spans="1:17">
      <c r="A50">
        <v>2022</v>
      </c>
      <c r="B50" t="s">
        <v>265</v>
      </c>
      <c r="C50" t="s">
        <v>1042</v>
      </c>
      <c r="D50" t="s">
        <v>1076</v>
      </c>
      <c r="E50" t="s">
        <v>697</v>
      </c>
      <c r="F50" s="13">
        <v>45047</v>
      </c>
      <c r="G50" s="13" t="s">
        <v>679</v>
      </c>
      <c r="H50" s="9">
        <v>0</v>
      </c>
      <c r="I50" s="9">
        <v>1.0992210526264871E-2</v>
      </c>
      <c r="J50">
        <v>0</v>
      </c>
      <c r="K50" s="14">
        <v>0</v>
      </c>
      <c r="L50" s="14">
        <v>0</v>
      </c>
      <c r="M50" s="14" t="e">
        <v>#NUM!</v>
      </c>
      <c r="N50" s="14">
        <v>0</v>
      </c>
      <c r="O50" s="14">
        <v>0</v>
      </c>
      <c r="P50" t="e">
        <v>#N/A</v>
      </c>
      <c r="Q50" t="e">
        <v>#N/A</v>
      </c>
    </row>
    <row r="51" spans="1:17">
      <c r="A51">
        <v>2023</v>
      </c>
      <c r="B51" t="s">
        <v>267</v>
      </c>
      <c r="C51" t="s">
        <v>1077</v>
      </c>
      <c r="D51" t="s">
        <v>1078</v>
      </c>
      <c r="E51" t="s">
        <v>671</v>
      </c>
      <c r="F51" s="13">
        <v>45261</v>
      </c>
      <c r="G51" s="13">
        <v>45383</v>
      </c>
      <c r="H51" s="9">
        <v>3.3884351841806251E-4</v>
      </c>
      <c r="I51" s="9">
        <v>2.910993057622368E-3</v>
      </c>
      <c r="J51">
        <v>12</v>
      </c>
      <c r="K51" s="14">
        <v>42.938235294117646</v>
      </c>
      <c r="L51" s="14">
        <v>31.738333333333337</v>
      </c>
      <c r="M51" s="14">
        <v>43.91951858998145</v>
      </c>
      <c r="N51" s="14">
        <v>51.511871642246639</v>
      </c>
      <c r="O51" s="14">
        <v>255.60446203401472</v>
      </c>
      <c r="P51">
        <v>15742</v>
      </c>
      <c r="Q51" t="s">
        <v>817</v>
      </c>
    </row>
    <row r="52" spans="1:17">
      <c r="A52">
        <v>2021</v>
      </c>
      <c r="B52" t="s">
        <v>270</v>
      </c>
      <c r="C52" t="s">
        <v>1079</v>
      </c>
      <c r="D52" t="s">
        <v>1080</v>
      </c>
      <c r="E52" t="s">
        <v>671</v>
      </c>
      <c r="F52" s="13">
        <v>44317</v>
      </c>
      <c r="G52" s="13" t="s">
        <v>679</v>
      </c>
      <c r="H52" s="9">
        <v>5.7563659716633605E-4</v>
      </c>
      <c r="I52" s="9">
        <v>5.7563659716633605E-4</v>
      </c>
      <c r="J52">
        <v>8</v>
      </c>
      <c r="K52" s="14">
        <v>0</v>
      </c>
      <c r="L52" s="14">
        <v>1846.2840000000001</v>
      </c>
      <c r="M52" s="14">
        <v>10410.256335849055</v>
      </c>
      <c r="N52" s="14">
        <v>10441.200000000001</v>
      </c>
      <c r="O52" s="14">
        <v>16569.950942622945</v>
      </c>
      <c r="P52">
        <v>4823753.5359242382</v>
      </c>
      <c r="Q52" t="s">
        <v>817</v>
      </c>
    </row>
    <row r="53" spans="1:17">
      <c r="A53">
        <v>2022</v>
      </c>
      <c r="B53" t="s">
        <v>274</v>
      </c>
      <c r="C53" t="s">
        <v>1021</v>
      </c>
      <c r="D53" t="s">
        <v>1081</v>
      </c>
      <c r="E53" t="s">
        <v>671</v>
      </c>
      <c r="F53" s="13">
        <v>44593</v>
      </c>
      <c r="G53" s="13">
        <v>44743</v>
      </c>
      <c r="H53" s="9">
        <v>5.3127490564987868E-2</v>
      </c>
      <c r="I53" s="9">
        <v>6.7090829152354994E-2</v>
      </c>
      <c r="J53">
        <v>27</v>
      </c>
      <c r="K53" s="14">
        <v>1369.6571123599033</v>
      </c>
      <c r="L53" s="14">
        <v>608.15277847113884</v>
      </c>
      <c r="M53" s="14">
        <v>1058.2269966101694</v>
      </c>
      <c r="N53" s="14">
        <v>1329.6936000000001</v>
      </c>
      <c r="O53" s="14">
        <v>0</v>
      </c>
      <c r="P53" t="s">
        <v>855</v>
      </c>
      <c r="Q53" t="s">
        <v>834</v>
      </c>
    </row>
    <row r="54" spans="1:17">
      <c r="A54">
        <v>2022</v>
      </c>
      <c r="B54" t="s">
        <v>278</v>
      </c>
      <c r="C54" t="s">
        <v>1077</v>
      </c>
      <c r="D54" t="s">
        <v>1082</v>
      </c>
      <c r="E54" t="s">
        <v>671</v>
      </c>
      <c r="F54" s="13">
        <v>44927</v>
      </c>
      <c r="G54" s="13" t="s">
        <v>679</v>
      </c>
      <c r="H54" s="9">
        <v>0</v>
      </c>
      <c r="I54" s="9">
        <v>2.910993057622368E-3</v>
      </c>
      <c r="J54">
        <v>0</v>
      </c>
      <c r="K54" s="14">
        <v>0</v>
      </c>
      <c r="L54" s="14">
        <v>0</v>
      </c>
      <c r="M54" s="14" t="e">
        <v>#NUM!</v>
      </c>
      <c r="N54" s="14">
        <v>0</v>
      </c>
      <c r="O54" s="14">
        <v>0</v>
      </c>
      <c r="P54" t="e">
        <v>#N/A</v>
      </c>
      <c r="Q54" t="e">
        <v>#N/A</v>
      </c>
    </row>
    <row r="55" spans="1:17">
      <c r="A55">
        <v>2023</v>
      </c>
      <c r="B55" t="s">
        <v>282</v>
      </c>
      <c r="C55" t="s">
        <v>1077</v>
      </c>
      <c r="D55" t="s">
        <v>1083</v>
      </c>
      <c r="E55" t="s">
        <v>671</v>
      </c>
      <c r="F55" s="13">
        <v>45078</v>
      </c>
      <c r="G55" s="13" t="s">
        <v>679</v>
      </c>
      <c r="H55" s="9">
        <v>1.1047882148468261E-4</v>
      </c>
      <c r="I55" s="9">
        <v>2.910993057622368E-3</v>
      </c>
      <c r="J55">
        <v>1</v>
      </c>
      <c r="K55" s="14">
        <v>0</v>
      </c>
      <c r="L55" s="14">
        <v>0</v>
      </c>
      <c r="M55" s="14" t="e">
        <v>#NUM!</v>
      </c>
      <c r="N55" s="14">
        <v>0</v>
      </c>
      <c r="O55" s="14">
        <v>1903.2998769063176</v>
      </c>
      <c r="P55">
        <v>23546.662070270278</v>
      </c>
      <c r="Q55" t="s">
        <v>856</v>
      </c>
    </row>
    <row r="56" spans="1:17">
      <c r="A56">
        <v>2023</v>
      </c>
      <c r="B56" t="s">
        <v>284</v>
      </c>
      <c r="C56" t="s">
        <v>1084</v>
      </c>
      <c r="D56" t="s">
        <v>1085</v>
      </c>
      <c r="E56" t="s">
        <v>671</v>
      </c>
      <c r="F56" s="13">
        <v>45047</v>
      </c>
      <c r="G56" s="13">
        <v>45717</v>
      </c>
      <c r="H56" s="9">
        <v>4.3521092434976498E-3</v>
      </c>
      <c r="I56" s="9">
        <v>4.3521092434976498E-3</v>
      </c>
      <c r="J56">
        <v>14</v>
      </c>
      <c r="K56" s="14">
        <v>0</v>
      </c>
      <c r="L56" s="14">
        <v>1.7396226729781918</v>
      </c>
      <c r="M56" s="14">
        <v>2.5462780273079275</v>
      </c>
      <c r="N56" s="14">
        <v>2.9832000000000001</v>
      </c>
      <c r="O56" s="14">
        <v>24.094956620072303</v>
      </c>
      <c r="P56">
        <v>8695.0999875523339</v>
      </c>
      <c r="Q56" t="s">
        <v>817</v>
      </c>
    </row>
    <row r="57" spans="1:17">
      <c r="A57">
        <v>2021</v>
      </c>
      <c r="B57" t="s">
        <v>287</v>
      </c>
      <c r="C57" t="s">
        <v>1086</v>
      </c>
      <c r="D57" t="s">
        <v>1087</v>
      </c>
      <c r="E57" t="s">
        <v>671</v>
      </c>
      <c r="F57" s="13">
        <v>44378</v>
      </c>
      <c r="G57" s="13">
        <v>44866</v>
      </c>
      <c r="H57" s="9">
        <v>8.1748502326697212E-3</v>
      </c>
      <c r="I57" s="9">
        <v>8.1748502326697212E-3</v>
      </c>
      <c r="J57">
        <v>28</v>
      </c>
      <c r="K57" s="14">
        <v>3.367098115415152</v>
      </c>
      <c r="L57" s="14">
        <v>1.0459527980320689</v>
      </c>
      <c r="M57" s="14">
        <v>2.4034179471672834</v>
      </c>
      <c r="N57" s="14">
        <v>3.1777467009829312</v>
      </c>
      <c r="O57" s="14">
        <v>28.912934204262989</v>
      </c>
      <c r="P57">
        <v>1219</v>
      </c>
      <c r="Q57" t="s">
        <v>817</v>
      </c>
    </row>
    <row r="58" spans="1:17">
      <c r="A58">
        <v>2023</v>
      </c>
      <c r="B58" t="s">
        <v>289</v>
      </c>
      <c r="C58" t="s">
        <v>1007</v>
      </c>
      <c r="D58" t="s">
        <v>1088</v>
      </c>
      <c r="E58" t="s">
        <v>671</v>
      </c>
      <c r="F58" s="13">
        <v>45231</v>
      </c>
      <c r="G58" s="13">
        <v>45748</v>
      </c>
      <c r="H58" s="9">
        <v>3.6788158178468564E-3</v>
      </c>
      <c r="I58" s="9">
        <v>0.11772965007016981</v>
      </c>
      <c r="J58">
        <v>10</v>
      </c>
      <c r="K58" s="14">
        <v>0</v>
      </c>
      <c r="L58" s="14">
        <v>173.47878589822196</v>
      </c>
      <c r="M58" s="14">
        <v>295.84644374999999</v>
      </c>
      <c r="N58" s="14">
        <v>403.48564990268892</v>
      </c>
      <c r="O58" s="14">
        <v>1508.3355794319411</v>
      </c>
      <c r="P58">
        <v>424228.56193914486</v>
      </c>
      <c r="Q58" t="s">
        <v>817</v>
      </c>
    </row>
    <row r="59" spans="1:17">
      <c r="A59">
        <v>2022</v>
      </c>
      <c r="B59" t="s">
        <v>292</v>
      </c>
      <c r="C59" t="s">
        <v>1007</v>
      </c>
      <c r="D59" t="s">
        <v>1089</v>
      </c>
      <c r="E59" t="s">
        <v>671</v>
      </c>
      <c r="F59" s="13">
        <v>44986</v>
      </c>
      <c r="G59" s="13" t="s">
        <v>679</v>
      </c>
      <c r="H59" s="9">
        <v>4.7950636006218513E-4</v>
      </c>
      <c r="I59" s="9">
        <v>0.11772965007016981</v>
      </c>
      <c r="J59">
        <v>4</v>
      </c>
      <c r="K59" s="14">
        <v>0</v>
      </c>
      <c r="L59" s="14">
        <v>0</v>
      </c>
      <c r="M59" s="14" t="e">
        <v>#NUM!</v>
      </c>
      <c r="N59" s="14">
        <v>0</v>
      </c>
      <c r="O59" s="14">
        <v>214.47782524850894</v>
      </c>
      <c r="P59">
        <v>4348.84750226087</v>
      </c>
      <c r="Q59" t="s">
        <v>848</v>
      </c>
    </row>
    <row r="60" spans="1:17">
      <c r="A60">
        <v>2022</v>
      </c>
      <c r="B60" t="s">
        <v>294</v>
      </c>
      <c r="C60" t="s">
        <v>1090</v>
      </c>
      <c r="D60" t="s">
        <v>1091</v>
      </c>
      <c r="E60" t="s">
        <v>733</v>
      </c>
      <c r="F60" s="13">
        <v>45444</v>
      </c>
      <c r="G60" s="13" t="s">
        <v>679</v>
      </c>
      <c r="H60" s="9">
        <v>4.0834012285518966E-6</v>
      </c>
      <c r="I60" s="9">
        <v>4.0834012285518966E-6</v>
      </c>
      <c r="J60">
        <v>1</v>
      </c>
      <c r="K60" s="14">
        <v>0</v>
      </c>
      <c r="L60" s="14">
        <v>0</v>
      </c>
      <c r="M60" s="14" t="e">
        <v>#NUM!</v>
      </c>
      <c r="N60" s="14">
        <v>0</v>
      </c>
      <c r="O60" s="14">
        <v>163.07888636363634</v>
      </c>
      <c r="P60">
        <v>0</v>
      </c>
      <c r="Q60">
        <v>0</v>
      </c>
    </row>
    <row r="61" spans="1:17">
      <c r="A61">
        <v>2023</v>
      </c>
      <c r="B61" t="s">
        <v>299</v>
      </c>
      <c r="C61" t="s">
        <v>1092</v>
      </c>
      <c r="D61" t="s">
        <v>1093</v>
      </c>
      <c r="E61" t="s">
        <v>703</v>
      </c>
      <c r="F61" s="13">
        <v>44652</v>
      </c>
      <c r="G61" s="13" t="s">
        <v>679</v>
      </c>
      <c r="H61" s="9">
        <v>7.5843821885123366E-5</v>
      </c>
      <c r="I61" s="9">
        <v>7.5843821885123366E-5</v>
      </c>
      <c r="J61">
        <v>11</v>
      </c>
      <c r="K61" s="14">
        <v>0</v>
      </c>
      <c r="L61" s="14">
        <v>1.3621400999939177</v>
      </c>
      <c r="M61" s="14">
        <v>2.485813082706767</v>
      </c>
      <c r="N61" s="14">
        <v>2.9962123836891084</v>
      </c>
      <c r="O61" s="14">
        <v>0</v>
      </c>
      <c r="P61">
        <v>1013.9674665639006</v>
      </c>
      <c r="Q61" t="s">
        <v>817</v>
      </c>
    </row>
    <row r="62" spans="1:17">
      <c r="A62">
        <v>2024</v>
      </c>
      <c r="B62" t="s">
        <v>301</v>
      </c>
      <c r="C62" t="s">
        <v>1036</v>
      </c>
      <c r="D62" t="s">
        <v>1094</v>
      </c>
      <c r="E62" t="s">
        <v>670</v>
      </c>
      <c r="F62" s="13">
        <v>45748</v>
      </c>
      <c r="G62" s="13" t="s">
        <v>679</v>
      </c>
      <c r="H62" s="9">
        <v>0</v>
      </c>
      <c r="I62" s="9">
        <v>1.2056708519017075E-2</v>
      </c>
      <c r="J62">
        <v>0</v>
      </c>
      <c r="K62" s="14">
        <v>0</v>
      </c>
      <c r="L62" s="14">
        <v>0</v>
      </c>
      <c r="M62" s="14" t="e">
        <v>#NUM!</v>
      </c>
      <c r="N62" s="14">
        <v>0</v>
      </c>
      <c r="O62" s="14">
        <v>0</v>
      </c>
      <c r="P62" t="e">
        <v>#N/A</v>
      </c>
      <c r="Q62" t="e">
        <v>#N/A</v>
      </c>
    </row>
    <row r="63" spans="1:17">
      <c r="A63">
        <v>2023</v>
      </c>
      <c r="B63" t="s">
        <v>305</v>
      </c>
      <c r="C63" t="s">
        <v>1007</v>
      </c>
      <c r="D63" t="s">
        <v>1095</v>
      </c>
      <c r="E63" t="s">
        <v>699</v>
      </c>
      <c r="F63" s="13">
        <v>45078</v>
      </c>
      <c r="G63" s="13">
        <v>45139</v>
      </c>
      <c r="H63" s="9">
        <v>1.8117804774398637E-3</v>
      </c>
      <c r="I63" s="9">
        <v>0.11772965007016981</v>
      </c>
      <c r="J63">
        <v>15</v>
      </c>
      <c r="K63" s="14">
        <v>4202.5867768595044</v>
      </c>
      <c r="L63" s="14">
        <v>4310.7927726990047</v>
      </c>
      <c r="M63" s="14">
        <v>4650.201343703704</v>
      </c>
      <c r="N63" s="14">
        <v>6092.3144852032528</v>
      </c>
      <c r="O63" s="14">
        <v>13300.410200176362</v>
      </c>
      <c r="P63">
        <v>12480</v>
      </c>
      <c r="Q63" t="s">
        <v>848</v>
      </c>
    </row>
    <row r="64" spans="1:17">
      <c r="A64">
        <v>2021</v>
      </c>
      <c r="B64" t="s">
        <v>307</v>
      </c>
      <c r="C64" t="s">
        <v>1096</v>
      </c>
      <c r="D64" t="s">
        <v>1097</v>
      </c>
      <c r="E64" t="s">
        <v>671</v>
      </c>
      <c r="F64" s="13">
        <v>44378</v>
      </c>
      <c r="G64" s="13" t="s">
        <v>679</v>
      </c>
      <c r="H64" s="9">
        <v>3.224366343465623E-8</v>
      </c>
      <c r="I64" s="9">
        <v>3.2606924350690289E-5</v>
      </c>
      <c r="J64">
        <v>1</v>
      </c>
      <c r="K64" s="14">
        <v>0</v>
      </c>
      <c r="L64" s="14">
        <v>0</v>
      </c>
      <c r="M64" s="14" t="e">
        <v>#NUM!</v>
      </c>
      <c r="N64" s="14">
        <v>0</v>
      </c>
      <c r="O64" s="14">
        <v>127.48387499999998</v>
      </c>
      <c r="P64">
        <v>640.84497180595599</v>
      </c>
      <c r="Q64" t="s">
        <v>862</v>
      </c>
    </row>
    <row r="65" spans="1:17">
      <c r="A65">
        <v>2021</v>
      </c>
      <c r="B65" t="s">
        <v>310</v>
      </c>
      <c r="C65" t="s">
        <v>1007</v>
      </c>
      <c r="D65" t="s">
        <v>1098</v>
      </c>
      <c r="E65" t="s">
        <v>678</v>
      </c>
      <c r="F65" s="13">
        <v>44317</v>
      </c>
      <c r="G65" s="13" t="s">
        <v>679</v>
      </c>
      <c r="H65" s="9">
        <v>3.1026387379837787E-3</v>
      </c>
      <c r="I65" s="9">
        <v>0.11772965007016981</v>
      </c>
      <c r="J65">
        <v>4</v>
      </c>
      <c r="K65" s="14">
        <v>0</v>
      </c>
      <c r="L65" s="14">
        <v>402285.40533677419</v>
      </c>
      <c r="M65" s="14">
        <v>402285.40533677419</v>
      </c>
      <c r="N65" s="14">
        <v>402285.40533677419</v>
      </c>
      <c r="O65" s="14">
        <v>0</v>
      </c>
      <c r="P65">
        <v>545000</v>
      </c>
      <c r="Q65" t="s">
        <v>863</v>
      </c>
    </row>
    <row r="66" spans="1:17">
      <c r="A66">
        <v>2024</v>
      </c>
      <c r="B66" t="s">
        <v>313</v>
      </c>
      <c r="C66" t="s">
        <v>1007</v>
      </c>
      <c r="D66" t="s">
        <v>1099</v>
      </c>
      <c r="E66" t="s">
        <v>671</v>
      </c>
      <c r="F66" s="13">
        <v>45444</v>
      </c>
      <c r="G66" s="13" t="s">
        <v>679</v>
      </c>
      <c r="H66" s="9">
        <v>1.7553756887664443E-3</v>
      </c>
      <c r="I66" s="9">
        <v>0.11772965007016981</v>
      </c>
      <c r="J66">
        <v>1</v>
      </c>
      <c r="K66" s="14">
        <v>0</v>
      </c>
      <c r="L66" s="14">
        <v>0</v>
      </c>
      <c r="M66" s="14" t="e">
        <v>#NUM!</v>
      </c>
      <c r="N66" s="14">
        <v>0</v>
      </c>
      <c r="O66" s="14">
        <v>12497.237483731571</v>
      </c>
      <c r="P66" t="e">
        <v>#N/A</v>
      </c>
      <c r="Q66" t="e">
        <v>#N/A</v>
      </c>
    </row>
    <row r="67" spans="1:17">
      <c r="A67">
        <v>2024</v>
      </c>
      <c r="B67" t="s">
        <v>316</v>
      </c>
      <c r="C67" t="s">
        <v>1007</v>
      </c>
      <c r="D67" t="s">
        <v>1100</v>
      </c>
      <c r="E67" t="s">
        <v>671</v>
      </c>
      <c r="F67" s="13">
        <v>45597</v>
      </c>
      <c r="G67" s="13" t="s">
        <v>679</v>
      </c>
      <c r="H67" s="9">
        <v>1.4472853616087359E-4</v>
      </c>
      <c r="I67" s="9">
        <v>0.11772965007016981</v>
      </c>
      <c r="J67">
        <v>1</v>
      </c>
      <c r="K67" s="14">
        <v>0</v>
      </c>
      <c r="L67" s="14">
        <v>0</v>
      </c>
      <c r="M67" s="14" t="e">
        <v>#NUM!</v>
      </c>
      <c r="N67" s="14">
        <v>0</v>
      </c>
      <c r="O67" s="14">
        <v>1067.1713245192307</v>
      </c>
      <c r="P67" t="e">
        <v>#N/A</v>
      </c>
      <c r="Q67" t="e">
        <v>#N/A</v>
      </c>
    </row>
    <row r="68" spans="1:17">
      <c r="A68">
        <v>2021</v>
      </c>
      <c r="B68" t="s">
        <v>319</v>
      </c>
      <c r="C68" t="s">
        <v>1007</v>
      </c>
      <c r="D68" t="s">
        <v>1101</v>
      </c>
      <c r="E68" t="s">
        <v>671</v>
      </c>
      <c r="F68" s="13">
        <v>44378</v>
      </c>
      <c r="G68" s="13" t="s">
        <v>679</v>
      </c>
      <c r="H68" s="9">
        <v>0</v>
      </c>
      <c r="I68" s="9">
        <v>0.11772965007016981</v>
      </c>
      <c r="J68">
        <v>0</v>
      </c>
      <c r="K68" s="14">
        <v>0</v>
      </c>
      <c r="L68" s="14">
        <v>0</v>
      </c>
      <c r="M68" s="14" t="e">
        <v>#NUM!</v>
      </c>
      <c r="N68" s="14">
        <v>0</v>
      </c>
      <c r="O68" s="14">
        <v>0</v>
      </c>
      <c r="P68">
        <v>15713.422229962547</v>
      </c>
      <c r="Q68" t="s">
        <v>830</v>
      </c>
    </row>
    <row r="69" spans="1:17">
      <c r="A69">
        <v>2024</v>
      </c>
      <c r="B69" t="s">
        <v>322</v>
      </c>
      <c r="C69" t="s">
        <v>1032</v>
      </c>
      <c r="D69" t="s">
        <v>1102</v>
      </c>
      <c r="E69" t="s">
        <v>738</v>
      </c>
      <c r="F69" s="13">
        <v>45444</v>
      </c>
      <c r="G69" s="13">
        <v>45444</v>
      </c>
      <c r="H69" s="9">
        <v>5.5582697179457527E-5</v>
      </c>
      <c r="I69" s="9">
        <v>0.46980408418407693</v>
      </c>
      <c r="J69">
        <v>2</v>
      </c>
      <c r="K69" s="14">
        <v>161.476861167002</v>
      </c>
      <c r="L69" s="14">
        <v>147.16103577512777</v>
      </c>
      <c r="M69" s="14">
        <v>147.16103577512777</v>
      </c>
      <c r="N69" s="14">
        <v>147.16103577512777</v>
      </c>
      <c r="O69" s="14">
        <v>0</v>
      </c>
      <c r="P69" t="e">
        <v>#N/A</v>
      </c>
      <c r="Q69" t="e">
        <v>#N/A</v>
      </c>
    </row>
    <row r="70" spans="1:17">
      <c r="A70">
        <v>2024</v>
      </c>
      <c r="B70" t="s">
        <v>326</v>
      </c>
      <c r="C70" t="s">
        <v>1103</v>
      </c>
      <c r="D70" t="s">
        <v>1104</v>
      </c>
      <c r="E70" t="s">
        <v>703</v>
      </c>
      <c r="F70" s="13">
        <v>34455</v>
      </c>
      <c r="G70" s="13" t="s">
        <v>679</v>
      </c>
      <c r="H70" s="9">
        <v>3.8372728281827208E-3</v>
      </c>
      <c r="I70" s="9">
        <v>3.8372728281827208E-3</v>
      </c>
      <c r="J70">
        <v>18</v>
      </c>
      <c r="K70" s="14">
        <v>0</v>
      </c>
      <c r="L70" s="14">
        <v>1.4362562588265504E-3</v>
      </c>
      <c r="M70" s="14">
        <v>210.97361862906982</v>
      </c>
      <c r="N70" s="14">
        <v>316.91617831893166</v>
      </c>
      <c r="O70" s="14">
        <v>0</v>
      </c>
      <c r="P70" t="e">
        <v>#N/A</v>
      </c>
      <c r="Q70" t="e">
        <v>#N/A</v>
      </c>
    </row>
    <row r="71" spans="1:17">
      <c r="A71">
        <v>2023</v>
      </c>
      <c r="B71" t="s">
        <v>330</v>
      </c>
      <c r="C71" t="s">
        <v>1012</v>
      </c>
      <c r="D71" t="s">
        <v>1105</v>
      </c>
      <c r="E71" t="s">
        <v>671</v>
      </c>
      <c r="F71" s="13">
        <v>45261</v>
      </c>
      <c r="G71" s="13" t="s">
        <v>679</v>
      </c>
      <c r="H71" s="9">
        <v>1.8602363968478325E-3</v>
      </c>
      <c r="I71" s="9">
        <v>3.2428099191863742E-2</v>
      </c>
      <c r="J71">
        <v>7</v>
      </c>
      <c r="K71" s="14">
        <v>0</v>
      </c>
      <c r="L71" s="14">
        <v>2.5895833333333335E-3</v>
      </c>
      <c r="M71" s="14">
        <v>705.27655044642847</v>
      </c>
      <c r="N71" s="14">
        <v>813.57699211997965</v>
      </c>
      <c r="O71" s="14">
        <v>1030.6806932920533</v>
      </c>
      <c r="P71" t="e">
        <v>#N/A</v>
      </c>
      <c r="Q71" t="e">
        <v>#N/A</v>
      </c>
    </row>
    <row r="72" spans="1:17">
      <c r="A72">
        <v>2024</v>
      </c>
      <c r="B72" t="s">
        <v>332</v>
      </c>
      <c r="C72" t="s">
        <v>1007</v>
      </c>
      <c r="D72" t="s">
        <v>1106</v>
      </c>
      <c r="E72" t="s">
        <v>714</v>
      </c>
      <c r="F72" s="13">
        <v>45536</v>
      </c>
      <c r="G72" s="13">
        <v>45748</v>
      </c>
      <c r="H72" s="9">
        <v>1.11113767715797E-3</v>
      </c>
      <c r="I72" s="9">
        <v>0.11772965007016981</v>
      </c>
      <c r="J72">
        <v>2</v>
      </c>
      <c r="K72" s="14">
        <v>0</v>
      </c>
      <c r="L72" s="14">
        <v>0</v>
      </c>
      <c r="M72" s="14" t="e">
        <v>#NUM!</v>
      </c>
      <c r="N72" s="14">
        <v>0</v>
      </c>
      <c r="O72" s="14">
        <v>778.60994033780412</v>
      </c>
      <c r="P72" t="e">
        <v>#N/A</v>
      </c>
      <c r="Q72" t="e">
        <v>#N/A</v>
      </c>
    </row>
    <row r="73" spans="1:17">
      <c r="A73">
        <v>2023</v>
      </c>
      <c r="B73" t="s">
        <v>335</v>
      </c>
      <c r="C73" t="s">
        <v>1003</v>
      </c>
      <c r="D73" t="s">
        <v>1107</v>
      </c>
      <c r="E73" t="s">
        <v>709</v>
      </c>
      <c r="F73" s="13">
        <v>45231</v>
      </c>
      <c r="G73" s="13">
        <v>45536</v>
      </c>
      <c r="H73" s="9">
        <v>1.9498109808630045E-3</v>
      </c>
      <c r="I73" s="9">
        <v>2.4385681651296651E-2</v>
      </c>
      <c r="J73">
        <v>11</v>
      </c>
      <c r="K73" s="14">
        <v>1870.03125</v>
      </c>
      <c r="L73" s="14">
        <v>0</v>
      </c>
      <c r="M73" s="14">
        <v>1404.2071131952735</v>
      </c>
      <c r="N73" s="14">
        <v>1807.1330640000001</v>
      </c>
      <c r="O73" s="14">
        <v>0</v>
      </c>
      <c r="P73">
        <v>24397</v>
      </c>
      <c r="Q73" t="s">
        <v>817</v>
      </c>
    </row>
    <row r="74" spans="1:17">
      <c r="A74">
        <v>2023</v>
      </c>
      <c r="B74" t="s">
        <v>338</v>
      </c>
      <c r="C74" t="s">
        <v>1009</v>
      </c>
      <c r="D74" t="s">
        <v>1108</v>
      </c>
      <c r="E74" t="s">
        <v>671</v>
      </c>
      <c r="F74" s="13">
        <v>44927</v>
      </c>
      <c r="G74" s="13" t="s">
        <v>679</v>
      </c>
      <c r="H74" s="9">
        <v>3.1427156359951753E-3</v>
      </c>
      <c r="I74" s="9">
        <v>2.6238962166651732E-2</v>
      </c>
      <c r="J74">
        <v>2</v>
      </c>
      <c r="K74" s="14">
        <v>0</v>
      </c>
      <c r="L74" s="14">
        <v>332.73487181413793</v>
      </c>
      <c r="M74" s="14">
        <v>332.73487181413793</v>
      </c>
      <c r="N74" s="14">
        <v>332.73487181413793</v>
      </c>
      <c r="O74" s="14">
        <v>318.0518531240827</v>
      </c>
      <c r="P74">
        <v>32326.577982758619</v>
      </c>
      <c r="Q74" t="s">
        <v>817</v>
      </c>
    </row>
    <row r="75" spans="1:17">
      <c r="A75">
        <v>2022</v>
      </c>
      <c r="B75" t="s">
        <v>340</v>
      </c>
      <c r="C75" t="s">
        <v>1109</v>
      </c>
      <c r="D75" t="s">
        <v>1110</v>
      </c>
      <c r="E75" t="s">
        <v>709</v>
      </c>
      <c r="F75" s="13">
        <v>44774</v>
      </c>
      <c r="G75" s="13">
        <v>44986</v>
      </c>
      <c r="H75" s="9">
        <v>7.1281058291859222E-4</v>
      </c>
      <c r="I75" s="9">
        <v>4.9054951553048558E-2</v>
      </c>
      <c r="J75">
        <v>11</v>
      </c>
      <c r="K75" s="14">
        <v>984.6</v>
      </c>
      <c r="L75" s="14">
        <v>0</v>
      </c>
      <c r="M75" s="14">
        <v>883.14669333333336</v>
      </c>
      <c r="N75" s="14">
        <v>1168.7078526315788</v>
      </c>
      <c r="O75" s="14">
        <v>1025.5652935514918</v>
      </c>
      <c r="P75">
        <v>28408.69318992248</v>
      </c>
      <c r="Q75" t="s">
        <v>866</v>
      </c>
    </row>
    <row r="76" spans="1:17">
      <c r="A76">
        <v>2023</v>
      </c>
      <c r="B76" t="s">
        <v>343</v>
      </c>
      <c r="C76" t="s">
        <v>1061</v>
      </c>
      <c r="D76" t="s">
        <v>1111</v>
      </c>
      <c r="E76" t="s">
        <v>670</v>
      </c>
      <c r="F76" s="13">
        <v>45658</v>
      </c>
      <c r="G76" s="13" t="s">
        <v>679</v>
      </c>
      <c r="H76" s="9">
        <v>0</v>
      </c>
      <c r="I76" s="9">
        <v>1.1876018165702408E-3</v>
      </c>
      <c r="J76">
        <v>0</v>
      </c>
      <c r="K76" s="14">
        <v>0</v>
      </c>
      <c r="L76" s="14">
        <v>0</v>
      </c>
      <c r="M76" s="14" t="e">
        <v>#NUM!</v>
      </c>
      <c r="N76" s="14">
        <v>0</v>
      </c>
      <c r="O76" s="14">
        <v>0</v>
      </c>
      <c r="P76">
        <v>0</v>
      </c>
      <c r="Q76">
        <v>0</v>
      </c>
    </row>
    <row r="77" spans="1:17">
      <c r="A77">
        <v>2024</v>
      </c>
      <c r="B77" t="s">
        <v>346</v>
      </c>
      <c r="C77" t="s">
        <v>1009</v>
      </c>
      <c r="D77" t="s">
        <v>1112</v>
      </c>
      <c r="E77" t="s">
        <v>671</v>
      </c>
      <c r="F77" s="13">
        <v>45717</v>
      </c>
      <c r="G77" s="13" t="s">
        <v>679</v>
      </c>
      <c r="H77" s="9">
        <v>0</v>
      </c>
      <c r="I77" s="9">
        <v>2.6238962166651732E-2</v>
      </c>
      <c r="J77">
        <v>0</v>
      </c>
      <c r="K77" s="14">
        <v>0</v>
      </c>
      <c r="L77" s="14">
        <v>0</v>
      </c>
      <c r="M77" s="14" t="e">
        <v>#NUM!</v>
      </c>
      <c r="N77" s="14">
        <v>0</v>
      </c>
      <c r="O77" s="14">
        <v>0</v>
      </c>
      <c r="P77" t="e">
        <v>#N/A</v>
      </c>
      <c r="Q77" t="e">
        <v>#N/A</v>
      </c>
    </row>
    <row r="78" spans="1:17">
      <c r="A78">
        <v>2021</v>
      </c>
      <c r="B78" t="s">
        <v>350</v>
      </c>
      <c r="C78" t="s">
        <v>1007</v>
      </c>
      <c r="D78" t="s">
        <v>1113</v>
      </c>
      <c r="E78" t="s">
        <v>703</v>
      </c>
      <c r="F78" s="13">
        <v>44317</v>
      </c>
      <c r="G78" s="13" t="s">
        <v>679</v>
      </c>
      <c r="H78" s="9">
        <v>1.8240679349443665E-3</v>
      </c>
      <c r="I78" s="9">
        <v>0.11772965007016981</v>
      </c>
      <c r="J78">
        <v>3</v>
      </c>
      <c r="K78" s="14">
        <v>0</v>
      </c>
      <c r="L78" s="14">
        <v>237303.80948930816</v>
      </c>
      <c r="M78" s="14">
        <v>292982.65474465408</v>
      </c>
      <c r="N78" s="14">
        <v>348661.5</v>
      </c>
      <c r="O78" s="14">
        <v>0</v>
      </c>
      <c r="P78">
        <v>501900</v>
      </c>
      <c r="Q78" t="s">
        <v>838</v>
      </c>
    </row>
    <row r="79" spans="1:17">
      <c r="A79">
        <v>2021</v>
      </c>
      <c r="B79" t="s">
        <v>352</v>
      </c>
      <c r="C79" t="s">
        <v>1051</v>
      </c>
      <c r="D79" t="s">
        <v>1114</v>
      </c>
      <c r="E79" t="s">
        <v>671</v>
      </c>
      <c r="F79" s="13">
        <v>44501</v>
      </c>
      <c r="G79" s="13" t="s">
        <v>679</v>
      </c>
      <c r="H79" s="9">
        <v>4.7196578159694304E-3</v>
      </c>
      <c r="I79" s="9">
        <v>7.7882087892594647E-3</v>
      </c>
      <c r="J79">
        <v>2</v>
      </c>
      <c r="K79" s="14">
        <v>0</v>
      </c>
      <c r="L79" s="14">
        <v>0</v>
      </c>
      <c r="M79" s="14" t="e">
        <v>#NUM!</v>
      </c>
      <c r="N79" s="14">
        <v>0</v>
      </c>
      <c r="O79" s="14">
        <v>2457.4599294482573</v>
      </c>
      <c r="P79">
        <v>38893.840667076918</v>
      </c>
      <c r="Q79" t="s">
        <v>817</v>
      </c>
    </row>
    <row r="80" spans="1:17">
      <c r="A80">
        <v>2021</v>
      </c>
      <c r="B80" t="s">
        <v>355</v>
      </c>
      <c r="C80" t="s">
        <v>1007</v>
      </c>
      <c r="D80" t="s">
        <v>1115</v>
      </c>
      <c r="E80" t="s">
        <v>671</v>
      </c>
      <c r="F80" s="13">
        <v>44317</v>
      </c>
      <c r="G80" s="13" t="s">
        <v>679</v>
      </c>
      <c r="H80" s="9">
        <v>7.6403100155514683E-4</v>
      </c>
      <c r="I80" s="9">
        <v>0.11772965007016981</v>
      </c>
      <c r="J80">
        <v>7</v>
      </c>
      <c r="K80" s="14">
        <v>0</v>
      </c>
      <c r="L80" s="14">
        <v>6265.9132799999998</v>
      </c>
      <c r="M80" s="14">
        <v>14070.512215166666</v>
      </c>
      <c r="N80" s="14">
        <v>32218.258328089887</v>
      </c>
      <c r="O80" s="14">
        <v>32641.802205555548</v>
      </c>
      <c r="P80">
        <v>0</v>
      </c>
      <c r="Q80">
        <v>0</v>
      </c>
    </row>
    <row r="81" spans="1:17">
      <c r="A81">
        <v>2023</v>
      </c>
      <c r="B81" t="s">
        <v>357</v>
      </c>
      <c r="C81" t="s">
        <v>1021</v>
      </c>
      <c r="D81" t="s">
        <v>1116</v>
      </c>
      <c r="E81" t="s">
        <v>671</v>
      </c>
      <c r="F81" s="13">
        <v>45170</v>
      </c>
      <c r="G81" s="13" t="s">
        <v>679</v>
      </c>
      <c r="H81" s="9">
        <v>2.0194451443275303E-3</v>
      </c>
      <c r="I81" s="9">
        <v>6.7090829152354994E-2</v>
      </c>
      <c r="J81">
        <v>1</v>
      </c>
      <c r="K81" s="14">
        <v>0</v>
      </c>
      <c r="L81" s="14">
        <v>0</v>
      </c>
      <c r="M81" s="14" t="e">
        <v>#NUM!</v>
      </c>
      <c r="N81" s="14">
        <v>0</v>
      </c>
      <c r="O81" s="14">
        <v>12.748542187450102</v>
      </c>
      <c r="P81">
        <v>12.198984910804876</v>
      </c>
      <c r="Q81" t="s">
        <v>867</v>
      </c>
    </row>
    <row r="82" spans="1:17">
      <c r="A82">
        <v>2022</v>
      </c>
      <c r="B82" t="s">
        <v>361</v>
      </c>
      <c r="C82" t="s">
        <v>1117</v>
      </c>
      <c r="D82" t="s">
        <v>1118</v>
      </c>
      <c r="E82" t="s">
        <v>733</v>
      </c>
      <c r="F82" s="13">
        <v>45108</v>
      </c>
      <c r="G82" s="13">
        <v>45352</v>
      </c>
      <c r="H82" s="9">
        <v>7.368127298888477E-4</v>
      </c>
      <c r="I82" s="9">
        <v>1.5296954712447929E-3</v>
      </c>
      <c r="J82">
        <v>6</v>
      </c>
      <c r="K82" s="14">
        <v>26903.5</v>
      </c>
      <c r="L82" s="14">
        <v>0</v>
      </c>
      <c r="M82" s="14" t="e">
        <v>#NUM!</v>
      </c>
      <c r="N82" s="14">
        <v>0</v>
      </c>
      <c r="O82" s="14">
        <v>0</v>
      </c>
      <c r="P82" t="e">
        <v>#N/A</v>
      </c>
      <c r="Q82" t="e">
        <v>#N/A</v>
      </c>
    </row>
    <row r="83" spans="1:17">
      <c r="A83">
        <v>2021</v>
      </c>
      <c r="B83" t="s">
        <v>365</v>
      </c>
      <c r="C83" t="s">
        <v>1065</v>
      </c>
      <c r="D83" t="s">
        <v>1119</v>
      </c>
      <c r="E83" t="s">
        <v>733</v>
      </c>
      <c r="F83" s="13">
        <v>44927</v>
      </c>
      <c r="G83" s="13" t="s">
        <v>679</v>
      </c>
      <c r="H83" s="9">
        <v>9.0687870753571682E-4</v>
      </c>
      <c r="I83" s="9">
        <v>5.1224527846188443E-3</v>
      </c>
      <c r="J83">
        <v>10</v>
      </c>
      <c r="K83" s="14">
        <v>0</v>
      </c>
      <c r="L83" s="14">
        <v>5748.3778000000002</v>
      </c>
      <c r="M83" s="14">
        <v>7357.6574739130438</v>
      </c>
      <c r="N83" s="14">
        <v>11665.748951566951</v>
      </c>
      <c r="O83" s="14">
        <v>0</v>
      </c>
      <c r="P83" t="e">
        <v>#N/A</v>
      </c>
      <c r="Q83" t="e">
        <v>#N/A</v>
      </c>
    </row>
    <row r="84" spans="1:17">
      <c r="A84">
        <v>2021</v>
      </c>
      <c r="B84" t="s">
        <v>369</v>
      </c>
      <c r="C84" t="s">
        <v>1109</v>
      </c>
      <c r="D84" t="s">
        <v>1120</v>
      </c>
      <c r="E84" t="s">
        <v>671</v>
      </c>
      <c r="F84" s="13">
        <v>44531</v>
      </c>
      <c r="G84" s="13">
        <v>44927</v>
      </c>
      <c r="H84" s="9">
        <v>2.3190180338737779E-3</v>
      </c>
      <c r="I84" s="9">
        <v>4.9054951553048558E-2</v>
      </c>
      <c r="J84">
        <v>20</v>
      </c>
      <c r="K84" s="14">
        <v>282.43022705771051</v>
      </c>
      <c r="L84" s="14">
        <v>7.036388888888889E-5</v>
      </c>
      <c r="M84" s="14">
        <v>281.73775023674239</v>
      </c>
      <c r="N84" s="14">
        <v>337.21313623015874</v>
      </c>
      <c r="O84" s="14">
        <v>0</v>
      </c>
      <c r="P84">
        <v>58128</v>
      </c>
      <c r="Q84" t="s">
        <v>869</v>
      </c>
    </row>
    <row r="85" spans="1:17">
      <c r="A85">
        <v>2024</v>
      </c>
      <c r="B85" t="s">
        <v>371</v>
      </c>
      <c r="C85" t="s">
        <v>1042</v>
      </c>
      <c r="D85" t="s">
        <v>1121</v>
      </c>
      <c r="E85" t="s">
        <v>671</v>
      </c>
      <c r="F85" s="13">
        <v>45627</v>
      </c>
      <c r="G85" s="13" t="s">
        <v>679</v>
      </c>
      <c r="H85" s="9">
        <v>5.6999631693931175E-6</v>
      </c>
      <c r="I85" s="9">
        <v>1.0992210526264871E-2</v>
      </c>
      <c r="J85">
        <v>1</v>
      </c>
      <c r="K85" s="14">
        <v>0</v>
      </c>
      <c r="L85" s="14">
        <v>0</v>
      </c>
      <c r="M85" s="14" t="e">
        <v>#NUM!</v>
      </c>
      <c r="N85" s="14">
        <v>0</v>
      </c>
      <c r="O85" s="14">
        <v>20032.280999999999</v>
      </c>
      <c r="P85" t="e">
        <v>#N/A</v>
      </c>
      <c r="Q85" t="e">
        <v>#N/A</v>
      </c>
    </row>
    <row r="86" spans="1:17">
      <c r="A86">
        <v>2022</v>
      </c>
      <c r="B86" t="s">
        <v>373</v>
      </c>
      <c r="C86" t="s">
        <v>1005</v>
      </c>
      <c r="D86" t="s">
        <v>1122</v>
      </c>
      <c r="E86" t="s">
        <v>671</v>
      </c>
      <c r="F86" s="13">
        <v>44713</v>
      </c>
      <c r="G86" s="13">
        <v>45139</v>
      </c>
      <c r="H86" s="9">
        <v>6.6992932163725972E-3</v>
      </c>
      <c r="I86" s="9">
        <v>6.7142123461748152E-3</v>
      </c>
      <c r="J86">
        <v>17</v>
      </c>
      <c r="K86" s="14">
        <v>63.066132621272807</v>
      </c>
      <c r="L86" s="14">
        <v>53.515229680024468</v>
      </c>
      <c r="M86" s="14">
        <v>73.50803680514565</v>
      </c>
      <c r="N86" s="14">
        <v>91.749190222222225</v>
      </c>
      <c r="O86" s="14">
        <v>348.03550302309907</v>
      </c>
      <c r="P86">
        <v>22484</v>
      </c>
      <c r="Q86" t="s">
        <v>817</v>
      </c>
    </row>
    <row r="87" spans="1:17">
      <c r="A87">
        <v>2021</v>
      </c>
      <c r="B87" t="s">
        <v>375</v>
      </c>
      <c r="C87" t="s">
        <v>1007</v>
      </c>
      <c r="D87" t="s">
        <v>1123</v>
      </c>
      <c r="E87" t="s">
        <v>671</v>
      </c>
      <c r="F87" s="13">
        <v>44256</v>
      </c>
      <c r="G87" s="13" t="s">
        <v>679</v>
      </c>
      <c r="H87" s="9">
        <v>1.0484450469555399E-5</v>
      </c>
      <c r="I87" s="9">
        <v>0.11772965007016981</v>
      </c>
      <c r="J87">
        <v>1</v>
      </c>
      <c r="K87" s="14">
        <v>0</v>
      </c>
      <c r="L87" s="14">
        <v>5263.8800761904758</v>
      </c>
      <c r="M87" s="14">
        <v>5263.8800761904758</v>
      </c>
      <c r="N87" s="14">
        <v>5263.8800761904758</v>
      </c>
      <c r="O87" s="14">
        <v>0</v>
      </c>
      <c r="P87">
        <v>0</v>
      </c>
      <c r="Q87">
        <v>0</v>
      </c>
    </row>
    <row r="88" spans="1:17">
      <c r="A88">
        <v>2023</v>
      </c>
      <c r="B88" t="s">
        <v>377</v>
      </c>
      <c r="C88" t="s">
        <v>1077</v>
      </c>
      <c r="D88" t="s">
        <v>1124</v>
      </c>
      <c r="E88" t="s">
        <v>691</v>
      </c>
      <c r="F88" s="13">
        <v>45047</v>
      </c>
      <c r="G88" s="13">
        <v>45200</v>
      </c>
      <c r="H88" s="9">
        <v>2.4616707177196229E-3</v>
      </c>
      <c r="I88" s="9">
        <v>2.910993057622368E-3</v>
      </c>
      <c r="J88">
        <v>16</v>
      </c>
      <c r="K88" s="14">
        <v>1242.0190839694656</v>
      </c>
      <c r="L88" s="14">
        <v>339.38784882456139</v>
      </c>
      <c r="M88" s="14">
        <v>906.0728158951315</v>
      </c>
      <c r="N88" s="14">
        <v>1732.5333333333335</v>
      </c>
      <c r="O88" s="14">
        <v>6549.784313512313</v>
      </c>
      <c r="P88">
        <v>30977</v>
      </c>
      <c r="Q88" t="s">
        <v>817</v>
      </c>
    </row>
    <row r="89" spans="1:17">
      <c r="A89">
        <v>2022</v>
      </c>
      <c r="B89" t="s">
        <v>379</v>
      </c>
      <c r="C89" t="s">
        <v>1007</v>
      </c>
      <c r="D89" t="s">
        <v>1125</v>
      </c>
      <c r="E89" t="s">
        <v>671</v>
      </c>
      <c r="F89" s="13">
        <v>44986</v>
      </c>
      <c r="G89" s="13" t="s">
        <v>679</v>
      </c>
      <c r="H89" s="9">
        <v>2.5603578979038911E-3</v>
      </c>
      <c r="I89" s="9">
        <v>0.11772965007016981</v>
      </c>
      <c r="J89">
        <v>2</v>
      </c>
      <c r="K89" s="14">
        <v>0</v>
      </c>
      <c r="L89" s="14">
        <v>4474.8</v>
      </c>
      <c r="M89" s="14">
        <v>4474.8</v>
      </c>
      <c r="N89" s="14">
        <v>4474.8</v>
      </c>
      <c r="O89" s="14">
        <v>7881.9904282911502</v>
      </c>
      <c r="P89">
        <v>37448.086927854391</v>
      </c>
      <c r="Q89" t="s">
        <v>848</v>
      </c>
    </row>
    <row r="90" spans="1:17">
      <c r="A90">
        <v>2022</v>
      </c>
      <c r="B90" t="s">
        <v>382</v>
      </c>
      <c r="C90" t="s">
        <v>1044</v>
      </c>
      <c r="D90" t="s">
        <v>1126</v>
      </c>
      <c r="E90" t="s">
        <v>670</v>
      </c>
      <c r="F90" s="13">
        <v>45383</v>
      </c>
      <c r="G90" s="13" t="s">
        <v>679</v>
      </c>
      <c r="H90" s="9">
        <v>0</v>
      </c>
      <c r="I90" s="9">
        <v>1.9755474665627843E-3</v>
      </c>
      <c r="J90">
        <v>0</v>
      </c>
      <c r="K90" s="14">
        <v>0</v>
      </c>
      <c r="L90" s="14">
        <v>0</v>
      </c>
      <c r="M90" s="14" t="e">
        <v>#NUM!</v>
      </c>
      <c r="N90" s="14">
        <v>0</v>
      </c>
      <c r="O90" s="14">
        <v>0</v>
      </c>
      <c r="P90" t="e">
        <v>#N/A</v>
      </c>
      <c r="Q90" t="e">
        <v>#N/A</v>
      </c>
    </row>
    <row r="91" spans="1:17">
      <c r="A91">
        <v>2021</v>
      </c>
      <c r="B91" t="s">
        <v>384</v>
      </c>
      <c r="C91" t="s">
        <v>1007</v>
      </c>
      <c r="D91" t="s">
        <v>1127</v>
      </c>
      <c r="E91" t="s">
        <v>671</v>
      </c>
      <c r="F91" s="13">
        <v>44440</v>
      </c>
      <c r="G91" s="13" t="s">
        <v>679</v>
      </c>
      <c r="H91" s="9">
        <v>1.2567272488413555E-5</v>
      </c>
      <c r="I91" s="9">
        <v>0.11772965007016981</v>
      </c>
      <c r="J91">
        <v>1</v>
      </c>
      <c r="K91" s="14">
        <v>0</v>
      </c>
      <c r="L91" s="14">
        <v>107.5498806367244</v>
      </c>
      <c r="M91" s="14">
        <v>107.5498806367244</v>
      </c>
      <c r="N91" s="14">
        <v>107.5498806367244</v>
      </c>
      <c r="O91" s="14">
        <v>0</v>
      </c>
      <c r="P91">
        <v>143144.57474342108</v>
      </c>
      <c r="Q91" t="s">
        <v>817</v>
      </c>
    </row>
    <row r="92" spans="1:17">
      <c r="A92">
        <v>2023</v>
      </c>
      <c r="B92" t="s">
        <v>386</v>
      </c>
      <c r="C92" t="s">
        <v>1007</v>
      </c>
      <c r="D92" t="s">
        <v>1128</v>
      </c>
      <c r="E92" t="s">
        <v>678</v>
      </c>
      <c r="F92" s="13">
        <v>45017</v>
      </c>
      <c r="G92" s="13">
        <v>45658</v>
      </c>
      <c r="H92" s="9">
        <v>4.5667062763526849E-3</v>
      </c>
      <c r="I92" s="9">
        <v>0.11772965007016981</v>
      </c>
      <c r="J92">
        <v>8</v>
      </c>
      <c r="K92" s="14">
        <v>0</v>
      </c>
      <c r="L92" s="14">
        <v>0</v>
      </c>
      <c r="M92" s="14">
        <v>225.29186666666669</v>
      </c>
      <c r="N92" s="14">
        <v>308.39253817048262</v>
      </c>
      <c r="O92" s="14">
        <v>1143.55621512073</v>
      </c>
      <c r="P92">
        <v>401628.04706546845</v>
      </c>
      <c r="Q92" t="s">
        <v>817</v>
      </c>
    </row>
    <row r="93" spans="1:17">
      <c r="A93">
        <v>2022</v>
      </c>
      <c r="B93" t="s">
        <v>388</v>
      </c>
      <c r="C93" t="s">
        <v>1007</v>
      </c>
      <c r="D93" t="s">
        <v>1129</v>
      </c>
      <c r="E93" t="s">
        <v>691</v>
      </c>
      <c r="F93" s="13">
        <v>44713</v>
      </c>
      <c r="G93" s="13" t="s">
        <v>679</v>
      </c>
      <c r="H93" s="9">
        <v>5.6236496666668787E-4</v>
      </c>
      <c r="I93" s="9">
        <v>0.11772965007016981</v>
      </c>
      <c r="J93">
        <v>12</v>
      </c>
      <c r="K93" s="14">
        <v>0</v>
      </c>
      <c r="L93" s="14">
        <v>8769.8621999999996</v>
      </c>
      <c r="M93" s="14">
        <v>10401.105401851954</v>
      </c>
      <c r="N93" s="14">
        <v>12005.724499999998</v>
      </c>
      <c r="O93" s="14">
        <v>23100.829302452312</v>
      </c>
      <c r="P93" t="s">
        <v>870</v>
      </c>
      <c r="Q93" t="s">
        <v>848</v>
      </c>
    </row>
    <row r="94" spans="1:17">
      <c r="A94">
        <v>2023</v>
      </c>
      <c r="B94" t="s">
        <v>390</v>
      </c>
      <c r="C94" t="s">
        <v>1061</v>
      </c>
      <c r="D94" t="s">
        <v>1130</v>
      </c>
      <c r="E94" t="s">
        <v>671</v>
      </c>
      <c r="F94" s="13">
        <v>45231</v>
      </c>
      <c r="G94" s="13" t="s">
        <v>679</v>
      </c>
      <c r="H94" s="9">
        <v>7.2407370206660493E-5</v>
      </c>
      <c r="I94" s="9">
        <v>1.1876018165702408E-3</v>
      </c>
      <c r="J94">
        <v>1</v>
      </c>
      <c r="K94" s="14">
        <v>0</v>
      </c>
      <c r="L94" s="14">
        <v>0</v>
      </c>
      <c r="M94" s="14" t="e">
        <v>#NUM!</v>
      </c>
      <c r="N94" s="14">
        <v>0</v>
      </c>
      <c r="O94" s="14">
        <v>7112.5898602484458</v>
      </c>
      <c r="P94">
        <v>11534.576431076923</v>
      </c>
      <c r="Q94" t="s">
        <v>871</v>
      </c>
    </row>
    <row r="95" spans="1:17">
      <c r="A95">
        <v>2022</v>
      </c>
      <c r="B95" t="s">
        <v>394</v>
      </c>
      <c r="C95" t="s">
        <v>1007</v>
      </c>
      <c r="D95" t="s">
        <v>1131</v>
      </c>
      <c r="E95" t="s">
        <v>671</v>
      </c>
      <c r="F95" s="13">
        <v>45170</v>
      </c>
      <c r="G95" s="13" t="s">
        <v>679</v>
      </c>
      <c r="H95" s="9">
        <v>1.0284308410644517E-3</v>
      </c>
      <c r="I95" s="9">
        <v>0.11772965007016981</v>
      </c>
      <c r="J95">
        <v>1</v>
      </c>
      <c r="K95" s="14">
        <v>0</v>
      </c>
      <c r="L95" s="14">
        <v>0</v>
      </c>
      <c r="M95" s="14" t="e">
        <v>#NUM!</v>
      </c>
      <c r="N95" s="14">
        <v>0</v>
      </c>
      <c r="O95" s="14">
        <v>21571.215325596815</v>
      </c>
      <c r="P95" t="e">
        <v>#N/A</v>
      </c>
      <c r="Q95" t="e">
        <v>#N/A</v>
      </c>
    </row>
    <row r="96" spans="1:17">
      <c r="A96">
        <v>2023</v>
      </c>
      <c r="B96" t="s">
        <v>397</v>
      </c>
      <c r="C96" t="s">
        <v>1132</v>
      </c>
      <c r="D96" t="s">
        <v>1133</v>
      </c>
      <c r="E96" t="s">
        <v>671</v>
      </c>
      <c r="F96" s="13">
        <v>45383</v>
      </c>
      <c r="G96" s="13" t="s">
        <v>679</v>
      </c>
      <c r="H96" s="9">
        <v>3.3985927009902516E-5</v>
      </c>
      <c r="I96" s="9">
        <v>2.8295673312884881E-4</v>
      </c>
      <c r="J96">
        <v>1</v>
      </c>
      <c r="K96" s="14">
        <v>0</v>
      </c>
      <c r="L96" s="14">
        <v>0</v>
      </c>
      <c r="M96" s="14" t="e">
        <v>#NUM!</v>
      </c>
      <c r="N96" s="14">
        <v>0</v>
      </c>
      <c r="O96" s="14">
        <v>77172.019545454532</v>
      </c>
      <c r="P96" t="e">
        <v>#N/A</v>
      </c>
      <c r="Q96" t="e">
        <v>#N/A</v>
      </c>
    </row>
    <row r="97" spans="1:17">
      <c r="A97">
        <v>2024</v>
      </c>
      <c r="B97" t="s">
        <v>399</v>
      </c>
      <c r="C97" t="s">
        <v>1003</v>
      </c>
      <c r="D97" t="s">
        <v>1134</v>
      </c>
      <c r="E97" t="s">
        <v>703</v>
      </c>
      <c r="F97" s="13">
        <v>44774</v>
      </c>
      <c r="G97" s="13" t="s">
        <v>679</v>
      </c>
      <c r="H97" s="9">
        <v>1.4794177023482666E-3</v>
      </c>
      <c r="I97" s="9">
        <v>2.4385681651296651E-2</v>
      </c>
      <c r="J97">
        <v>2</v>
      </c>
      <c r="K97" s="14">
        <v>0</v>
      </c>
      <c r="L97" s="14">
        <v>0</v>
      </c>
      <c r="M97" s="14" t="e">
        <v>#NUM!</v>
      </c>
      <c r="N97" s="14">
        <v>0</v>
      </c>
      <c r="O97" s="14">
        <v>5715.4273423803397</v>
      </c>
      <c r="P97" t="e">
        <v>#N/A</v>
      </c>
      <c r="Q97" t="e">
        <v>#N/A</v>
      </c>
    </row>
    <row r="98" spans="1:17">
      <c r="A98">
        <v>2022</v>
      </c>
      <c r="B98" t="s">
        <v>401</v>
      </c>
      <c r="C98" t="s">
        <v>1109</v>
      </c>
      <c r="D98" t="s">
        <v>1135</v>
      </c>
      <c r="E98" t="s">
        <v>671</v>
      </c>
      <c r="F98" s="13">
        <v>44531</v>
      </c>
      <c r="G98" s="13">
        <v>44562</v>
      </c>
      <c r="H98" s="9">
        <v>4.602312293625619E-2</v>
      </c>
      <c r="I98" s="9">
        <v>4.9054951553048558E-2</v>
      </c>
      <c r="J98">
        <v>29</v>
      </c>
      <c r="K98" s="14">
        <v>1265.3146924723178</v>
      </c>
      <c r="L98" s="14">
        <v>23.175010920634922</v>
      </c>
      <c r="M98" s="14">
        <v>41.349065043615042</v>
      </c>
      <c r="N98" s="14">
        <v>76.557015520833346</v>
      </c>
      <c r="O98" s="14">
        <v>0</v>
      </c>
      <c r="P98">
        <v>9.7017384856224762</v>
      </c>
      <c r="Q98" t="s">
        <v>873</v>
      </c>
    </row>
    <row r="99" spans="1:17">
      <c r="A99">
        <v>2023</v>
      </c>
      <c r="B99" t="s">
        <v>404</v>
      </c>
      <c r="C99" t="s">
        <v>1007</v>
      </c>
      <c r="D99" t="s">
        <v>1136</v>
      </c>
      <c r="E99" t="s">
        <v>671</v>
      </c>
      <c r="F99" s="13">
        <v>45261</v>
      </c>
      <c r="G99" s="13" t="s">
        <v>679</v>
      </c>
      <c r="H99" s="9">
        <v>2.7744926941030867E-5</v>
      </c>
      <c r="I99" s="9">
        <v>0.11772965007016981</v>
      </c>
      <c r="J99">
        <v>2</v>
      </c>
      <c r="K99" s="14">
        <v>0</v>
      </c>
      <c r="L99" s="14">
        <v>324.96163333333334</v>
      </c>
      <c r="M99" s="14">
        <v>324.96163333333334</v>
      </c>
      <c r="N99" s="14">
        <v>324.96163333333334</v>
      </c>
      <c r="O99" s="14">
        <v>188.60485915032677</v>
      </c>
      <c r="P99">
        <v>425445.75686666666</v>
      </c>
      <c r="Q99" t="s">
        <v>817</v>
      </c>
    </row>
    <row r="100" spans="1:17">
      <c r="A100">
        <v>2022</v>
      </c>
      <c r="B100" t="s">
        <v>406</v>
      </c>
      <c r="C100" t="s">
        <v>1038</v>
      </c>
      <c r="D100" t="s">
        <v>1137</v>
      </c>
      <c r="E100" t="s">
        <v>755</v>
      </c>
      <c r="F100" s="13">
        <v>45170</v>
      </c>
      <c r="G100" s="13" t="s">
        <v>679</v>
      </c>
      <c r="H100" s="9">
        <v>2.8756815792946842E-2</v>
      </c>
      <c r="I100" s="9">
        <v>2.8761952007941544E-2</v>
      </c>
      <c r="J100">
        <v>10</v>
      </c>
      <c r="K100" s="14">
        <v>0</v>
      </c>
      <c r="L100" s="14">
        <v>320.9742776612556</v>
      </c>
      <c r="M100" s="14">
        <v>748.4849876578852</v>
      </c>
      <c r="N100" s="14">
        <v>6587.5592767573698</v>
      </c>
      <c r="O100" s="14">
        <v>687.66241552371673</v>
      </c>
      <c r="P100">
        <v>4436.6314589993699</v>
      </c>
      <c r="Q100" t="s">
        <v>838</v>
      </c>
    </row>
    <row r="101" spans="1:17">
      <c r="A101">
        <v>2024</v>
      </c>
      <c r="B101" t="s">
        <v>409</v>
      </c>
      <c r="C101" t="s">
        <v>1007</v>
      </c>
      <c r="D101" t="s">
        <v>1138</v>
      </c>
      <c r="E101" t="s">
        <v>671</v>
      </c>
      <c r="F101" s="13">
        <v>45444</v>
      </c>
      <c r="G101" s="13" t="s">
        <v>679</v>
      </c>
      <c r="H101" s="9">
        <v>3.5065121098160729E-4</v>
      </c>
      <c r="I101" s="9">
        <v>0.11772965007016981</v>
      </c>
      <c r="J101">
        <v>1</v>
      </c>
      <c r="K101" s="14">
        <v>0</v>
      </c>
      <c r="L101" s="14">
        <v>0</v>
      </c>
      <c r="M101" s="14" t="e">
        <v>#NUM!</v>
      </c>
      <c r="N101" s="14">
        <v>0</v>
      </c>
      <c r="O101" s="14">
        <v>44364.561975999997</v>
      </c>
      <c r="P101" t="e">
        <v>#N/A</v>
      </c>
      <c r="Q101" t="e">
        <v>#N/A</v>
      </c>
    </row>
    <row r="102" spans="1:17">
      <c r="A102">
        <v>2021</v>
      </c>
      <c r="B102" t="s">
        <v>413</v>
      </c>
      <c r="C102" t="s">
        <v>1065</v>
      </c>
      <c r="D102" t="s">
        <v>1139</v>
      </c>
      <c r="E102" t="s">
        <v>691</v>
      </c>
      <c r="F102" s="13">
        <v>44378</v>
      </c>
      <c r="G102" s="13">
        <v>45748</v>
      </c>
      <c r="H102" s="9">
        <v>6.0696381125969437E-4</v>
      </c>
      <c r="I102" s="9">
        <v>5.1224527846188443E-3</v>
      </c>
      <c r="J102">
        <v>12</v>
      </c>
      <c r="K102" s="14">
        <v>0</v>
      </c>
      <c r="L102" s="14">
        <v>609.30616999999995</v>
      </c>
      <c r="M102" s="14">
        <v>901.36661711728402</v>
      </c>
      <c r="N102" s="14">
        <v>1098.3407429977849</v>
      </c>
      <c r="O102" s="14">
        <v>0</v>
      </c>
      <c r="P102">
        <v>832021.77007243037</v>
      </c>
      <c r="Q102" t="s">
        <v>817</v>
      </c>
    </row>
    <row r="103" spans="1:17">
      <c r="A103">
        <v>2022</v>
      </c>
      <c r="B103" t="s">
        <v>416</v>
      </c>
      <c r="C103" t="s">
        <v>1025</v>
      </c>
      <c r="D103" t="s">
        <v>1140</v>
      </c>
      <c r="E103" t="s">
        <v>699</v>
      </c>
      <c r="F103" s="13">
        <v>44682</v>
      </c>
      <c r="G103" s="13" t="s">
        <v>679</v>
      </c>
      <c r="H103" s="9">
        <v>2.2072495512274158E-3</v>
      </c>
      <c r="I103" s="9">
        <v>9.033795146194578E-3</v>
      </c>
      <c r="J103">
        <v>12</v>
      </c>
      <c r="K103" s="14">
        <v>0</v>
      </c>
      <c r="L103" s="14">
        <v>6.0844068627450981E-3</v>
      </c>
      <c r="M103" s="14">
        <v>4731.0888428571434</v>
      </c>
      <c r="N103" s="14">
        <v>5665.0180344938753</v>
      </c>
      <c r="O103" s="14">
        <v>9329.2298374925704</v>
      </c>
      <c r="P103">
        <v>1297807.5935896407</v>
      </c>
      <c r="Q103" t="s">
        <v>874</v>
      </c>
    </row>
    <row r="104" spans="1:17">
      <c r="A104">
        <v>2022</v>
      </c>
      <c r="B104" t="s">
        <v>418</v>
      </c>
      <c r="C104" t="s">
        <v>1007</v>
      </c>
      <c r="D104" t="s">
        <v>1141</v>
      </c>
      <c r="E104" t="s">
        <v>671</v>
      </c>
      <c r="F104" s="13">
        <v>44896</v>
      </c>
      <c r="G104" s="13" t="s">
        <v>679</v>
      </c>
      <c r="H104" s="9">
        <v>2.2376584932756789E-4</v>
      </c>
      <c r="I104" s="9">
        <v>0.11772965007016981</v>
      </c>
      <c r="J104">
        <v>1</v>
      </c>
      <c r="K104" s="14">
        <v>0</v>
      </c>
      <c r="L104" s="14">
        <v>0</v>
      </c>
      <c r="M104" s="14" t="e">
        <v>#NUM!</v>
      </c>
      <c r="N104" s="14">
        <v>0</v>
      </c>
      <c r="O104" s="14">
        <v>677.944545689655</v>
      </c>
      <c r="P104">
        <v>459857.80757613637</v>
      </c>
      <c r="Q104" t="s">
        <v>817</v>
      </c>
    </row>
    <row r="105" spans="1:17">
      <c r="A105">
        <v>2023</v>
      </c>
      <c r="B105" t="s">
        <v>420</v>
      </c>
      <c r="C105" t="s">
        <v>1009</v>
      </c>
      <c r="D105" t="s">
        <v>1142</v>
      </c>
      <c r="E105" t="s">
        <v>678</v>
      </c>
      <c r="F105" s="13">
        <v>45292</v>
      </c>
      <c r="G105" s="13" t="s">
        <v>679</v>
      </c>
      <c r="H105" s="9">
        <v>1.5456799273157529E-3</v>
      </c>
      <c r="I105" s="9">
        <v>2.6238962166651732E-2</v>
      </c>
      <c r="J105">
        <v>6</v>
      </c>
      <c r="K105" s="14">
        <v>0</v>
      </c>
      <c r="L105" s="14">
        <v>0</v>
      </c>
      <c r="M105" s="14">
        <v>383.31134456018515</v>
      </c>
      <c r="N105" s="14">
        <v>392.57512500986485</v>
      </c>
      <c r="O105" s="14">
        <v>451.69046666666657</v>
      </c>
      <c r="P105" t="e">
        <v>#N/A</v>
      </c>
      <c r="Q105" t="e">
        <v>#N/A</v>
      </c>
    </row>
    <row r="106" spans="1:17">
      <c r="A106">
        <v>2022</v>
      </c>
      <c r="B106" t="s">
        <v>422</v>
      </c>
      <c r="C106" t="s">
        <v>1021</v>
      </c>
      <c r="D106" t="s">
        <v>1143</v>
      </c>
      <c r="E106" t="s">
        <v>703</v>
      </c>
      <c r="F106" s="13">
        <v>43405</v>
      </c>
      <c r="G106" s="13" t="s">
        <v>679</v>
      </c>
      <c r="H106" s="9">
        <v>3.7494652820874321E-4</v>
      </c>
      <c r="I106" s="9">
        <v>6.7090829152354994E-2</v>
      </c>
      <c r="J106">
        <v>2</v>
      </c>
      <c r="K106" s="14">
        <v>0</v>
      </c>
      <c r="L106" s="14">
        <v>0.22810956506833271</v>
      </c>
      <c r="M106" s="14">
        <v>0.26507105050802254</v>
      </c>
      <c r="N106" s="14">
        <v>0.3020325359477124</v>
      </c>
      <c r="O106" s="14">
        <v>0</v>
      </c>
      <c r="P106">
        <v>2.3364811713290332</v>
      </c>
      <c r="Q106" t="s">
        <v>817</v>
      </c>
    </row>
    <row r="107" spans="1:17">
      <c r="A107">
        <v>2022</v>
      </c>
      <c r="B107" t="s">
        <v>425</v>
      </c>
      <c r="C107" t="s">
        <v>1096</v>
      </c>
      <c r="D107" t="s">
        <v>1144</v>
      </c>
      <c r="E107" t="s">
        <v>671</v>
      </c>
      <c r="F107" s="13">
        <v>44774</v>
      </c>
      <c r="G107" s="13" t="s">
        <v>679</v>
      </c>
      <c r="H107" s="9">
        <v>3.2574680687255635E-5</v>
      </c>
      <c r="I107" s="9">
        <v>3.2606924350690289E-5</v>
      </c>
      <c r="J107">
        <v>1</v>
      </c>
      <c r="K107" s="14">
        <v>0</v>
      </c>
      <c r="L107" s="14">
        <v>0</v>
      </c>
      <c r="M107" s="14" t="e">
        <v>#NUM!</v>
      </c>
      <c r="N107" s="14">
        <v>0</v>
      </c>
      <c r="O107" s="14">
        <v>221.00839039039036</v>
      </c>
      <c r="P107">
        <v>3734.9040951807233</v>
      </c>
      <c r="Q107" t="s">
        <v>875</v>
      </c>
    </row>
    <row r="108" spans="1:17">
      <c r="A108">
        <v>2022</v>
      </c>
      <c r="B108" t="s">
        <v>427</v>
      </c>
      <c r="C108" t="s">
        <v>1007</v>
      </c>
      <c r="D108" t="s">
        <v>1145</v>
      </c>
      <c r="E108" t="s">
        <v>671</v>
      </c>
      <c r="F108" s="13">
        <v>44621</v>
      </c>
      <c r="G108" s="13" t="s">
        <v>679</v>
      </c>
      <c r="H108" s="9">
        <v>5.7376948901103134E-4</v>
      </c>
      <c r="I108" s="9">
        <v>0.11772965007016981</v>
      </c>
      <c r="J108">
        <v>1</v>
      </c>
      <c r="K108" s="14">
        <v>0</v>
      </c>
      <c r="L108" s="14">
        <v>0</v>
      </c>
      <c r="M108" s="14" t="e">
        <v>#NUM!</v>
      </c>
      <c r="N108" s="14">
        <v>0</v>
      </c>
      <c r="O108" s="14">
        <v>254.17925478991592</v>
      </c>
      <c r="P108">
        <v>403372.40404879226</v>
      </c>
      <c r="Q108" t="s">
        <v>817</v>
      </c>
    </row>
    <row r="109" spans="1:17">
      <c r="A109">
        <v>2023</v>
      </c>
      <c r="B109" t="s">
        <v>429</v>
      </c>
      <c r="C109" t="s">
        <v>1051</v>
      </c>
      <c r="D109" t="s">
        <v>1146</v>
      </c>
      <c r="E109" t="s">
        <v>759</v>
      </c>
      <c r="F109" s="13">
        <v>45292</v>
      </c>
      <c r="G109" s="13" t="s">
        <v>679</v>
      </c>
      <c r="H109" s="9">
        <v>4.2965337254158634E-4</v>
      </c>
      <c r="I109" s="9">
        <v>7.7882087892594647E-3</v>
      </c>
      <c r="J109">
        <v>2</v>
      </c>
      <c r="K109" s="14">
        <v>0</v>
      </c>
      <c r="L109" s="14">
        <v>6525.75</v>
      </c>
      <c r="M109" s="14">
        <v>6580.2174580645169</v>
      </c>
      <c r="N109" s="14">
        <v>6634.6849161290329</v>
      </c>
      <c r="O109" s="14">
        <v>0</v>
      </c>
      <c r="P109" t="e">
        <v>#N/A</v>
      </c>
      <c r="Q109" t="e">
        <v>#N/A</v>
      </c>
    </row>
    <row r="110" spans="1:17">
      <c r="A110">
        <v>2022</v>
      </c>
      <c r="B110" t="s">
        <v>433</v>
      </c>
      <c r="C110" t="s">
        <v>1036</v>
      </c>
      <c r="D110" t="s">
        <v>1147</v>
      </c>
      <c r="E110" t="s">
        <v>671</v>
      </c>
      <c r="F110" s="13">
        <v>45231</v>
      </c>
      <c r="G110" s="13" t="s">
        <v>679</v>
      </c>
      <c r="H110" s="9">
        <v>1.7734722568916832E-4</v>
      </c>
      <c r="I110" s="9">
        <v>1.2056708519017075E-2</v>
      </c>
      <c r="J110">
        <v>1</v>
      </c>
      <c r="K110" s="14">
        <v>0</v>
      </c>
      <c r="L110" s="14">
        <v>0</v>
      </c>
      <c r="M110" s="14" t="e">
        <v>#NUM!</v>
      </c>
      <c r="N110" s="14">
        <v>0</v>
      </c>
      <c r="O110" s="14">
        <v>2094.5309362455723</v>
      </c>
      <c r="P110">
        <v>1022894</v>
      </c>
      <c r="Q110" t="s">
        <v>817</v>
      </c>
    </row>
    <row r="111" spans="1:17">
      <c r="A111">
        <v>2021</v>
      </c>
      <c r="B111" t="s">
        <v>435</v>
      </c>
      <c r="C111" t="s">
        <v>1044</v>
      </c>
      <c r="D111" t="s">
        <v>1148</v>
      </c>
      <c r="E111" t="s">
        <v>671</v>
      </c>
      <c r="F111" s="13">
        <v>44378</v>
      </c>
      <c r="G111" s="13" t="s">
        <v>679</v>
      </c>
      <c r="H111" s="9">
        <v>1.5893172408914327E-3</v>
      </c>
      <c r="I111" s="9">
        <v>1.9755474665627843E-3</v>
      </c>
      <c r="J111">
        <v>15</v>
      </c>
      <c r="K111" s="14">
        <v>0</v>
      </c>
      <c r="L111" s="14">
        <v>2956.8939627499999</v>
      </c>
      <c r="M111" s="14">
        <v>4508.1993742816094</v>
      </c>
      <c r="N111" s="14">
        <v>5248.2898142372878</v>
      </c>
      <c r="O111" s="14">
        <v>0</v>
      </c>
      <c r="P111">
        <v>225017.065</v>
      </c>
      <c r="Q111" t="s">
        <v>817</v>
      </c>
    </row>
    <row r="112" spans="1:17">
      <c r="A112">
        <v>2023</v>
      </c>
      <c r="B112" t="s">
        <v>438</v>
      </c>
      <c r="C112" t="s">
        <v>1025</v>
      </c>
      <c r="D112" t="s">
        <v>1149</v>
      </c>
      <c r="E112" t="s">
        <v>762</v>
      </c>
      <c r="F112" s="13">
        <v>45108</v>
      </c>
      <c r="G112" s="13" t="s">
        <v>679</v>
      </c>
      <c r="H112" s="9">
        <v>3.9820740369678979E-4</v>
      </c>
      <c r="I112" s="9">
        <v>9.033795146194578E-3</v>
      </c>
      <c r="J112">
        <v>10</v>
      </c>
      <c r="K112" s="14">
        <v>0</v>
      </c>
      <c r="L112" s="14">
        <v>2130.5922874396133</v>
      </c>
      <c r="M112" s="14">
        <v>2951.807855093502</v>
      </c>
      <c r="N112" s="14">
        <v>4408.9463852112676</v>
      </c>
      <c r="O112" s="14">
        <v>5309.7837741116746</v>
      </c>
      <c r="P112">
        <v>421382.07745327108</v>
      </c>
      <c r="Q112" t="s">
        <v>817</v>
      </c>
    </row>
    <row r="113" spans="1:17">
      <c r="A113">
        <v>2023</v>
      </c>
      <c r="B113" t="s">
        <v>441</v>
      </c>
      <c r="C113" t="s">
        <v>1025</v>
      </c>
      <c r="D113" t="s">
        <v>1150</v>
      </c>
      <c r="E113" t="s">
        <v>697</v>
      </c>
      <c r="F113" s="13">
        <v>45292</v>
      </c>
      <c r="G113" s="13" t="s">
        <v>679</v>
      </c>
      <c r="H113" s="9">
        <v>5.0516743015590347E-5</v>
      </c>
      <c r="I113" s="9">
        <v>9.033795146194578E-3</v>
      </c>
      <c r="J113">
        <v>4</v>
      </c>
      <c r="K113" s="14">
        <v>0</v>
      </c>
      <c r="L113" s="14">
        <v>7354.6039583333331</v>
      </c>
      <c r="M113" s="14">
        <v>8105.3544000000002</v>
      </c>
      <c r="N113" s="14">
        <v>8515.2460800000008</v>
      </c>
      <c r="O113" s="14">
        <v>0</v>
      </c>
      <c r="P113" t="e">
        <v>#N/A</v>
      </c>
      <c r="Q113" t="e">
        <v>#N/A</v>
      </c>
    </row>
    <row r="114" spans="1:17">
      <c r="A114">
        <v>2023</v>
      </c>
      <c r="B114" t="s">
        <v>444</v>
      </c>
      <c r="C114" t="s">
        <v>1021</v>
      </c>
      <c r="D114" t="s">
        <v>1151</v>
      </c>
      <c r="E114" t="s">
        <v>671</v>
      </c>
      <c r="F114" s="13">
        <v>45170</v>
      </c>
      <c r="G114" s="13" t="s">
        <v>679</v>
      </c>
      <c r="H114" s="9">
        <v>7.0194693254598158E-3</v>
      </c>
      <c r="I114" s="9">
        <v>6.7090829152354994E-2</v>
      </c>
      <c r="J114">
        <v>1</v>
      </c>
      <c r="K114" s="14">
        <v>0</v>
      </c>
      <c r="L114" s="14">
        <v>0</v>
      </c>
      <c r="M114" s="14" t="e">
        <v>#NUM!</v>
      </c>
      <c r="N114" s="14">
        <v>0</v>
      </c>
      <c r="O114" s="14">
        <v>17.17861050724974</v>
      </c>
      <c r="P114" t="e">
        <v>#N/A</v>
      </c>
      <c r="Q114" t="e">
        <v>#N/A</v>
      </c>
    </row>
    <row r="115" spans="1:17">
      <c r="A115">
        <v>2023</v>
      </c>
      <c r="B115" t="s">
        <v>447</v>
      </c>
      <c r="C115" t="s">
        <v>1007</v>
      </c>
      <c r="D115" t="s">
        <v>1152</v>
      </c>
      <c r="E115" t="s">
        <v>671</v>
      </c>
      <c r="F115" s="13">
        <v>44958</v>
      </c>
      <c r="G115" s="13" t="s">
        <v>679</v>
      </c>
      <c r="H115" s="9">
        <v>3.8689724924525814E-3</v>
      </c>
      <c r="I115" s="9">
        <v>0.11772965007016981</v>
      </c>
      <c r="J115">
        <v>15</v>
      </c>
      <c r="K115" s="14">
        <v>0</v>
      </c>
      <c r="L115" s="14">
        <v>2.5923538011695909E-4</v>
      </c>
      <c r="M115" s="14">
        <v>212.34142336309526</v>
      </c>
      <c r="N115" s="14">
        <v>286.8634386917563</v>
      </c>
      <c r="O115" s="14">
        <v>460.30977204821312</v>
      </c>
      <c r="P115">
        <v>319678.9179519231</v>
      </c>
      <c r="Q115" t="s">
        <v>817</v>
      </c>
    </row>
    <row r="116" spans="1:17">
      <c r="A116">
        <v>2021</v>
      </c>
      <c r="B116" t="s">
        <v>449</v>
      </c>
      <c r="C116" t="s">
        <v>1009</v>
      </c>
      <c r="D116" t="s">
        <v>1153</v>
      </c>
      <c r="E116" t="s">
        <v>671</v>
      </c>
      <c r="F116" s="13">
        <v>44287</v>
      </c>
      <c r="G116" s="13" t="s">
        <v>679</v>
      </c>
      <c r="H116" s="9">
        <v>1.2406873632942236E-3</v>
      </c>
      <c r="I116" s="9">
        <v>2.6238962166651732E-2</v>
      </c>
      <c r="J116">
        <v>21</v>
      </c>
      <c r="K116" s="14">
        <v>0</v>
      </c>
      <c r="L116" s="14">
        <v>32.376810545149567</v>
      </c>
      <c r="M116" s="14">
        <v>46.86774506817892</v>
      </c>
      <c r="N116" s="14">
        <v>73.222641706777679</v>
      </c>
      <c r="O116" s="14">
        <v>405.62168812499999</v>
      </c>
      <c r="P116">
        <v>18790.642370355094</v>
      </c>
      <c r="Q116" t="s">
        <v>817</v>
      </c>
    </row>
    <row r="117" spans="1:17">
      <c r="A117">
        <v>2023</v>
      </c>
      <c r="B117" t="s">
        <v>451</v>
      </c>
      <c r="C117" t="s">
        <v>1007</v>
      </c>
      <c r="D117" t="s">
        <v>1154</v>
      </c>
      <c r="E117" t="s">
        <v>703</v>
      </c>
      <c r="F117" s="13">
        <v>43739</v>
      </c>
      <c r="G117" s="13" t="s">
        <v>679</v>
      </c>
      <c r="H117" s="9">
        <v>4.9734717641021758E-4</v>
      </c>
      <c r="I117" s="9">
        <v>0.11772965007016981</v>
      </c>
      <c r="J117">
        <v>5</v>
      </c>
      <c r="K117" s="14">
        <v>0</v>
      </c>
      <c r="L117" s="14">
        <v>145.80491283422461</v>
      </c>
      <c r="M117" s="14">
        <v>331.71188210565475</v>
      </c>
      <c r="N117" s="14">
        <v>398.20669842805319</v>
      </c>
      <c r="O117" s="14">
        <v>699.88116362271694</v>
      </c>
      <c r="P117">
        <v>107071.68862031429</v>
      </c>
      <c r="Q117" t="s">
        <v>817</v>
      </c>
    </row>
    <row r="118" spans="1:17">
      <c r="A118">
        <v>2021</v>
      </c>
      <c r="B118" t="s">
        <v>454</v>
      </c>
      <c r="C118" t="s">
        <v>1109</v>
      </c>
      <c r="D118" t="s">
        <v>1155</v>
      </c>
      <c r="E118" t="s">
        <v>766</v>
      </c>
      <c r="F118" s="13">
        <v>0</v>
      </c>
      <c r="G118" s="13" t="s">
        <v>679</v>
      </c>
      <c r="H118" s="9">
        <v>0</v>
      </c>
      <c r="I118" s="9">
        <v>4.9054951553048558E-2</v>
      </c>
      <c r="J118">
        <v>0</v>
      </c>
      <c r="K118" s="14">
        <v>0</v>
      </c>
      <c r="L118" s="14">
        <v>0</v>
      </c>
      <c r="M118" s="14" t="e">
        <v>#NUM!</v>
      </c>
      <c r="N118" s="14">
        <v>0</v>
      </c>
      <c r="O118" s="14">
        <v>0</v>
      </c>
      <c r="P118">
        <v>0</v>
      </c>
      <c r="Q118">
        <v>0</v>
      </c>
    </row>
    <row r="119" spans="1:17">
      <c r="A119">
        <v>2022</v>
      </c>
      <c r="B119" t="s">
        <v>457</v>
      </c>
      <c r="C119" t="s">
        <v>1007</v>
      </c>
      <c r="D119" t="s">
        <v>1156</v>
      </c>
      <c r="E119" t="s">
        <v>671</v>
      </c>
      <c r="F119" s="13">
        <v>44621</v>
      </c>
      <c r="G119" s="13">
        <v>45323</v>
      </c>
      <c r="H119" s="9">
        <v>1.1577948767259984E-2</v>
      </c>
      <c r="I119" s="9">
        <v>0.11772965007016981</v>
      </c>
      <c r="J119">
        <v>11</v>
      </c>
      <c r="K119" s="14">
        <v>8182.39932885906</v>
      </c>
      <c r="L119" s="14">
        <v>8277.9863171137822</v>
      </c>
      <c r="M119" s="14">
        <v>9058.5487791666674</v>
      </c>
      <c r="N119" s="14">
        <v>10253.094680774551</v>
      </c>
      <c r="O119" s="14">
        <v>18195.481994363974</v>
      </c>
      <c r="P119">
        <v>446382.84384970466</v>
      </c>
      <c r="Q119" t="s">
        <v>817</v>
      </c>
    </row>
    <row r="120" spans="1:17">
      <c r="A120">
        <v>2023</v>
      </c>
      <c r="B120" t="s">
        <v>460</v>
      </c>
      <c r="C120" t="s">
        <v>1007</v>
      </c>
      <c r="D120" t="s">
        <v>1157</v>
      </c>
      <c r="E120" t="s">
        <v>671</v>
      </c>
      <c r="F120" s="13">
        <v>45261</v>
      </c>
      <c r="G120" s="13" t="s">
        <v>679</v>
      </c>
      <c r="H120" s="9">
        <v>5.1361997250853127E-4</v>
      </c>
      <c r="I120" s="9">
        <v>0.11772965007016981</v>
      </c>
      <c r="J120">
        <v>2</v>
      </c>
      <c r="K120" s="14">
        <v>0</v>
      </c>
      <c r="L120" s="14">
        <v>25.209251432748541</v>
      </c>
      <c r="M120" s="14">
        <v>25.209251432748541</v>
      </c>
      <c r="N120" s="14">
        <v>25.209251432748541</v>
      </c>
      <c r="O120" s="14">
        <v>162.73103576256864</v>
      </c>
      <c r="P120">
        <v>468940.69171100785</v>
      </c>
      <c r="Q120" t="s">
        <v>817</v>
      </c>
    </row>
    <row r="121" spans="1:17">
      <c r="A121">
        <v>2024</v>
      </c>
      <c r="B121" t="s">
        <v>462</v>
      </c>
      <c r="C121" t="s">
        <v>1065</v>
      </c>
      <c r="D121" t="s">
        <v>1158</v>
      </c>
      <c r="E121" t="s">
        <v>671</v>
      </c>
      <c r="F121" s="13">
        <v>45383</v>
      </c>
      <c r="G121" s="13" t="s">
        <v>679</v>
      </c>
      <c r="H121" s="9">
        <v>1.728837163410127E-3</v>
      </c>
      <c r="I121" s="9">
        <v>5.1224527846188443E-3</v>
      </c>
      <c r="J121">
        <v>1</v>
      </c>
      <c r="K121" s="14">
        <v>0</v>
      </c>
      <c r="L121" s="14">
        <v>0</v>
      </c>
      <c r="M121" s="14" t="e">
        <v>#NUM!</v>
      </c>
      <c r="N121" s="14">
        <v>0</v>
      </c>
      <c r="O121" s="14">
        <v>148.47783730204156</v>
      </c>
      <c r="P121" t="e">
        <v>#N/A</v>
      </c>
      <c r="Q121" t="e">
        <v>#N/A</v>
      </c>
    </row>
    <row r="122" spans="1:17">
      <c r="A122">
        <v>2023</v>
      </c>
      <c r="B122" t="s">
        <v>464</v>
      </c>
      <c r="C122" t="s">
        <v>1007</v>
      </c>
      <c r="D122" t="s">
        <v>1159</v>
      </c>
      <c r="E122" t="s">
        <v>671</v>
      </c>
      <c r="F122" s="13">
        <v>45017</v>
      </c>
      <c r="G122" s="13" t="s">
        <v>679</v>
      </c>
      <c r="H122" s="9">
        <v>2.3510584402855718E-5</v>
      </c>
      <c r="I122" s="9">
        <v>0.11772965007016981</v>
      </c>
      <c r="J122">
        <v>1</v>
      </c>
      <c r="K122" s="14">
        <v>0</v>
      </c>
      <c r="L122" s="14">
        <v>0</v>
      </c>
      <c r="M122" s="14" t="e">
        <v>#NUM!</v>
      </c>
      <c r="N122" s="14">
        <v>0</v>
      </c>
      <c r="O122" s="14">
        <v>17705.777309523804</v>
      </c>
      <c r="P122">
        <v>235963.45654594601</v>
      </c>
      <c r="Q122" t="s">
        <v>817</v>
      </c>
    </row>
    <row r="123" spans="1:17">
      <c r="A123">
        <v>2024</v>
      </c>
      <c r="B123" t="s">
        <v>467</v>
      </c>
      <c r="C123" t="s">
        <v>1007</v>
      </c>
      <c r="D123" t="s">
        <v>1160</v>
      </c>
      <c r="E123" t="s">
        <v>671</v>
      </c>
      <c r="F123" s="13">
        <v>45627</v>
      </c>
      <c r="G123" s="13" t="s">
        <v>679</v>
      </c>
      <c r="H123" s="9">
        <v>1.2723685739246902E-5</v>
      </c>
      <c r="I123" s="9">
        <v>0.11772965007016981</v>
      </c>
      <c r="J123">
        <v>1</v>
      </c>
      <c r="K123" s="14">
        <v>0</v>
      </c>
      <c r="L123" s="14">
        <v>0</v>
      </c>
      <c r="M123" s="14" t="e">
        <v>#NUM!</v>
      </c>
      <c r="N123" s="14">
        <v>0</v>
      </c>
      <c r="O123" s="14">
        <v>875.86726666666652</v>
      </c>
      <c r="P123" t="e">
        <v>#N/A</v>
      </c>
      <c r="Q123" t="e">
        <v>#N/A</v>
      </c>
    </row>
    <row r="124" spans="1:17">
      <c r="A124">
        <v>2023</v>
      </c>
      <c r="B124" t="s">
        <v>470</v>
      </c>
      <c r="C124" t="s">
        <v>1161</v>
      </c>
      <c r="D124" t="s">
        <v>1162</v>
      </c>
      <c r="E124" t="s">
        <v>671</v>
      </c>
      <c r="F124" s="13">
        <v>45139</v>
      </c>
      <c r="G124" s="13" t="s">
        <v>679</v>
      </c>
      <c r="H124" s="9">
        <v>1.4492234343154253E-4</v>
      </c>
      <c r="I124" s="9">
        <v>1.4492234343154253E-4</v>
      </c>
      <c r="J124">
        <v>4</v>
      </c>
      <c r="K124" s="14">
        <v>0</v>
      </c>
      <c r="L124" s="14">
        <v>2684.88</v>
      </c>
      <c r="M124" s="14">
        <v>3123.1179042288559</v>
      </c>
      <c r="N124" s="14">
        <v>3533.4035916666667</v>
      </c>
      <c r="O124" s="14">
        <v>2611.9004931153181</v>
      </c>
      <c r="P124">
        <v>15465.631638461538</v>
      </c>
      <c r="Q124" t="s">
        <v>877</v>
      </c>
    </row>
    <row r="125" spans="1:17">
      <c r="A125">
        <v>2023</v>
      </c>
      <c r="B125" t="s">
        <v>472</v>
      </c>
      <c r="C125" t="s">
        <v>1003</v>
      </c>
      <c r="D125" t="s">
        <v>1163</v>
      </c>
      <c r="E125" t="s">
        <v>699</v>
      </c>
      <c r="F125" s="13">
        <v>45108</v>
      </c>
      <c r="G125" s="13">
        <v>45323</v>
      </c>
      <c r="H125" s="9">
        <v>2.1471537080299144E-3</v>
      </c>
      <c r="I125" s="9">
        <v>2.4385681651296651E-2</v>
      </c>
      <c r="J125">
        <v>16</v>
      </c>
      <c r="K125" s="14">
        <v>51.694070080862531</v>
      </c>
      <c r="L125" s="14">
        <v>1.3077655310621243</v>
      </c>
      <c r="M125" s="14">
        <v>39.856257655519073</v>
      </c>
      <c r="N125" s="14">
        <v>55.3935170909091</v>
      </c>
      <c r="O125" s="14">
        <v>178.5629857916017</v>
      </c>
      <c r="P125">
        <v>15338.551968271495</v>
      </c>
      <c r="Q125" t="s">
        <v>817</v>
      </c>
    </row>
    <row r="126" spans="1:17">
      <c r="A126">
        <v>2021</v>
      </c>
      <c r="B126" t="s">
        <v>474</v>
      </c>
      <c r="C126" t="s">
        <v>1047</v>
      </c>
      <c r="D126" t="s">
        <v>1164</v>
      </c>
      <c r="E126" t="s">
        <v>703</v>
      </c>
      <c r="F126" s="13">
        <v>43770</v>
      </c>
      <c r="G126" s="13" t="s">
        <v>679</v>
      </c>
      <c r="H126" s="9">
        <v>4.6085171687947443E-4</v>
      </c>
      <c r="I126" s="9">
        <v>2.9737697897948123E-3</v>
      </c>
      <c r="J126">
        <v>20</v>
      </c>
      <c r="K126" s="14">
        <v>0</v>
      </c>
      <c r="L126" s="14">
        <v>3.733723083941606</v>
      </c>
      <c r="M126" s="14">
        <v>18.151018653711482</v>
      </c>
      <c r="N126" s="14">
        <v>23.620052056680624</v>
      </c>
      <c r="O126" s="14">
        <v>0</v>
      </c>
      <c r="P126">
        <v>8182</v>
      </c>
      <c r="Q126" t="s">
        <v>817</v>
      </c>
    </row>
    <row r="127" spans="1:17">
      <c r="A127">
        <v>2023</v>
      </c>
      <c r="B127" t="s">
        <v>476</v>
      </c>
      <c r="C127" t="s">
        <v>1036</v>
      </c>
      <c r="D127" t="s">
        <v>1165</v>
      </c>
      <c r="E127" t="s">
        <v>671</v>
      </c>
      <c r="F127" s="13">
        <v>45108</v>
      </c>
      <c r="G127" s="13" t="s">
        <v>679</v>
      </c>
      <c r="H127" s="9">
        <v>2.4800557750971866E-3</v>
      </c>
      <c r="I127" s="9">
        <v>1.2056708519017075E-2</v>
      </c>
      <c r="J127">
        <v>4</v>
      </c>
      <c r="K127" s="14">
        <v>0</v>
      </c>
      <c r="L127" s="14">
        <v>12604.990723809526</v>
      </c>
      <c r="M127" s="14">
        <v>12630.135226229509</v>
      </c>
      <c r="N127" s="14">
        <v>14039.217609375</v>
      </c>
      <c r="O127" s="14">
        <v>8192.4089270581098</v>
      </c>
      <c r="P127">
        <v>388081.57420250104</v>
      </c>
      <c r="Q127" t="s">
        <v>817</v>
      </c>
    </row>
    <row r="128" spans="1:17">
      <c r="A128">
        <v>2021</v>
      </c>
      <c r="B128" t="s">
        <v>479</v>
      </c>
      <c r="C128" t="s">
        <v>1049</v>
      </c>
      <c r="D128" t="s">
        <v>1166</v>
      </c>
      <c r="E128" t="s">
        <v>671</v>
      </c>
      <c r="F128" s="13">
        <v>44470</v>
      </c>
      <c r="G128" s="13" t="s">
        <v>679</v>
      </c>
      <c r="H128" s="9">
        <v>3.7166924962598658E-3</v>
      </c>
      <c r="I128" s="9">
        <v>5.092304706400836E-3</v>
      </c>
      <c r="J128">
        <v>1</v>
      </c>
      <c r="K128" s="14">
        <v>0</v>
      </c>
      <c r="L128" s="14">
        <v>0</v>
      </c>
      <c r="M128" s="14" t="e">
        <v>#NUM!</v>
      </c>
      <c r="N128" s="14">
        <v>0</v>
      </c>
      <c r="O128" s="14">
        <v>70.735792989062205</v>
      </c>
      <c r="P128">
        <v>22364.076381723018</v>
      </c>
      <c r="Q128" t="s">
        <v>817</v>
      </c>
    </row>
    <row r="129" spans="1:17">
      <c r="A129">
        <v>2024</v>
      </c>
      <c r="B129" t="s">
        <v>483</v>
      </c>
      <c r="C129" t="s">
        <v>1065</v>
      </c>
      <c r="D129" t="s">
        <v>1167</v>
      </c>
      <c r="E129" t="s">
        <v>671</v>
      </c>
      <c r="F129" s="13">
        <v>45505</v>
      </c>
      <c r="G129" s="13" t="s">
        <v>679</v>
      </c>
      <c r="H129" s="9">
        <v>1.2576046913908613E-3</v>
      </c>
      <c r="I129" s="9">
        <v>5.1224527846188443E-3</v>
      </c>
      <c r="J129">
        <v>1</v>
      </c>
      <c r="K129" s="14">
        <v>0</v>
      </c>
      <c r="L129" s="14">
        <v>0</v>
      </c>
      <c r="M129" s="14" t="e">
        <v>#NUM!</v>
      </c>
      <c r="N129" s="14">
        <v>0</v>
      </c>
      <c r="O129" s="14">
        <v>571.0334409704277</v>
      </c>
      <c r="P129" t="e">
        <v>#N/A</v>
      </c>
      <c r="Q129" t="e">
        <v>#N/A</v>
      </c>
    </row>
    <row r="130" spans="1:17">
      <c r="A130">
        <v>2021</v>
      </c>
      <c r="B130" t="s">
        <v>485</v>
      </c>
      <c r="C130" t="s">
        <v>1168</v>
      </c>
      <c r="D130" t="s">
        <v>1169</v>
      </c>
      <c r="E130" t="s">
        <v>671</v>
      </c>
      <c r="F130" s="13">
        <v>44378</v>
      </c>
      <c r="G130" s="13" t="s">
        <v>679</v>
      </c>
      <c r="H130" s="9">
        <v>3.6667789514230899E-3</v>
      </c>
      <c r="I130" s="9">
        <v>4.6197554624312926E-3</v>
      </c>
      <c r="J130">
        <v>1</v>
      </c>
      <c r="K130" s="14">
        <v>0</v>
      </c>
      <c r="L130" s="14">
        <v>0</v>
      </c>
      <c r="M130" s="14" t="e">
        <v>#NUM!</v>
      </c>
      <c r="N130" s="14">
        <v>0</v>
      </c>
      <c r="O130" s="14">
        <v>18.682575648515037</v>
      </c>
      <c r="P130">
        <v>6122.2917199389212</v>
      </c>
      <c r="Q130" t="s">
        <v>817</v>
      </c>
    </row>
    <row r="131" spans="1:17">
      <c r="A131">
        <v>2024</v>
      </c>
      <c r="B131" t="s">
        <v>488</v>
      </c>
      <c r="C131" t="s">
        <v>1170</v>
      </c>
      <c r="D131" t="s">
        <v>1171</v>
      </c>
      <c r="E131" t="s">
        <v>703</v>
      </c>
      <c r="F131" s="13">
        <v>44136</v>
      </c>
      <c r="G131" s="13" t="s">
        <v>679</v>
      </c>
      <c r="H131" s="9">
        <v>1.0018713810695658E-4</v>
      </c>
      <c r="I131" s="9">
        <v>1.0018713810695658E-4</v>
      </c>
      <c r="J131">
        <v>1</v>
      </c>
      <c r="K131" s="14">
        <v>0</v>
      </c>
      <c r="L131" s="14">
        <v>1.7539107481085656</v>
      </c>
      <c r="M131" s="14">
        <v>1.7539107481085656</v>
      </c>
      <c r="N131" s="14">
        <v>1.7539107481085656</v>
      </c>
      <c r="O131" s="14">
        <v>0</v>
      </c>
      <c r="P131" t="e">
        <v>#N/A</v>
      </c>
      <c r="Q131" t="e">
        <v>#N/A</v>
      </c>
    </row>
    <row r="132" spans="1:17">
      <c r="A132">
        <v>2021</v>
      </c>
      <c r="B132" t="s">
        <v>492</v>
      </c>
      <c r="C132" t="s">
        <v>1051</v>
      </c>
      <c r="D132" t="s">
        <v>1172</v>
      </c>
      <c r="E132" t="s">
        <v>738</v>
      </c>
      <c r="F132" s="13">
        <v>44593</v>
      </c>
      <c r="G132" s="13">
        <v>44593</v>
      </c>
      <c r="H132" s="9">
        <v>2.1790901613930624E-3</v>
      </c>
      <c r="I132" s="9">
        <v>7.7882087892594647E-3</v>
      </c>
      <c r="J132">
        <v>24</v>
      </c>
      <c r="K132" s="14">
        <v>868.58695652173913</v>
      </c>
      <c r="L132" s="14">
        <v>207.79621454860359</v>
      </c>
      <c r="M132" s="14">
        <v>650.71304467871482</v>
      </c>
      <c r="N132" s="14">
        <v>1768.0200838595556</v>
      </c>
      <c r="O132" s="14">
        <v>5008.5526102060057</v>
      </c>
      <c r="P132">
        <v>9684</v>
      </c>
      <c r="Q132" t="s">
        <v>817</v>
      </c>
    </row>
    <row r="133" spans="1:17">
      <c r="A133">
        <v>2024</v>
      </c>
      <c r="B133" t="s">
        <v>495</v>
      </c>
      <c r="C133" t="s">
        <v>1023</v>
      </c>
      <c r="D133" t="s">
        <v>1173</v>
      </c>
      <c r="E133" t="s">
        <v>671</v>
      </c>
      <c r="F133" s="13">
        <v>45444</v>
      </c>
      <c r="G133" s="13">
        <v>45689</v>
      </c>
      <c r="H133" s="9">
        <v>1.6677858635512946E-4</v>
      </c>
      <c r="I133" s="9">
        <v>7.1310779502898802E-3</v>
      </c>
      <c r="J133">
        <v>5</v>
      </c>
      <c r="K133" s="14">
        <v>0</v>
      </c>
      <c r="L133" s="14">
        <v>0</v>
      </c>
      <c r="M133" s="14">
        <v>9456.398715213676</v>
      </c>
      <c r="N133" s="14">
        <v>9535.8343142857157</v>
      </c>
      <c r="O133" s="14">
        <v>18458.405999999999</v>
      </c>
      <c r="P133" t="e">
        <v>#N/A</v>
      </c>
      <c r="Q133" t="e">
        <v>#N/A</v>
      </c>
    </row>
    <row r="134" spans="1:17">
      <c r="A134">
        <v>2021</v>
      </c>
      <c r="B134" t="s">
        <v>497</v>
      </c>
      <c r="C134" t="s">
        <v>1007</v>
      </c>
      <c r="D134" t="s">
        <v>1174</v>
      </c>
      <c r="E134" t="s">
        <v>671</v>
      </c>
      <c r="F134" s="13">
        <v>44348</v>
      </c>
      <c r="G134" s="13">
        <v>44470</v>
      </c>
      <c r="H134" s="9">
        <v>3.6042022770222965E-3</v>
      </c>
      <c r="I134" s="9">
        <v>0.11772965007016981</v>
      </c>
      <c r="J134">
        <v>24</v>
      </c>
      <c r="K134" s="14">
        <v>49.440592948717949</v>
      </c>
      <c r="L134" s="14">
        <v>22.763466221592882</v>
      </c>
      <c r="M134" s="14">
        <v>40.173912243055561</v>
      </c>
      <c r="N134" s="14">
        <v>60.714076722222231</v>
      </c>
      <c r="O134" s="14">
        <v>105.80265320697374</v>
      </c>
      <c r="P134">
        <v>11023.971428571427</v>
      </c>
      <c r="Q134" t="s">
        <v>830</v>
      </c>
    </row>
    <row r="135" spans="1:17">
      <c r="A135">
        <v>2023</v>
      </c>
      <c r="B135" t="s">
        <v>500</v>
      </c>
      <c r="C135" t="s">
        <v>1132</v>
      </c>
      <c r="D135" t="s">
        <v>1175</v>
      </c>
      <c r="E135" t="s">
        <v>671</v>
      </c>
      <c r="F135" s="13">
        <v>44986</v>
      </c>
      <c r="G135" s="13" t="s">
        <v>679</v>
      </c>
      <c r="H135" s="9">
        <v>1.1809028737556551E-4</v>
      </c>
      <c r="I135" s="9">
        <v>2.8295673312884881E-4</v>
      </c>
      <c r="J135">
        <v>3</v>
      </c>
      <c r="K135" s="14">
        <v>0</v>
      </c>
      <c r="L135" s="14">
        <v>0</v>
      </c>
      <c r="M135" s="14">
        <v>197.44994000000003</v>
      </c>
      <c r="N135" s="14">
        <v>197.88560000000001</v>
      </c>
      <c r="O135" s="14">
        <v>0</v>
      </c>
      <c r="P135">
        <v>141989.26405394194</v>
      </c>
      <c r="Q135" t="s">
        <v>817</v>
      </c>
    </row>
    <row r="136" spans="1:17">
      <c r="A136">
        <v>2022</v>
      </c>
      <c r="B136" t="s">
        <v>503</v>
      </c>
      <c r="C136" t="s">
        <v>1003</v>
      </c>
      <c r="D136" t="s">
        <v>1176</v>
      </c>
      <c r="E136" t="s">
        <v>671</v>
      </c>
      <c r="F136" s="13">
        <v>44805</v>
      </c>
      <c r="G136" s="13">
        <v>45047</v>
      </c>
      <c r="H136" s="9">
        <v>6.2880273287067119E-4</v>
      </c>
      <c r="I136" s="9">
        <v>2.4385681651296651E-2</v>
      </c>
      <c r="J136">
        <v>9</v>
      </c>
      <c r="K136" s="14">
        <v>10911</v>
      </c>
      <c r="L136" s="14">
        <v>0</v>
      </c>
      <c r="M136" s="14">
        <v>11751.223166666667</v>
      </c>
      <c r="N136" s="14">
        <v>14520.55051764706</v>
      </c>
      <c r="O136" s="14">
        <v>36800.019620689651</v>
      </c>
      <c r="P136">
        <v>21770.75</v>
      </c>
      <c r="Q136" t="s">
        <v>838</v>
      </c>
    </row>
    <row r="137" spans="1:17">
      <c r="A137">
        <v>2022</v>
      </c>
      <c r="B137" t="s">
        <v>506</v>
      </c>
      <c r="C137" t="s">
        <v>1047</v>
      </c>
      <c r="D137" t="s">
        <v>1177</v>
      </c>
      <c r="E137" t="s">
        <v>671</v>
      </c>
      <c r="F137" s="13">
        <v>44593</v>
      </c>
      <c r="G137" s="13" t="s">
        <v>679</v>
      </c>
      <c r="H137" s="9">
        <v>1.2922680545201972E-3</v>
      </c>
      <c r="I137" s="9">
        <v>2.9737697897948123E-3</v>
      </c>
      <c r="J137">
        <v>5</v>
      </c>
      <c r="K137" s="14">
        <v>0</v>
      </c>
      <c r="L137" s="14">
        <v>0</v>
      </c>
      <c r="M137" s="14" t="e">
        <v>#NUM!</v>
      </c>
      <c r="N137" s="14">
        <v>0</v>
      </c>
      <c r="O137" s="14">
        <v>2414.3620082454454</v>
      </c>
      <c r="P137">
        <v>417635.3475758133</v>
      </c>
      <c r="Q137" t="s">
        <v>817</v>
      </c>
    </row>
    <row r="138" spans="1:17">
      <c r="A138">
        <v>2022</v>
      </c>
      <c r="B138" t="s">
        <v>509</v>
      </c>
      <c r="C138" t="s">
        <v>1007</v>
      </c>
      <c r="D138" t="s">
        <v>1178</v>
      </c>
      <c r="E138" t="s">
        <v>697</v>
      </c>
      <c r="F138" s="13">
        <v>45047</v>
      </c>
      <c r="G138" s="13" t="s">
        <v>679</v>
      </c>
      <c r="H138" s="9">
        <v>2.614604871334378E-6</v>
      </c>
      <c r="I138" s="9">
        <v>0.11772965007016981</v>
      </c>
      <c r="J138">
        <v>1</v>
      </c>
      <c r="K138" s="14">
        <v>0</v>
      </c>
      <c r="L138" s="14">
        <v>82700.270400000009</v>
      </c>
      <c r="M138" s="14">
        <v>82700.270400000009</v>
      </c>
      <c r="N138" s="14">
        <v>82700.270400000009</v>
      </c>
      <c r="O138" s="14">
        <v>0</v>
      </c>
      <c r="P138">
        <v>0</v>
      </c>
      <c r="Q138">
        <v>0</v>
      </c>
    </row>
    <row r="139" spans="1:17">
      <c r="A139">
        <v>2023</v>
      </c>
      <c r="B139" t="s">
        <v>511</v>
      </c>
      <c r="C139" t="s">
        <v>1007</v>
      </c>
      <c r="D139" t="s">
        <v>1179</v>
      </c>
      <c r="E139" t="s">
        <v>699</v>
      </c>
      <c r="F139" s="13">
        <v>45139</v>
      </c>
      <c r="G139" s="13" t="s">
        <v>679</v>
      </c>
      <c r="H139" s="9">
        <v>3.644640885636537E-3</v>
      </c>
      <c r="I139" s="9">
        <v>0.11772965007016981</v>
      </c>
      <c r="J139">
        <v>13</v>
      </c>
      <c r="K139" s="14">
        <v>0</v>
      </c>
      <c r="L139" s="14">
        <v>6548.7764999999999</v>
      </c>
      <c r="M139" s="14">
        <v>7568.9002254480292</v>
      </c>
      <c r="N139" s="14">
        <v>8633.0939538461553</v>
      </c>
      <c r="O139" s="14">
        <v>12525.385757292881</v>
      </c>
      <c r="P139">
        <v>41629.122170000002</v>
      </c>
      <c r="Q139" t="s">
        <v>880</v>
      </c>
    </row>
    <row r="140" spans="1:17">
      <c r="A140">
        <v>2022</v>
      </c>
      <c r="B140" t="s">
        <v>513</v>
      </c>
      <c r="C140" t="s">
        <v>1003</v>
      </c>
      <c r="D140" t="s">
        <v>1180</v>
      </c>
      <c r="E140" t="s">
        <v>671</v>
      </c>
      <c r="F140" s="13">
        <v>44682</v>
      </c>
      <c r="G140" s="13" t="s">
        <v>679</v>
      </c>
      <c r="H140" s="9">
        <v>3.2254503298233474E-3</v>
      </c>
      <c r="I140" s="9">
        <v>2.4385681651296651E-2</v>
      </c>
      <c r="J140">
        <v>2</v>
      </c>
      <c r="K140" s="14">
        <v>0</v>
      </c>
      <c r="L140" s="14">
        <v>0</v>
      </c>
      <c r="M140" s="14" t="e">
        <v>#NUM!</v>
      </c>
      <c r="N140" s="14">
        <v>0</v>
      </c>
      <c r="O140" s="14">
        <v>30.274450542619871</v>
      </c>
      <c r="P140">
        <v>172.34733132815805</v>
      </c>
      <c r="Q140" t="s">
        <v>817</v>
      </c>
    </row>
    <row r="141" spans="1:17">
      <c r="A141">
        <v>2024</v>
      </c>
      <c r="B141" t="s">
        <v>518</v>
      </c>
      <c r="C141" t="s">
        <v>1007</v>
      </c>
      <c r="D141" t="s">
        <v>1181</v>
      </c>
      <c r="E141" t="s">
        <v>671</v>
      </c>
      <c r="F141" s="13">
        <v>45413</v>
      </c>
      <c r="G141" s="13">
        <v>45597</v>
      </c>
      <c r="H141" s="9">
        <v>2.8739871026986384E-3</v>
      </c>
      <c r="I141" s="9">
        <v>0.11772965007016981</v>
      </c>
      <c r="J141">
        <v>1</v>
      </c>
      <c r="K141" s="14">
        <v>0</v>
      </c>
      <c r="L141" s="14">
        <v>0</v>
      </c>
      <c r="M141" s="14" t="e">
        <v>#NUM!</v>
      </c>
      <c r="N141" s="14">
        <v>0</v>
      </c>
      <c r="O141" s="14">
        <v>18597.038357381844</v>
      </c>
      <c r="P141" t="e">
        <v>#N/A</v>
      </c>
      <c r="Q141" t="e">
        <v>#N/A</v>
      </c>
    </row>
    <row r="142" spans="1:17">
      <c r="A142">
        <v>2022</v>
      </c>
      <c r="B142" t="s">
        <v>520</v>
      </c>
      <c r="C142" t="s">
        <v>1007</v>
      </c>
      <c r="D142" t="s">
        <v>1182</v>
      </c>
      <c r="E142" t="s">
        <v>671</v>
      </c>
      <c r="F142" s="13">
        <v>44593</v>
      </c>
      <c r="G142" s="13">
        <v>45261</v>
      </c>
      <c r="H142" s="9">
        <v>6.5909311738565415E-3</v>
      </c>
      <c r="I142" s="9">
        <v>0.11772965007016981</v>
      </c>
      <c r="J142">
        <v>16</v>
      </c>
      <c r="K142" s="14">
        <v>18257.651041666668</v>
      </c>
      <c r="L142" s="14">
        <v>4188.4128000000001</v>
      </c>
      <c r="M142" s="14">
        <v>16130.37176</v>
      </c>
      <c r="N142" s="14">
        <v>27672.608135819122</v>
      </c>
      <c r="O142" s="14">
        <v>25420.73634025022</v>
      </c>
      <c r="P142">
        <v>74260</v>
      </c>
      <c r="Q142" t="s">
        <v>835</v>
      </c>
    </row>
    <row r="143" spans="1:17">
      <c r="A143">
        <v>2022</v>
      </c>
      <c r="B143" t="s">
        <v>523</v>
      </c>
      <c r="C143" t="s">
        <v>1007</v>
      </c>
      <c r="D143" t="s">
        <v>1183</v>
      </c>
      <c r="E143" t="s">
        <v>733</v>
      </c>
      <c r="F143" s="13">
        <v>44805</v>
      </c>
      <c r="G143" s="13">
        <v>45778</v>
      </c>
      <c r="H143" s="9">
        <v>6.5167343737589645E-3</v>
      </c>
      <c r="I143" s="9">
        <v>0.11772965007016981</v>
      </c>
      <c r="J143">
        <v>17</v>
      </c>
      <c r="K143" s="14">
        <v>0</v>
      </c>
      <c r="L143" s="14">
        <v>1.6044460380064539E-3</v>
      </c>
      <c r="M143" s="14">
        <v>6437.2528772050246</v>
      </c>
      <c r="N143" s="14">
        <v>9115.850501204819</v>
      </c>
      <c r="O143" s="14">
        <v>11586.626230062901</v>
      </c>
      <c r="P143">
        <v>404056.8097205087</v>
      </c>
      <c r="Q143" t="s">
        <v>817</v>
      </c>
    </row>
    <row r="144" spans="1:17">
      <c r="A144">
        <v>2022</v>
      </c>
      <c r="B144" t="s">
        <v>527</v>
      </c>
      <c r="C144" t="s">
        <v>1032</v>
      </c>
      <c r="D144" t="s">
        <v>1184</v>
      </c>
      <c r="E144" t="s">
        <v>671</v>
      </c>
      <c r="F144" s="13">
        <v>44896</v>
      </c>
      <c r="G144" s="13" t="s">
        <v>679</v>
      </c>
      <c r="H144" s="9">
        <v>6.2199981731053797E-4</v>
      </c>
      <c r="I144" s="9">
        <v>0.46980408418407693</v>
      </c>
      <c r="J144">
        <v>1</v>
      </c>
      <c r="K144" s="14">
        <v>0</v>
      </c>
      <c r="L144" s="14">
        <v>0</v>
      </c>
      <c r="M144" s="14" t="e">
        <v>#NUM!</v>
      </c>
      <c r="N144" s="14">
        <v>0</v>
      </c>
      <c r="O144" s="14">
        <v>20907.470720510093</v>
      </c>
      <c r="P144">
        <v>109395.38214217877</v>
      </c>
      <c r="Q144" t="s">
        <v>881</v>
      </c>
    </row>
    <row r="145" spans="1:17">
      <c r="A145">
        <v>2021</v>
      </c>
      <c r="B145" t="s">
        <v>529</v>
      </c>
      <c r="C145" t="s">
        <v>1007</v>
      </c>
      <c r="D145" t="s">
        <v>1185</v>
      </c>
      <c r="E145" t="s">
        <v>703</v>
      </c>
      <c r="F145" s="13">
        <v>43983</v>
      </c>
      <c r="G145" s="13">
        <v>44501</v>
      </c>
      <c r="H145" s="9">
        <v>1.2010115512455957E-3</v>
      </c>
      <c r="I145" s="9">
        <v>0.11772965007016981</v>
      </c>
      <c r="J145">
        <v>16</v>
      </c>
      <c r="K145" s="14">
        <v>152.73623188405796</v>
      </c>
      <c r="L145" s="14">
        <v>79.241044683714662</v>
      </c>
      <c r="M145" s="14">
        <v>187.91835372556031</v>
      </c>
      <c r="N145" s="14">
        <v>224.84820920716112</v>
      </c>
      <c r="O145" s="14">
        <v>538.76046448433635</v>
      </c>
      <c r="P145">
        <v>9340</v>
      </c>
      <c r="Q145" t="s">
        <v>882</v>
      </c>
    </row>
    <row r="146" spans="1:17">
      <c r="A146">
        <v>2022</v>
      </c>
      <c r="B146" t="s">
        <v>532</v>
      </c>
      <c r="C146" t="s">
        <v>1051</v>
      </c>
      <c r="D146" t="s">
        <v>1186</v>
      </c>
      <c r="E146" t="s">
        <v>697</v>
      </c>
      <c r="F146" s="13">
        <v>28491</v>
      </c>
      <c r="G146" s="13" t="s">
        <v>679</v>
      </c>
      <c r="H146" s="9">
        <v>4.1724881126102716E-4</v>
      </c>
      <c r="I146" s="9">
        <v>7.7882087892594647E-3</v>
      </c>
      <c r="J146">
        <v>21</v>
      </c>
      <c r="K146" s="14">
        <v>0</v>
      </c>
      <c r="L146" s="14">
        <v>0</v>
      </c>
      <c r="M146" s="14" t="e">
        <v>#NUM!</v>
      </c>
      <c r="N146" s="14">
        <v>0</v>
      </c>
      <c r="O146" s="14">
        <v>1245.4856411543283</v>
      </c>
      <c r="P146">
        <v>63900</v>
      </c>
      <c r="Q146" t="s">
        <v>881</v>
      </c>
    </row>
    <row r="147" spans="1:17">
      <c r="A147">
        <v>2021</v>
      </c>
      <c r="B147" t="s">
        <v>535</v>
      </c>
      <c r="C147" t="s">
        <v>1070</v>
      </c>
      <c r="D147" t="s">
        <v>1187</v>
      </c>
      <c r="E147" t="s">
        <v>671</v>
      </c>
      <c r="F147" s="13">
        <v>44562</v>
      </c>
      <c r="G147" s="13">
        <v>44835</v>
      </c>
      <c r="H147" s="9">
        <v>1.9954486286145955E-2</v>
      </c>
      <c r="I147" s="9">
        <v>2.0719844615646327E-2</v>
      </c>
      <c r="J147">
        <v>23</v>
      </c>
      <c r="K147" s="14">
        <v>1918.4377096846342</v>
      </c>
      <c r="L147" s="14">
        <v>846.33404099999996</v>
      </c>
      <c r="M147" s="14">
        <v>1566.7393500000001</v>
      </c>
      <c r="N147" s="14">
        <v>2108.9602599393943</v>
      </c>
      <c r="O147" s="14">
        <v>5562.3199445711889</v>
      </c>
      <c r="P147">
        <v>25200</v>
      </c>
      <c r="Q147" t="s">
        <v>817</v>
      </c>
    </row>
    <row r="148" spans="1:17">
      <c r="A148">
        <v>2022</v>
      </c>
      <c r="B148" t="s">
        <v>539</v>
      </c>
      <c r="C148" t="s">
        <v>1032</v>
      </c>
      <c r="D148" t="s">
        <v>1188</v>
      </c>
      <c r="E148" t="s">
        <v>733</v>
      </c>
      <c r="F148" s="13">
        <v>44713</v>
      </c>
      <c r="G148" s="13">
        <v>45200</v>
      </c>
      <c r="H148" s="9">
        <v>0.46911791193995594</v>
      </c>
      <c r="I148" s="9">
        <v>0.46980408418407693</v>
      </c>
      <c r="J148">
        <v>22</v>
      </c>
      <c r="K148" s="14">
        <v>78.862240884565523</v>
      </c>
      <c r="L148" s="14">
        <v>50.579566101694923</v>
      </c>
      <c r="M148" s="14">
        <v>73.192599997054273</v>
      </c>
      <c r="N148" s="14">
        <v>123.32911621621622</v>
      </c>
      <c r="O148" s="14">
        <v>0</v>
      </c>
      <c r="P148">
        <v>4107.2614430772146</v>
      </c>
      <c r="Q148" t="s">
        <v>817</v>
      </c>
    </row>
    <row r="149" spans="1:17">
      <c r="A149">
        <v>2023</v>
      </c>
      <c r="B149" t="s">
        <v>542</v>
      </c>
      <c r="C149" t="s">
        <v>1007</v>
      </c>
      <c r="D149" t="s">
        <v>1189</v>
      </c>
      <c r="E149" t="s">
        <v>762</v>
      </c>
      <c r="F149" s="13">
        <v>45474</v>
      </c>
      <c r="G149" s="13" t="s">
        <v>679</v>
      </c>
      <c r="H149" s="9">
        <v>1.4415815933849619E-5</v>
      </c>
      <c r="I149" s="9">
        <v>0.11772965007016981</v>
      </c>
      <c r="J149">
        <v>5</v>
      </c>
      <c r="K149" s="14">
        <v>0</v>
      </c>
      <c r="L149" s="14">
        <v>0</v>
      </c>
      <c r="M149" s="14">
        <v>2714.712</v>
      </c>
      <c r="N149" s="14">
        <v>5624.8236000000006</v>
      </c>
      <c r="O149" s="14">
        <v>7361.5379999999986</v>
      </c>
      <c r="P149" t="e">
        <v>#N/A</v>
      </c>
      <c r="Q149" t="e">
        <v>#N/A</v>
      </c>
    </row>
    <row r="150" spans="1:17">
      <c r="A150">
        <v>2021</v>
      </c>
      <c r="B150" t="s">
        <v>544</v>
      </c>
      <c r="C150" t="s">
        <v>1007</v>
      </c>
      <c r="D150" t="s">
        <v>1190</v>
      </c>
      <c r="E150" t="s">
        <v>671</v>
      </c>
      <c r="F150" s="13">
        <v>44621</v>
      </c>
      <c r="G150" s="13" t="s">
        <v>679</v>
      </c>
      <c r="H150" s="9">
        <v>4.3249721703640519E-5</v>
      </c>
      <c r="I150" s="9">
        <v>0.11772965007016981</v>
      </c>
      <c r="J150">
        <v>1</v>
      </c>
      <c r="K150" s="14">
        <v>0</v>
      </c>
      <c r="L150" s="14">
        <v>0</v>
      </c>
      <c r="M150" s="14" t="e">
        <v>#NUM!</v>
      </c>
      <c r="N150" s="14">
        <v>0</v>
      </c>
      <c r="O150" s="14">
        <v>8496.8569130434771</v>
      </c>
      <c r="P150">
        <v>273159</v>
      </c>
      <c r="Q150" t="s">
        <v>817</v>
      </c>
    </row>
    <row r="151" spans="1:17">
      <c r="A151">
        <v>2022</v>
      </c>
      <c r="B151" t="s">
        <v>546</v>
      </c>
      <c r="C151" t="s">
        <v>1038</v>
      </c>
      <c r="D151" t="s">
        <v>1191</v>
      </c>
      <c r="E151" t="s">
        <v>678</v>
      </c>
      <c r="F151" s="13">
        <v>44531</v>
      </c>
      <c r="G151" s="13">
        <v>44682</v>
      </c>
      <c r="H151" s="9">
        <v>5.0387874342052927E-6</v>
      </c>
      <c r="I151" s="9">
        <v>2.8761952007941544E-2</v>
      </c>
      <c r="J151">
        <v>3</v>
      </c>
      <c r="K151" s="14">
        <v>0</v>
      </c>
      <c r="L151" s="14">
        <v>1599.4167391304347</v>
      </c>
      <c r="M151" s="14">
        <v>1599.4167391304347</v>
      </c>
      <c r="N151" s="14">
        <v>1599.4167391304347</v>
      </c>
      <c r="O151" s="14">
        <v>0</v>
      </c>
      <c r="P151">
        <v>11666.706666666667</v>
      </c>
      <c r="Q151" t="s">
        <v>817</v>
      </c>
    </row>
    <row r="152" spans="1:17">
      <c r="A152">
        <v>2023</v>
      </c>
      <c r="B152" t="s">
        <v>550</v>
      </c>
      <c r="C152" t="s">
        <v>1009</v>
      </c>
      <c r="D152" t="s">
        <v>1192</v>
      </c>
      <c r="E152" t="s">
        <v>678</v>
      </c>
      <c r="F152" s="13">
        <v>44896</v>
      </c>
      <c r="G152" s="13" t="s">
        <v>679</v>
      </c>
      <c r="H152" s="9">
        <v>2.6549567316218081E-4</v>
      </c>
      <c r="I152" s="9">
        <v>2.6238962166651732E-2</v>
      </c>
      <c r="J152">
        <v>4</v>
      </c>
      <c r="K152" s="14">
        <v>0</v>
      </c>
      <c r="L152" s="14">
        <v>29993.092800000002</v>
      </c>
      <c r="M152" s="14">
        <v>32565.357000000004</v>
      </c>
      <c r="N152" s="14">
        <v>35137.621200000001</v>
      </c>
      <c r="O152" s="14">
        <v>0</v>
      </c>
      <c r="P152" t="e">
        <v>#N/A</v>
      </c>
      <c r="Q152" t="e">
        <v>#N/A</v>
      </c>
    </row>
    <row r="153" spans="1:17">
      <c r="A153">
        <v>2023</v>
      </c>
      <c r="B153" t="s">
        <v>555</v>
      </c>
      <c r="C153" t="s">
        <v>1007</v>
      </c>
      <c r="D153" t="s">
        <v>1193</v>
      </c>
      <c r="E153" t="s">
        <v>671</v>
      </c>
      <c r="F153" s="13">
        <v>45261</v>
      </c>
      <c r="G153" s="13" t="s">
        <v>679</v>
      </c>
      <c r="H153" s="9">
        <v>3.1372226460095226E-4</v>
      </c>
      <c r="I153" s="9">
        <v>0.11772965007016981</v>
      </c>
      <c r="J153">
        <v>1</v>
      </c>
      <c r="K153" s="14">
        <v>0</v>
      </c>
      <c r="L153" s="14">
        <v>0</v>
      </c>
      <c r="M153" s="14" t="e">
        <v>#NUM!</v>
      </c>
      <c r="N153" s="14">
        <v>0</v>
      </c>
      <c r="O153" s="14">
        <v>10989.007114064229</v>
      </c>
      <c r="P153" t="e">
        <v>#N/A</v>
      </c>
      <c r="Q153" t="e">
        <v>#N/A</v>
      </c>
    </row>
    <row r="154" spans="1:17">
      <c r="A154">
        <v>2021</v>
      </c>
      <c r="B154" t="s">
        <v>558</v>
      </c>
      <c r="C154" t="s">
        <v>1003</v>
      </c>
      <c r="D154" t="s">
        <v>1194</v>
      </c>
      <c r="E154" t="s">
        <v>691</v>
      </c>
      <c r="F154" s="13">
        <v>44348</v>
      </c>
      <c r="G154" s="13">
        <v>44621</v>
      </c>
      <c r="H154" s="9">
        <v>6.3743179403405051E-3</v>
      </c>
      <c r="I154" s="9">
        <v>2.4385681651296651E-2</v>
      </c>
      <c r="J154">
        <v>16</v>
      </c>
      <c r="K154" s="14">
        <v>453.09902152641877</v>
      </c>
      <c r="L154" s="14">
        <v>189.56319183574882</v>
      </c>
      <c r="M154" s="14">
        <v>396.18749886148009</v>
      </c>
      <c r="N154" s="14">
        <v>453.44492322680293</v>
      </c>
      <c r="O154" s="14">
        <v>1203.3014777805388</v>
      </c>
      <c r="P154" t="s">
        <v>883</v>
      </c>
      <c r="Q154" t="s">
        <v>834</v>
      </c>
    </row>
    <row r="155" spans="1:17">
      <c r="A155">
        <v>2022</v>
      </c>
      <c r="B155" t="s">
        <v>560</v>
      </c>
      <c r="C155" t="s">
        <v>1007</v>
      </c>
      <c r="D155" t="s">
        <v>1195</v>
      </c>
      <c r="E155" t="s">
        <v>671</v>
      </c>
      <c r="F155" s="13">
        <v>44866</v>
      </c>
      <c r="G155" s="13">
        <v>45200</v>
      </c>
      <c r="H155" s="9">
        <v>3.6252946062394556E-3</v>
      </c>
      <c r="I155" s="9">
        <v>0.11772965007016981</v>
      </c>
      <c r="J155">
        <v>15</v>
      </c>
      <c r="K155" s="14">
        <v>34478.126865671642</v>
      </c>
      <c r="L155" s="14">
        <v>16793.054870024873</v>
      </c>
      <c r="M155" s="14">
        <v>30154.390833333331</v>
      </c>
      <c r="N155" s="14">
        <v>33561</v>
      </c>
      <c r="O155" s="14">
        <v>48011.237656888887</v>
      </c>
      <c r="P155">
        <v>34116.76470588235</v>
      </c>
      <c r="Q155" t="s">
        <v>838</v>
      </c>
    </row>
    <row r="156" spans="1:17">
      <c r="A156">
        <v>2021</v>
      </c>
      <c r="B156" t="s">
        <v>562</v>
      </c>
      <c r="C156" t="s">
        <v>1117</v>
      </c>
      <c r="D156" t="s">
        <v>1196</v>
      </c>
      <c r="E156" t="s">
        <v>671</v>
      </c>
      <c r="F156" s="13">
        <v>44256</v>
      </c>
      <c r="G156" s="13" t="s">
        <v>679</v>
      </c>
      <c r="H156" s="9">
        <v>7.9288274135594524E-4</v>
      </c>
      <c r="I156" s="9">
        <v>1.5296954712447929E-3</v>
      </c>
      <c r="J156">
        <v>1</v>
      </c>
      <c r="K156" s="14">
        <v>0</v>
      </c>
      <c r="L156" s="14">
        <v>0</v>
      </c>
      <c r="M156" s="14" t="e">
        <v>#NUM!</v>
      </c>
      <c r="N156" s="14">
        <v>0</v>
      </c>
      <c r="O156" s="14">
        <v>1992.925750158932</v>
      </c>
      <c r="P156">
        <v>3610.8105514379199</v>
      </c>
      <c r="Q156" t="s">
        <v>838</v>
      </c>
    </row>
    <row r="157" spans="1:17">
      <c r="A157">
        <v>2022</v>
      </c>
      <c r="B157" t="s">
        <v>564</v>
      </c>
      <c r="C157" t="s">
        <v>1009</v>
      </c>
      <c r="D157" t="s">
        <v>1197</v>
      </c>
      <c r="E157" t="s">
        <v>671</v>
      </c>
      <c r="F157" s="13">
        <v>44927</v>
      </c>
      <c r="G157" s="13" t="s">
        <v>679</v>
      </c>
      <c r="H157" s="9">
        <v>5.8280598835033196E-4</v>
      </c>
      <c r="I157" s="9">
        <v>2.6238962166651732E-2</v>
      </c>
      <c r="J157">
        <v>5</v>
      </c>
      <c r="K157" s="14">
        <v>0</v>
      </c>
      <c r="L157" s="14">
        <v>3806.7230142857143</v>
      </c>
      <c r="M157" s="14">
        <v>4621.4004444444445</v>
      </c>
      <c r="N157" s="14">
        <v>4716.9438008119077</v>
      </c>
      <c r="O157" s="14">
        <v>13206.971861348527</v>
      </c>
      <c r="P157">
        <v>86321.238121337345</v>
      </c>
      <c r="Q157" t="s">
        <v>866</v>
      </c>
    </row>
    <row r="158" spans="1:17">
      <c r="A158">
        <v>2021</v>
      </c>
      <c r="B158" t="s">
        <v>566</v>
      </c>
      <c r="C158" t="s">
        <v>1007</v>
      </c>
      <c r="D158" t="s">
        <v>1198</v>
      </c>
      <c r="E158" t="s">
        <v>671</v>
      </c>
      <c r="F158" s="13">
        <v>44228</v>
      </c>
      <c r="G158" s="13" t="s">
        <v>679</v>
      </c>
      <c r="H158" s="9">
        <v>0</v>
      </c>
      <c r="I158" s="9">
        <v>0.11772965007016981</v>
      </c>
      <c r="J158">
        <v>0</v>
      </c>
      <c r="K158" s="14">
        <v>0</v>
      </c>
      <c r="L158" s="14">
        <v>0</v>
      </c>
      <c r="M158" s="14" t="e">
        <v>#NUM!</v>
      </c>
      <c r="N158" s="14">
        <v>0</v>
      </c>
      <c r="O158" s="14">
        <v>0</v>
      </c>
      <c r="P158">
        <v>0</v>
      </c>
      <c r="Q158" t="s">
        <v>817</v>
      </c>
    </row>
    <row r="159" spans="1:17">
      <c r="A159">
        <v>2022</v>
      </c>
      <c r="B159" t="s">
        <v>568</v>
      </c>
      <c r="C159" t="s">
        <v>1065</v>
      </c>
      <c r="D159" t="s">
        <v>1199</v>
      </c>
      <c r="E159" t="s">
        <v>784</v>
      </c>
      <c r="F159" s="13">
        <v>33604</v>
      </c>
      <c r="G159" s="13">
        <v>44986</v>
      </c>
      <c r="H159" s="9">
        <v>1.3021292491296848E-5</v>
      </c>
      <c r="I159" s="9">
        <v>5.1224527846188443E-3</v>
      </c>
      <c r="J159">
        <v>1</v>
      </c>
      <c r="K159" s="14">
        <v>0</v>
      </c>
      <c r="L159" s="14">
        <v>0.45405043904084597</v>
      </c>
      <c r="M159" s="14">
        <v>0.45405043904084597</v>
      </c>
      <c r="N159" s="14">
        <v>0.45405043904084597</v>
      </c>
      <c r="O159" s="14">
        <v>0</v>
      </c>
      <c r="P159">
        <v>168052.20152272529</v>
      </c>
      <c r="Q159" t="s">
        <v>817</v>
      </c>
    </row>
    <row r="160" spans="1:17">
      <c r="A160">
        <v>2022</v>
      </c>
      <c r="B160" t="s">
        <v>571</v>
      </c>
      <c r="C160" t="s">
        <v>1200</v>
      </c>
      <c r="D160" t="s">
        <v>1201</v>
      </c>
      <c r="E160" t="s">
        <v>787</v>
      </c>
      <c r="F160" s="13">
        <v>44896</v>
      </c>
      <c r="G160" s="13" t="s">
        <v>679</v>
      </c>
      <c r="H160" s="9">
        <v>1.8381196471490069E-4</v>
      </c>
      <c r="I160" s="9">
        <v>2.9435384629149401E-2</v>
      </c>
      <c r="J160">
        <v>16</v>
      </c>
      <c r="K160" s="14">
        <v>0</v>
      </c>
      <c r="L160" s="14">
        <v>107.8263048888889</v>
      </c>
      <c r="M160" s="14">
        <v>119.96229203883495</v>
      </c>
      <c r="N160" s="14">
        <v>168.05692407789232</v>
      </c>
      <c r="O160" s="14">
        <v>0</v>
      </c>
      <c r="P160">
        <v>113.64811543912806</v>
      </c>
      <c r="Q160" t="s">
        <v>838</v>
      </c>
    </row>
    <row r="161" spans="1:17">
      <c r="A161">
        <v>2023</v>
      </c>
      <c r="B161" t="s">
        <v>573</v>
      </c>
      <c r="C161" t="s">
        <v>1200</v>
      </c>
      <c r="D161" t="s">
        <v>1202</v>
      </c>
      <c r="E161" t="s">
        <v>709</v>
      </c>
      <c r="F161" s="13">
        <v>45078</v>
      </c>
      <c r="G161" s="13">
        <v>45170</v>
      </c>
      <c r="H161" s="9">
        <v>2.4312776746923993E-2</v>
      </c>
      <c r="I161" s="9">
        <v>2.9435384629149401E-2</v>
      </c>
      <c r="J161">
        <v>26</v>
      </c>
      <c r="K161" s="14">
        <v>225.78128104762931</v>
      </c>
      <c r="L161" s="14">
        <v>0</v>
      </c>
      <c r="M161" s="14" t="e">
        <v>#NUM!</v>
      </c>
      <c r="N161" s="14">
        <v>0</v>
      </c>
      <c r="O161" s="14">
        <v>0</v>
      </c>
      <c r="P161">
        <v>225.26355847320841</v>
      </c>
      <c r="Q161" t="s">
        <v>885</v>
      </c>
    </row>
    <row r="162" spans="1:17">
      <c r="A162">
        <v>2021</v>
      </c>
      <c r="B162" t="s">
        <v>576</v>
      </c>
      <c r="C162" t="s">
        <v>1200</v>
      </c>
      <c r="D162" t="s">
        <v>1203</v>
      </c>
      <c r="E162" t="s">
        <v>670</v>
      </c>
      <c r="F162" s="13">
        <v>44166</v>
      </c>
      <c r="G162" s="13">
        <v>44256</v>
      </c>
      <c r="H162" s="9">
        <v>4.7157580104869377E-11</v>
      </c>
      <c r="I162" s="9">
        <v>2.9435384629149401E-2</v>
      </c>
      <c r="J162">
        <v>1</v>
      </c>
      <c r="K162" s="14">
        <v>0</v>
      </c>
      <c r="L162" s="14">
        <v>0</v>
      </c>
      <c r="M162" s="14">
        <v>1.2029032258064516E-3</v>
      </c>
      <c r="N162" s="14">
        <v>2.4058064516129032E-3</v>
      </c>
      <c r="O162" s="14">
        <v>0</v>
      </c>
      <c r="P162">
        <v>0</v>
      </c>
      <c r="Q162" t="s">
        <v>817</v>
      </c>
    </row>
    <row r="163" spans="1:17">
      <c r="A163">
        <v>2022</v>
      </c>
      <c r="B163" t="s">
        <v>579</v>
      </c>
      <c r="C163" t="s">
        <v>1200</v>
      </c>
      <c r="D163" t="s">
        <v>1204</v>
      </c>
      <c r="E163" t="s">
        <v>691</v>
      </c>
      <c r="F163" s="13">
        <v>44531</v>
      </c>
      <c r="G163" s="13">
        <v>44652</v>
      </c>
      <c r="H163" s="9">
        <v>4.9387958703529296E-3</v>
      </c>
      <c r="I163" s="9">
        <v>2.9435384629149401E-2</v>
      </c>
      <c r="J163">
        <v>5</v>
      </c>
      <c r="K163" s="14">
        <v>0</v>
      </c>
      <c r="L163" s="14">
        <v>0</v>
      </c>
      <c r="M163" s="14" t="e">
        <v>#NUM!</v>
      </c>
      <c r="N163" s="14">
        <v>0</v>
      </c>
      <c r="O163" s="14">
        <v>146.36855172447966</v>
      </c>
      <c r="P163">
        <v>0</v>
      </c>
      <c r="Q163">
        <v>0</v>
      </c>
    </row>
    <row r="164" spans="1:17">
      <c r="A164">
        <v>2023</v>
      </c>
      <c r="B164" t="s">
        <v>582</v>
      </c>
      <c r="C164" t="s">
        <v>1047</v>
      </c>
      <c r="D164" t="s">
        <v>1205</v>
      </c>
      <c r="E164" t="s">
        <v>703</v>
      </c>
      <c r="F164" s="13">
        <v>44044</v>
      </c>
      <c r="G164" s="13" t="s">
        <v>679</v>
      </c>
      <c r="H164" s="9">
        <v>2.467567625427839E-4</v>
      </c>
      <c r="I164" s="9">
        <v>2.9737697897948123E-3</v>
      </c>
      <c r="J164">
        <v>4</v>
      </c>
      <c r="K164" s="14">
        <v>0</v>
      </c>
      <c r="L164" s="14">
        <v>2.476415020158778</v>
      </c>
      <c r="M164" s="14">
        <v>20.264548727984344</v>
      </c>
      <c r="N164" s="14">
        <v>24.313080000000003</v>
      </c>
      <c r="O164" s="14">
        <v>59.05475757575757</v>
      </c>
      <c r="P164">
        <v>935</v>
      </c>
      <c r="Q164" t="s">
        <v>886</v>
      </c>
    </row>
    <row r="165" spans="1:17">
      <c r="A165">
        <v>2022</v>
      </c>
      <c r="B165" t="s">
        <v>584</v>
      </c>
      <c r="C165" t="s">
        <v>1042</v>
      </c>
      <c r="D165" t="s">
        <v>1206</v>
      </c>
      <c r="E165" t="s">
        <v>784</v>
      </c>
      <c r="F165" s="13">
        <v>45352</v>
      </c>
      <c r="G165" s="13" t="s">
        <v>679</v>
      </c>
      <c r="H165" s="9">
        <v>7.3264012729156271E-4</v>
      </c>
      <c r="I165" s="9">
        <v>1.0992210526264871E-2</v>
      </c>
      <c r="J165">
        <v>2</v>
      </c>
      <c r="K165" s="14">
        <v>0</v>
      </c>
      <c r="L165" s="14">
        <v>81821.835243668131</v>
      </c>
      <c r="M165" s="14">
        <v>81821.835243668131</v>
      </c>
      <c r="N165" s="14">
        <v>81821.835243668131</v>
      </c>
      <c r="O165" s="14">
        <v>0</v>
      </c>
      <c r="P165" t="e">
        <v>#N/A</v>
      </c>
      <c r="Q165" t="e">
        <v>#N/A</v>
      </c>
    </row>
    <row r="166" spans="1:17">
      <c r="A166">
        <v>2023</v>
      </c>
      <c r="B166" t="s">
        <v>587</v>
      </c>
      <c r="C166" t="s">
        <v>1036</v>
      </c>
      <c r="D166" t="s">
        <v>1207</v>
      </c>
      <c r="E166" t="s">
        <v>697</v>
      </c>
      <c r="F166" s="13">
        <v>45292</v>
      </c>
      <c r="G166" s="13" t="s">
        <v>679</v>
      </c>
      <c r="H166" s="9">
        <v>3.4677326530115695E-4</v>
      </c>
      <c r="I166" s="9">
        <v>1.2056708519017075E-2</v>
      </c>
      <c r="J166">
        <v>2</v>
      </c>
      <c r="K166" s="14">
        <v>0</v>
      </c>
      <c r="L166" s="14">
        <v>410.19</v>
      </c>
      <c r="M166" s="14">
        <v>410.19</v>
      </c>
      <c r="N166" s="14">
        <v>410.19</v>
      </c>
      <c r="O166" s="14">
        <v>0</v>
      </c>
      <c r="P166" t="e">
        <v>#N/A</v>
      </c>
      <c r="Q166" t="e">
        <v>#N/A</v>
      </c>
    </row>
    <row r="167" spans="1:17">
      <c r="A167">
        <v>2021</v>
      </c>
      <c r="B167" t="s">
        <v>591</v>
      </c>
      <c r="C167" t="s">
        <v>1023</v>
      </c>
      <c r="D167" t="s">
        <v>1208</v>
      </c>
      <c r="E167" t="s">
        <v>671</v>
      </c>
      <c r="F167" s="13">
        <v>44228</v>
      </c>
      <c r="G167" s="13">
        <v>45170</v>
      </c>
      <c r="H167" s="9">
        <v>1.2588337844256245E-3</v>
      </c>
      <c r="I167" s="9">
        <v>7.1310779502898802E-3</v>
      </c>
      <c r="J167">
        <v>25</v>
      </c>
      <c r="K167" s="14">
        <v>5.0535714285714288</v>
      </c>
      <c r="L167" s="14">
        <v>0.94855527538769868</v>
      </c>
      <c r="M167" s="14">
        <v>3.9299500267022696</v>
      </c>
      <c r="N167" s="14">
        <v>5.6893885714285712</v>
      </c>
      <c r="O167" s="14">
        <v>29.284657766756542</v>
      </c>
      <c r="P167">
        <v>1763</v>
      </c>
      <c r="Q167" t="s">
        <v>817</v>
      </c>
    </row>
    <row r="168" spans="1:17">
      <c r="A168">
        <v>2021</v>
      </c>
      <c r="B168" t="s">
        <v>594</v>
      </c>
      <c r="C168" t="s">
        <v>1009</v>
      </c>
      <c r="D168" t="s">
        <v>1209</v>
      </c>
      <c r="E168" t="s">
        <v>671</v>
      </c>
      <c r="F168" s="13">
        <v>44317</v>
      </c>
      <c r="G168" s="13" t="s">
        <v>679</v>
      </c>
      <c r="H168" s="9">
        <v>4.8245960947523496E-3</v>
      </c>
      <c r="I168" s="9">
        <v>2.6238962166651732E-2</v>
      </c>
      <c r="J168">
        <v>1</v>
      </c>
      <c r="K168" s="14">
        <v>0</v>
      </c>
      <c r="L168" s="14">
        <v>0</v>
      </c>
      <c r="M168" s="14" t="e">
        <v>#NUM!</v>
      </c>
      <c r="N168" s="14">
        <v>0</v>
      </c>
      <c r="O168" s="14">
        <v>15.782163485420556</v>
      </c>
      <c r="P168" t="s">
        <v>887</v>
      </c>
      <c r="Q168" t="s">
        <v>817</v>
      </c>
    </row>
    <row r="169" spans="1:17">
      <c r="A169">
        <v>2021</v>
      </c>
      <c r="B169" t="s">
        <v>597</v>
      </c>
      <c r="C169" t="s">
        <v>1132</v>
      </c>
      <c r="D169" t="s">
        <v>1210</v>
      </c>
      <c r="E169" t="s">
        <v>671</v>
      </c>
      <c r="F169" s="13">
        <v>44652</v>
      </c>
      <c r="G169" s="13" t="s">
        <v>679</v>
      </c>
      <c r="H169" s="9">
        <v>1.3088051874338079E-4</v>
      </c>
      <c r="I169" s="9">
        <v>2.8295673312884881E-4</v>
      </c>
      <c r="J169">
        <v>15</v>
      </c>
      <c r="K169" s="14">
        <v>0</v>
      </c>
      <c r="L169" s="14">
        <v>4.2336974603174609</v>
      </c>
      <c r="M169" s="14">
        <v>5.6655579710144925</v>
      </c>
      <c r="N169" s="14">
        <v>8.8910083604424202</v>
      </c>
      <c r="O169" s="14">
        <v>100.29275555555553</v>
      </c>
      <c r="P169">
        <v>70447</v>
      </c>
      <c r="Q169" t="s">
        <v>817</v>
      </c>
    </row>
    <row r="170" spans="1:17">
      <c r="A170">
        <v>2022</v>
      </c>
      <c r="B170" t="s">
        <v>600</v>
      </c>
      <c r="C170" t="s">
        <v>1211</v>
      </c>
      <c r="D170" t="s">
        <v>1212</v>
      </c>
      <c r="E170" t="s">
        <v>703</v>
      </c>
      <c r="F170" s="13">
        <v>42036</v>
      </c>
      <c r="G170" s="13" t="s">
        <v>679</v>
      </c>
      <c r="H170" s="9">
        <v>1.0082843126823164E-2</v>
      </c>
      <c r="I170" s="9">
        <v>1.0082843126823164E-2</v>
      </c>
      <c r="J170">
        <v>2</v>
      </c>
      <c r="K170" s="14">
        <v>0</v>
      </c>
      <c r="L170" s="14">
        <v>0.70360126400071299</v>
      </c>
      <c r="M170" s="14">
        <v>0.70360126400071299</v>
      </c>
      <c r="N170" s="14">
        <v>0.70360126400071299</v>
      </c>
      <c r="O170" s="14">
        <v>0</v>
      </c>
      <c r="P170">
        <v>212.53710931608271</v>
      </c>
      <c r="Q170" t="s">
        <v>889</v>
      </c>
    </row>
    <row r="171" spans="1:17">
      <c r="A171">
        <v>2024</v>
      </c>
      <c r="B171" t="s">
        <v>602</v>
      </c>
      <c r="C171" t="s">
        <v>1007</v>
      </c>
      <c r="D171" t="s">
        <v>1213</v>
      </c>
      <c r="E171" t="s">
        <v>699</v>
      </c>
      <c r="F171" s="13">
        <v>45505</v>
      </c>
      <c r="G171" s="13">
        <v>45717</v>
      </c>
      <c r="H171" s="9">
        <v>1.3020963868365306E-4</v>
      </c>
      <c r="I171" s="9">
        <v>0.11772965007016981</v>
      </c>
      <c r="J171">
        <v>2</v>
      </c>
      <c r="K171" s="14">
        <v>0</v>
      </c>
      <c r="L171" s="14">
        <v>0</v>
      </c>
      <c r="M171" s="14">
        <v>466.16883472222224</v>
      </c>
      <c r="N171" s="14">
        <v>932.33766944444449</v>
      </c>
      <c r="O171" s="14">
        <v>1636.0329939393937</v>
      </c>
      <c r="P171" t="e">
        <v>#N/A</v>
      </c>
      <c r="Q171" t="e">
        <v>#N/A</v>
      </c>
    </row>
    <row r="172" spans="1:17">
      <c r="A172">
        <v>2021</v>
      </c>
      <c r="B172" t="s">
        <v>604</v>
      </c>
      <c r="C172" t="s">
        <v>1036</v>
      </c>
      <c r="D172" t="s">
        <v>1214</v>
      </c>
      <c r="E172" t="s">
        <v>678</v>
      </c>
      <c r="F172" s="13">
        <v>44378</v>
      </c>
      <c r="G172" s="13" t="s">
        <v>679</v>
      </c>
      <c r="H172" s="9">
        <v>3.6516794778543729E-3</v>
      </c>
      <c r="I172" s="9">
        <v>1.2056708519017075E-2</v>
      </c>
      <c r="J172">
        <v>12</v>
      </c>
      <c r="K172" s="14">
        <v>0</v>
      </c>
      <c r="L172" s="14">
        <v>685.32390666666674</v>
      </c>
      <c r="M172" s="14">
        <v>814.5496215544041</v>
      </c>
      <c r="N172" s="14">
        <v>1063.87655275</v>
      </c>
      <c r="O172" s="14">
        <v>1162.049685340314</v>
      </c>
      <c r="P172">
        <v>168477.67041573653</v>
      </c>
      <c r="Q172" t="s">
        <v>817</v>
      </c>
    </row>
    <row r="173" spans="1:17">
      <c r="A173">
        <v>2022</v>
      </c>
      <c r="B173" t="s">
        <v>607</v>
      </c>
      <c r="C173" t="s">
        <v>1009</v>
      </c>
      <c r="D173" t="s">
        <v>1215</v>
      </c>
      <c r="E173" t="s">
        <v>671</v>
      </c>
      <c r="F173" s="13">
        <v>44743</v>
      </c>
      <c r="G173" s="13" t="s">
        <v>679</v>
      </c>
      <c r="H173" s="9">
        <v>1.2638391717422627E-2</v>
      </c>
      <c r="I173" s="9">
        <v>2.6238962166651732E-2</v>
      </c>
      <c r="J173">
        <v>11</v>
      </c>
      <c r="K173" s="14">
        <v>0</v>
      </c>
      <c r="L173" s="14">
        <v>0</v>
      </c>
      <c r="M173" s="14">
        <v>97201.835076923075</v>
      </c>
      <c r="N173" s="14">
        <v>151813.5564</v>
      </c>
      <c r="O173" s="14">
        <v>142352.11147219918</v>
      </c>
      <c r="P173">
        <v>546045.3702891157</v>
      </c>
      <c r="Q173" t="s">
        <v>817</v>
      </c>
    </row>
    <row r="174" spans="1:17">
      <c r="A174">
        <v>2023</v>
      </c>
      <c r="B174" t="s">
        <v>609</v>
      </c>
      <c r="C174" t="s">
        <v>1019</v>
      </c>
      <c r="D174" t="s">
        <v>1216</v>
      </c>
      <c r="E174" t="s">
        <v>671</v>
      </c>
      <c r="F174" s="13">
        <v>45078</v>
      </c>
      <c r="G174" s="13" t="s">
        <v>679</v>
      </c>
      <c r="H174" s="9">
        <v>8.7741700203336991E-4</v>
      </c>
      <c r="I174" s="9">
        <v>2.5131059965346047E-2</v>
      </c>
      <c r="J174">
        <v>1</v>
      </c>
      <c r="K174" s="14">
        <v>0</v>
      </c>
      <c r="L174" s="14">
        <v>0</v>
      </c>
      <c r="M174" s="14" t="e">
        <v>#NUM!</v>
      </c>
      <c r="N174" s="14">
        <v>0</v>
      </c>
      <c r="O174" s="14">
        <v>240.36312030798007</v>
      </c>
      <c r="P174">
        <v>20084.969927027028</v>
      </c>
      <c r="Q174" t="s">
        <v>881</v>
      </c>
    </row>
    <row r="175" spans="1:17">
      <c r="A175">
        <v>2024</v>
      </c>
      <c r="B175" t="s">
        <v>613</v>
      </c>
      <c r="C175" t="s">
        <v>1007</v>
      </c>
      <c r="D175" t="s">
        <v>1217</v>
      </c>
      <c r="E175" t="s">
        <v>671</v>
      </c>
      <c r="F175" s="13">
        <v>45809</v>
      </c>
      <c r="G175" s="13" t="s">
        <v>679</v>
      </c>
      <c r="H175" s="9">
        <v>0</v>
      </c>
      <c r="I175" s="9">
        <v>0.11772965007016981</v>
      </c>
      <c r="J175">
        <v>0</v>
      </c>
      <c r="K175" s="14">
        <v>0</v>
      </c>
      <c r="L175" s="14">
        <v>0</v>
      </c>
      <c r="M175" s="14" t="e">
        <v>#NUM!</v>
      </c>
      <c r="N175" s="14">
        <v>0</v>
      </c>
      <c r="O175" s="14">
        <v>0</v>
      </c>
      <c r="P175" t="e">
        <v>#N/A</v>
      </c>
      <c r="Q175" t="e">
        <v>#N/A</v>
      </c>
    </row>
    <row r="176" spans="1:17">
      <c r="A176">
        <v>2023</v>
      </c>
      <c r="B176" t="s">
        <v>616</v>
      </c>
      <c r="C176" t="s">
        <v>1036</v>
      </c>
      <c r="D176" t="s">
        <v>1218</v>
      </c>
      <c r="E176" t="s">
        <v>697</v>
      </c>
      <c r="F176" s="13">
        <v>45352</v>
      </c>
      <c r="G176" s="13" t="s">
        <v>679</v>
      </c>
      <c r="H176" s="9">
        <v>5.422548747461704E-4</v>
      </c>
      <c r="I176" s="9">
        <v>1.2056708519017075E-2</v>
      </c>
      <c r="J176">
        <v>3</v>
      </c>
      <c r="K176" s="14">
        <v>0</v>
      </c>
      <c r="L176" s="14">
        <v>1126.9165395348837</v>
      </c>
      <c r="M176" s="14">
        <v>1158.6549924840695</v>
      </c>
      <c r="N176" s="14">
        <v>1190.3934454332552</v>
      </c>
      <c r="O176" s="14">
        <v>0</v>
      </c>
      <c r="P176" t="e">
        <v>#N/A</v>
      </c>
      <c r="Q176" t="e">
        <v>#N/A</v>
      </c>
    </row>
    <row r="177" spans="1:17">
      <c r="A177">
        <v>2024</v>
      </c>
      <c r="B177" t="s">
        <v>619</v>
      </c>
      <c r="C177" t="s">
        <v>1007</v>
      </c>
      <c r="D177" t="s">
        <v>1219</v>
      </c>
      <c r="E177" t="s">
        <v>703</v>
      </c>
      <c r="F177" s="13">
        <v>45444</v>
      </c>
      <c r="G177" s="13">
        <v>45748</v>
      </c>
      <c r="H177" s="9">
        <v>7.3065618872811364E-4</v>
      </c>
      <c r="I177" s="9">
        <v>0.11772965007016981</v>
      </c>
      <c r="J177">
        <v>5</v>
      </c>
      <c r="K177" s="14">
        <v>0</v>
      </c>
      <c r="L177" s="14">
        <v>396.15354078276067</v>
      </c>
      <c r="M177" s="14">
        <v>709.60428638397013</v>
      </c>
      <c r="N177" s="14">
        <v>781.2283906976744</v>
      </c>
      <c r="O177" s="14">
        <v>2064.0371298531809</v>
      </c>
      <c r="P177" t="e">
        <v>#N/A</v>
      </c>
      <c r="Q177" t="e">
        <v>#N/A</v>
      </c>
    </row>
    <row r="178" spans="1:17">
      <c r="A178">
        <v>2023</v>
      </c>
      <c r="B178" t="s">
        <v>621</v>
      </c>
      <c r="C178" t="s">
        <v>1168</v>
      </c>
      <c r="D178" t="s">
        <v>1220</v>
      </c>
      <c r="E178" t="s">
        <v>671</v>
      </c>
      <c r="F178" s="13">
        <v>45261</v>
      </c>
      <c r="G178" s="13" t="s">
        <v>679</v>
      </c>
      <c r="H178" s="9">
        <v>9.5297651100820268E-4</v>
      </c>
      <c r="I178" s="9">
        <v>4.6197554624312926E-3</v>
      </c>
      <c r="J178">
        <v>1</v>
      </c>
      <c r="K178" s="14">
        <v>0</v>
      </c>
      <c r="L178" s="14">
        <v>0</v>
      </c>
      <c r="M178" s="14" t="e">
        <v>#NUM!</v>
      </c>
      <c r="N178" s="14">
        <v>0</v>
      </c>
      <c r="O178" s="14">
        <v>737.86326262728085</v>
      </c>
      <c r="P178">
        <v>20000</v>
      </c>
      <c r="Q178" t="s">
        <v>881</v>
      </c>
    </row>
  </sheetData>
  <autoFilter ref="A2:Q178" xr:uid="{020C7072-6250-4DC7-B622-A7D1499EB52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60D42-2206-42FF-ABC5-787F5DE9FEFE}">
  <dimension ref="A1:P178"/>
  <sheetViews>
    <sheetView workbookViewId="0">
      <pane xSplit="3" ySplit="2" topLeftCell="E165" activePane="bottomRight" state="frozen"/>
      <selection pane="bottomRight" activeCell="G1" sqref="G1:I1"/>
      <selection pane="bottomLeft" activeCell="G1" sqref="G1:I1"/>
      <selection pane="topRight" activeCell="G1" sqref="G1:I1"/>
    </sheetView>
  </sheetViews>
  <sheetFormatPr defaultRowHeight="15"/>
  <cols>
    <col min="1" max="1" width="20.28515625" customWidth="1"/>
    <col min="2" max="2" width="19" customWidth="1"/>
    <col min="3" max="3" width="59.5703125" customWidth="1"/>
    <col min="4" max="4" width="21" customWidth="1"/>
    <col min="5" max="5" width="18.7109375" style="13" customWidth="1"/>
    <col min="6" max="6" width="9.140625" style="13"/>
    <col min="7" max="8" width="9.140625" style="9"/>
    <col min="9" max="9" width="18.42578125" customWidth="1"/>
    <col min="10" max="10" width="11.5703125" style="14" bestFit="1" customWidth="1"/>
    <col min="11" max="13" width="14.28515625" style="14" bestFit="1" customWidth="1"/>
    <col min="14" max="14" width="12.5703125" style="14" bestFit="1" customWidth="1"/>
    <col min="15" max="15" width="12.5703125" customWidth="1"/>
    <col min="16" max="16" width="15.28515625" customWidth="1"/>
  </cols>
  <sheetData>
    <row r="1" spans="1:16">
      <c r="J1" s="14" t="s">
        <v>738</v>
      </c>
      <c r="K1" s="14" t="s">
        <v>1221</v>
      </c>
      <c r="N1" s="14" t="s">
        <v>671</v>
      </c>
      <c r="O1" s="14" t="s">
        <v>998</v>
      </c>
    </row>
    <row r="2" spans="1:16">
      <c r="A2" t="s">
        <v>795</v>
      </c>
      <c r="B2" t="s">
        <v>800</v>
      </c>
      <c r="C2" t="s">
        <v>796</v>
      </c>
      <c r="D2" t="s">
        <v>999</v>
      </c>
      <c r="E2" s="13" t="s">
        <v>802</v>
      </c>
      <c r="F2" s="13" t="s">
        <v>803</v>
      </c>
      <c r="G2" s="9" t="s">
        <v>804</v>
      </c>
      <c r="H2" s="9" t="s">
        <v>805</v>
      </c>
      <c r="I2" t="s">
        <v>806</v>
      </c>
      <c r="J2" s="14" t="s">
        <v>5</v>
      </c>
      <c r="K2" s="14" t="s">
        <v>1222</v>
      </c>
      <c r="L2" s="14" t="s">
        <v>1223</v>
      </c>
      <c r="M2" s="14" t="s">
        <v>1224</v>
      </c>
      <c r="N2" s="14" t="s">
        <v>9</v>
      </c>
      <c r="O2" t="s">
        <v>810</v>
      </c>
      <c r="P2" t="s">
        <v>811</v>
      </c>
    </row>
    <row r="3" spans="1:16">
      <c r="A3">
        <v>2022</v>
      </c>
      <c r="B3" t="s">
        <v>1032</v>
      </c>
      <c r="C3" t="s">
        <v>1188</v>
      </c>
      <c r="D3" t="s">
        <v>733</v>
      </c>
      <c r="E3" s="13">
        <v>44713</v>
      </c>
      <c r="F3" s="13">
        <v>45200</v>
      </c>
      <c r="G3" s="9">
        <v>0.46911791193995594</v>
      </c>
      <c r="H3" s="9">
        <v>0.46980408418407693</v>
      </c>
      <c r="I3">
        <v>13</v>
      </c>
      <c r="J3" s="14">
        <v>78.862240884565523</v>
      </c>
      <c r="K3" s="14">
        <v>61.199286487534224</v>
      </c>
      <c r="L3" s="14">
        <v>70.032534694933588</v>
      </c>
      <c r="M3" s="14">
        <v>123.32911621621622</v>
      </c>
      <c r="N3" s="14">
        <v>0</v>
      </c>
      <c r="O3">
        <v>4107.2614430772146</v>
      </c>
      <c r="P3" t="s">
        <v>817</v>
      </c>
    </row>
    <row r="4" spans="1:16">
      <c r="A4">
        <v>2022</v>
      </c>
      <c r="B4" t="s">
        <v>1032</v>
      </c>
      <c r="C4" t="s">
        <v>1184</v>
      </c>
      <c r="D4" t="s">
        <v>671</v>
      </c>
      <c r="E4" s="13">
        <v>44896</v>
      </c>
      <c r="F4" s="13" t="s">
        <v>679</v>
      </c>
      <c r="G4" s="9">
        <v>6.2199981731053797E-4</v>
      </c>
      <c r="H4" s="9">
        <v>0.46980408418407693</v>
      </c>
      <c r="I4">
        <v>1</v>
      </c>
      <c r="J4" s="14">
        <v>0</v>
      </c>
      <c r="K4" s="14">
        <v>0</v>
      </c>
      <c r="L4" s="14" t="e">
        <v>#NUM!</v>
      </c>
      <c r="M4" s="14">
        <v>0</v>
      </c>
      <c r="N4" s="14">
        <v>20907.470720510093</v>
      </c>
      <c r="O4">
        <v>109395.38214217877</v>
      </c>
      <c r="P4" t="s">
        <v>881</v>
      </c>
    </row>
    <row r="5" spans="1:16">
      <c r="A5">
        <v>2024</v>
      </c>
      <c r="B5" t="s">
        <v>1032</v>
      </c>
      <c r="C5" t="s">
        <v>1102</v>
      </c>
      <c r="D5" t="s">
        <v>738</v>
      </c>
      <c r="E5" s="13">
        <v>45444</v>
      </c>
      <c r="F5" s="13">
        <v>45444</v>
      </c>
      <c r="G5" s="9">
        <v>5.5582697179457527E-5</v>
      </c>
      <c r="H5" s="9">
        <v>0.46980408418407693</v>
      </c>
      <c r="I5">
        <v>2</v>
      </c>
      <c r="J5" s="14">
        <v>161.476861167002</v>
      </c>
      <c r="K5" s="14">
        <v>147.16103577512777</v>
      </c>
      <c r="L5" s="14">
        <v>147.16103577512777</v>
      </c>
      <c r="M5" s="14">
        <v>147.16103577512777</v>
      </c>
      <c r="N5" s="14">
        <v>0</v>
      </c>
      <c r="O5" t="e">
        <v>#N/A</v>
      </c>
      <c r="P5" t="e">
        <v>#N/A</v>
      </c>
    </row>
    <row r="6" spans="1:16">
      <c r="A6">
        <v>2023</v>
      </c>
      <c r="B6" t="s">
        <v>1032</v>
      </c>
      <c r="C6" t="s">
        <v>1033</v>
      </c>
      <c r="D6" t="s">
        <v>671</v>
      </c>
      <c r="E6" s="13">
        <v>45261</v>
      </c>
      <c r="F6" s="13" t="s">
        <v>679</v>
      </c>
      <c r="G6" s="9">
        <v>8.5897296309888163E-6</v>
      </c>
      <c r="H6" s="9">
        <v>0.46980408418407693</v>
      </c>
      <c r="I6">
        <v>1</v>
      </c>
      <c r="J6" s="14">
        <v>0</v>
      </c>
      <c r="K6" s="14">
        <v>0</v>
      </c>
      <c r="L6" s="14" t="e">
        <v>#NUM!</v>
      </c>
      <c r="M6" s="14">
        <v>0</v>
      </c>
      <c r="N6" s="14">
        <v>2.019280520252694</v>
      </c>
      <c r="O6" t="e">
        <v>#N/A</v>
      </c>
      <c r="P6" t="e">
        <v>#N/A</v>
      </c>
    </row>
    <row r="7" spans="1:16">
      <c r="A7">
        <v>2022</v>
      </c>
      <c r="B7" t="s">
        <v>1007</v>
      </c>
      <c r="C7" t="s">
        <v>1156</v>
      </c>
      <c r="D7" t="s">
        <v>671</v>
      </c>
      <c r="E7" s="13">
        <v>44621</v>
      </c>
      <c r="F7" s="13">
        <v>45323</v>
      </c>
      <c r="G7" s="9">
        <v>1.1577948767259984E-2</v>
      </c>
      <c r="H7" s="9">
        <v>0.11772965007016981</v>
      </c>
      <c r="I7">
        <v>6</v>
      </c>
      <c r="J7" s="14">
        <v>8182.39932885906</v>
      </c>
      <c r="K7" s="14">
        <v>8277.9863171137822</v>
      </c>
      <c r="L7" s="14">
        <v>9082.2099971505777</v>
      </c>
      <c r="M7" s="14">
        <v>9666.8386222222216</v>
      </c>
      <c r="N7" s="14">
        <v>18195.481994363974</v>
      </c>
      <c r="O7">
        <v>446382.84384970466</v>
      </c>
      <c r="P7" t="s">
        <v>817</v>
      </c>
    </row>
    <row r="8" spans="1:16">
      <c r="A8">
        <v>2021</v>
      </c>
      <c r="B8" t="s">
        <v>1007</v>
      </c>
      <c r="C8" t="s">
        <v>1018</v>
      </c>
      <c r="D8" t="s">
        <v>671</v>
      </c>
      <c r="E8" s="13">
        <v>44501</v>
      </c>
      <c r="F8" s="13">
        <v>44805</v>
      </c>
      <c r="G8" s="9">
        <v>1.0357709287227589E-2</v>
      </c>
      <c r="H8" s="9">
        <v>0.11772965007016981</v>
      </c>
      <c r="I8">
        <v>12</v>
      </c>
      <c r="J8" s="14">
        <v>85.019771863117867</v>
      </c>
      <c r="K8" s="14">
        <v>77.180250267040151</v>
      </c>
      <c r="L8" s="14">
        <v>103.05671020158643</v>
      </c>
      <c r="M8" s="14">
        <v>133.46836080260564</v>
      </c>
      <c r="N8" s="14">
        <v>455.62710430273302</v>
      </c>
      <c r="O8">
        <v>62092</v>
      </c>
      <c r="P8" t="s">
        <v>817</v>
      </c>
    </row>
    <row r="9" spans="1:16">
      <c r="A9">
        <v>2021</v>
      </c>
      <c r="B9" t="s">
        <v>1007</v>
      </c>
      <c r="C9" t="s">
        <v>1059</v>
      </c>
      <c r="D9" t="s">
        <v>678</v>
      </c>
      <c r="E9" s="13">
        <v>44136</v>
      </c>
      <c r="F9" s="13">
        <v>44713</v>
      </c>
      <c r="G9" s="9">
        <v>1.0298512472091048E-2</v>
      </c>
      <c r="H9" s="9">
        <v>0.11772965007016981</v>
      </c>
      <c r="I9">
        <v>11</v>
      </c>
      <c r="J9" s="14">
        <v>10186.09756097561</v>
      </c>
      <c r="K9" s="14">
        <v>3527.5010776708859</v>
      </c>
      <c r="L9" s="14">
        <v>8678.409852564102</v>
      </c>
      <c r="M9" s="14">
        <v>9355.9488578102191</v>
      </c>
      <c r="N9" s="14">
        <v>13710.733450157148</v>
      </c>
      <c r="O9" t="s">
        <v>846</v>
      </c>
      <c r="P9" t="s">
        <v>830</v>
      </c>
    </row>
    <row r="10" spans="1:16">
      <c r="A10">
        <v>2022</v>
      </c>
      <c r="B10" t="s">
        <v>1007</v>
      </c>
      <c r="C10" t="s">
        <v>1182</v>
      </c>
      <c r="D10" t="s">
        <v>671</v>
      </c>
      <c r="E10" s="13">
        <v>44593</v>
      </c>
      <c r="F10" s="13">
        <v>45261</v>
      </c>
      <c r="G10" s="9">
        <v>6.5909311738565415E-3</v>
      </c>
      <c r="H10" s="9">
        <v>0.11772965007016981</v>
      </c>
      <c r="I10">
        <v>10</v>
      </c>
      <c r="J10" s="14">
        <v>18257.651041666668</v>
      </c>
      <c r="K10" s="14">
        <v>14766.84</v>
      </c>
      <c r="L10" s="14">
        <v>16332.441816708862</v>
      </c>
      <c r="M10" s="14">
        <v>27672.608135819122</v>
      </c>
      <c r="N10" s="14">
        <v>25420.73634025022</v>
      </c>
      <c r="O10">
        <v>74260</v>
      </c>
      <c r="P10" t="s">
        <v>835</v>
      </c>
    </row>
    <row r="11" spans="1:16">
      <c r="A11">
        <v>2023</v>
      </c>
      <c r="B11" t="s">
        <v>1007</v>
      </c>
      <c r="C11" t="s">
        <v>1035</v>
      </c>
      <c r="D11" t="s">
        <v>671</v>
      </c>
      <c r="E11" s="13">
        <v>45261</v>
      </c>
      <c r="F11" s="13">
        <v>45383</v>
      </c>
      <c r="G11" s="9">
        <v>6.5439158479336504E-3</v>
      </c>
      <c r="H11" s="9">
        <v>0.11772965007016981</v>
      </c>
      <c r="I11">
        <v>5</v>
      </c>
      <c r="J11" s="14">
        <v>146.53184586864407</v>
      </c>
      <c r="K11" s="14">
        <v>81.730261927966112</v>
      </c>
      <c r="L11" s="14">
        <v>141.3316584269663</v>
      </c>
      <c r="M11" s="14">
        <v>143.53103220942984</v>
      </c>
      <c r="N11" s="14">
        <v>452.53506961521475</v>
      </c>
      <c r="O11">
        <v>9446</v>
      </c>
      <c r="P11" t="s">
        <v>835</v>
      </c>
    </row>
    <row r="12" spans="1:16">
      <c r="A12">
        <v>2022</v>
      </c>
      <c r="B12" t="s">
        <v>1007</v>
      </c>
      <c r="C12" t="s">
        <v>1183</v>
      </c>
      <c r="D12" t="s">
        <v>733</v>
      </c>
      <c r="E12" s="13">
        <v>44805</v>
      </c>
      <c r="F12" s="13">
        <v>45778</v>
      </c>
      <c r="G12" s="9">
        <v>6.5167343737589645E-3</v>
      </c>
      <c r="H12" s="9">
        <v>0.11772965007016981</v>
      </c>
      <c r="I12">
        <v>9</v>
      </c>
      <c r="J12" s="14">
        <v>0</v>
      </c>
      <c r="K12" s="14">
        <v>1.6044460380064539E-3</v>
      </c>
      <c r="L12" s="14">
        <v>6076.7692682792822</v>
      </c>
      <c r="M12" s="14">
        <v>6884.3306400000001</v>
      </c>
      <c r="N12" s="14">
        <v>11586.626230062901</v>
      </c>
      <c r="O12">
        <v>404056.8097205087</v>
      </c>
      <c r="P12" t="s">
        <v>817</v>
      </c>
    </row>
    <row r="13" spans="1:16">
      <c r="A13">
        <v>2021</v>
      </c>
      <c r="B13" t="s">
        <v>1007</v>
      </c>
      <c r="C13" t="s">
        <v>1029</v>
      </c>
      <c r="D13" t="s">
        <v>671</v>
      </c>
      <c r="E13" s="13">
        <v>44440</v>
      </c>
      <c r="F13" s="13">
        <v>44774</v>
      </c>
      <c r="G13" s="9">
        <v>6.3238429379415739E-3</v>
      </c>
      <c r="H13" s="9">
        <v>0.11772965007016981</v>
      </c>
      <c r="I13">
        <v>4</v>
      </c>
      <c r="J13" s="14">
        <v>211.2743265993266</v>
      </c>
      <c r="K13" s="14">
        <v>206.28069879414301</v>
      </c>
      <c r="L13" s="14">
        <v>215.11774194028135</v>
      </c>
      <c r="M13" s="14">
        <v>223.95478508641972</v>
      </c>
      <c r="N13" s="14">
        <v>425.4057296325476</v>
      </c>
      <c r="O13">
        <v>17920</v>
      </c>
      <c r="P13" t="s">
        <v>830</v>
      </c>
    </row>
    <row r="14" spans="1:16">
      <c r="A14">
        <v>2021</v>
      </c>
      <c r="B14" t="s">
        <v>1007</v>
      </c>
      <c r="C14" t="s">
        <v>1011</v>
      </c>
      <c r="D14" t="s">
        <v>671</v>
      </c>
      <c r="E14" s="13">
        <v>44348</v>
      </c>
      <c r="F14" s="13">
        <v>44652</v>
      </c>
      <c r="G14" s="9">
        <v>4.5869184142521748E-3</v>
      </c>
      <c r="H14" s="9">
        <v>0.11772965007016981</v>
      </c>
      <c r="I14">
        <v>9</v>
      </c>
      <c r="J14" s="14">
        <v>1748.7257053291537</v>
      </c>
      <c r="K14" s="14">
        <v>1163.074730831099</v>
      </c>
      <c r="L14" s="14">
        <v>1866.8149615170082</v>
      </c>
      <c r="M14" s="14">
        <v>2181.5587138473493</v>
      </c>
      <c r="N14" s="14">
        <v>4290.8322417771224</v>
      </c>
      <c r="O14">
        <v>152054</v>
      </c>
      <c r="P14" t="s">
        <v>817</v>
      </c>
    </row>
    <row r="15" spans="1:16">
      <c r="A15">
        <v>2023</v>
      </c>
      <c r="B15" t="s">
        <v>1007</v>
      </c>
      <c r="C15" t="s">
        <v>1128</v>
      </c>
      <c r="D15" t="s">
        <v>678</v>
      </c>
      <c r="E15" s="13">
        <v>45017</v>
      </c>
      <c r="F15" s="13">
        <v>45658</v>
      </c>
      <c r="G15" s="9">
        <v>4.5667062763526849E-3</v>
      </c>
      <c r="H15" s="9">
        <v>0.11772965007016981</v>
      </c>
      <c r="I15">
        <v>6</v>
      </c>
      <c r="J15" s="14">
        <v>0</v>
      </c>
      <c r="K15" s="14">
        <v>135.21406721044045</v>
      </c>
      <c r="L15" s="14">
        <v>238.46956915254239</v>
      </c>
      <c r="M15" s="14">
        <v>308.39253817048262</v>
      </c>
      <c r="N15" s="14">
        <v>1143.55621512073</v>
      </c>
      <c r="O15">
        <v>401628.04706546845</v>
      </c>
      <c r="P15" t="s">
        <v>817</v>
      </c>
    </row>
    <row r="16" spans="1:16">
      <c r="A16">
        <v>2023</v>
      </c>
      <c r="B16" t="s">
        <v>1007</v>
      </c>
      <c r="C16" t="s">
        <v>1152</v>
      </c>
      <c r="D16" t="s">
        <v>671</v>
      </c>
      <c r="E16" s="13">
        <v>44958</v>
      </c>
      <c r="F16" s="13" t="s">
        <v>679</v>
      </c>
      <c r="G16" s="9">
        <v>3.8689724924525814E-3</v>
      </c>
      <c r="H16" s="9">
        <v>0.11772965007016981</v>
      </c>
      <c r="I16">
        <v>8</v>
      </c>
      <c r="J16" s="14">
        <v>0</v>
      </c>
      <c r="K16" s="14">
        <v>141.48844796840959</v>
      </c>
      <c r="L16" s="14">
        <v>224.82265416666669</v>
      </c>
      <c r="M16" s="14">
        <v>261.03000000000003</v>
      </c>
      <c r="N16" s="14">
        <v>460.30977204821312</v>
      </c>
      <c r="O16">
        <v>319678.9179519231</v>
      </c>
      <c r="P16" t="s">
        <v>817</v>
      </c>
    </row>
    <row r="17" spans="1:16">
      <c r="A17">
        <v>2023</v>
      </c>
      <c r="B17" t="s">
        <v>1007</v>
      </c>
      <c r="C17" t="s">
        <v>1088</v>
      </c>
      <c r="D17" t="s">
        <v>671</v>
      </c>
      <c r="E17" s="13">
        <v>45231</v>
      </c>
      <c r="F17" s="13">
        <v>45748</v>
      </c>
      <c r="G17" s="9">
        <v>3.6788158178468564E-3</v>
      </c>
      <c r="H17" s="9">
        <v>0.11772965007016981</v>
      </c>
      <c r="I17">
        <v>5</v>
      </c>
      <c r="J17" s="14">
        <v>0</v>
      </c>
      <c r="K17" s="14">
        <v>173.47878589822196</v>
      </c>
      <c r="L17" s="14">
        <v>281.42394872835496</v>
      </c>
      <c r="M17" s="14">
        <v>403.48564990268892</v>
      </c>
      <c r="N17" s="14">
        <v>1508.3355794319411</v>
      </c>
      <c r="O17">
        <v>424228.56193914486</v>
      </c>
      <c r="P17" t="s">
        <v>817</v>
      </c>
    </row>
    <row r="18" spans="1:16">
      <c r="A18">
        <v>2023</v>
      </c>
      <c r="B18" t="s">
        <v>1007</v>
      </c>
      <c r="C18" t="s">
        <v>1179</v>
      </c>
      <c r="D18" t="s">
        <v>699</v>
      </c>
      <c r="E18" s="13">
        <v>45139</v>
      </c>
      <c r="F18" s="13" t="s">
        <v>679</v>
      </c>
      <c r="G18" s="9">
        <v>3.644640885636537E-3</v>
      </c>
      <c r="H18" s="9">
        <v>0.11772965007016981</v>
      </c>
      <c r="I18">
        <v>7</v>
      </c>
      <c r="J18" s="14">
        <v>0</v>
      </c>
      <c r="K18" s="14">
        <v>6548.7764999999999</v>
      </c>
      <c r="L18" s="14">
        <v>7289.9832478260869</v>
      </c>
      <c r="M18" s="14">
        <v>8207.9019000000008</v>
      </c>
      <c r="N18" s="14">
        <v>12525.385757292881</v>
      </c>
      <c r="O18">
        <v>41629.122170000002</v>
      </c>
      <c r="P18" t="s">
        <v>880</v>
      </c>
    </row>
    <row r="19" spans="1:16">
      <c r="A19">
        <v>2022</v>
      </c>
      <c r="B19" t="s">
        <v>1007</v>
      </c>
      <c r="C19" t="s">
        <v>1195</v>
      </c>
      <c r="D19" t="s">
        <v>671</v>
      </c>
      <c r="E19" s="13">
        <v>44866</v>
      </c>
      <c r="F19" s="13">
        <v>45200</v>
      </c>
      <c r="G19" s="9">
        <v>3.6252946062394556E-3</v>
      </c>
      <c r="H19" s="9">
        <v>0.11772965007016981</v>
      </c>
      <c r="I19">
        <v>11</v>
      </c>
      <c r="J19" s="14">
        <v>34478.126865671642</v>
      </c>
      <c r="K19" s="14">
        <v>16793.054870024873</v>
      </c>
      <c r="L19" s="14">
        <v>29832</v>
      </c>
      <c r="M19" s="14">
        <v>33561</v>
      </c>
      <c r="N19" s="14">
        <v>48011.237656888887</v>
      </c>
      <c r="O19">
        <v>34116.76470588235</v>
      </c>
      <c r="P19" t="s">
        <v>838</v>
      </c>
    </row>
    <row r="20" spans="1:16">
      <c r="A20">
        <v>2021</v>
      </c>
      <c r="B20" t="s">
        <v>1007</v>
      </c>
      <c r="C20" t="s">
        <v>1174</v>
      </c>
      <c r="D20" t="s">
        <v>671</v>
      </c>
      <c r="E20" s="13">
        <v>44348</v>
      </c>
      <c r="F20" s="13">
        <v>44470</v>
      </c>
      <c r="G20" s="9">
        <v>3.6042022770222965E-3</v>
      </c>
      <c r="H20" s="9">
        <v>0.11772965007016981</v>
      </c>
      <c r="I20">
        <v>11</v>
      </c>
      <c r="J20" s="14">
        <v>49.440592948717949</v>
      </c>
      <c r="K20" s="14">
        <v>23.91303623108729</v>
      </c>
      <c r="L20" s="14">
        <v>37.569618749999997</v>
      </c>
      <c r="M20" s="14">
        <v>45.958141172312821</v>
      </c>
      <c r="N20" s="14">
        <v>105.80265320697374</v>
      </c>
      <c r="O20">
        <v>11023.971428571427</v>
      </c>
      <c r="P20" t="s">
        <v>830</v>
      </c>
    </row>
    <row r="21" spans="1:16">
      <c r="A21">
        <v>2021</v>
      </c>
      <c r="B21" t="s">
        <v>1007</v>
      </c>
      <c r="C21" t="s">
        <v>1098</v>
      </c>
      <c r="D21" t="s">
        <v>678</v>
      </c>
      <c r="E21" s="13">
        <v>44317</v>
      </c>
      <c r="F21" s="13" t="s">
        <v>679</v>
      </c>
      <c r="G21" s="9">
        <v>3.1026387379837787E-3</v>
      </c>
      <c r="H21" s="9">
        <v>0.11772965007016981</v>
      </c>
      <c r="I21">
        <v>4</v>
      </c>
      <c r="J21" s="14">
        <v>0</v>
      </c>
      <c r="K21" s="14">
        <v>402285.40533677419</v>
      </c>
      <c r="L21" s="14">
        <v>402285.40533677419</v>
      </c>
      <c r="M21" s="14">
        <v>402285.40533677419</v>
      </c>
      <c r="N21" s="14">
        <v>0</v>
      </c>
      <c r="O21">
        <v>545000</v>
      </c>
      <c r="P21" t="s">
        <v>863</v>
      </c>
    </row>
    <row r="22" spans="1:16">
      <c r="A22">
        <v>2023</v>
      </c>
      <c r="B22" t="s">
        <v>1007</v>
      </c>
      <c r="C22" t="s">
        <v>1067</v>
      </c>
      <c r="D22" t="s">
        <v>718</v>
      </c>
      <c r="E22" s="13">
        <v>45170</v>
      </c>
      <c r="F22" s="13">
        <v>45352</v>
      </c>
      <c r="G22" s="9">
        <v>3.0876515904960595E-3</v>
      </c>
      <c r="H22" s="9">
        <v>0.11772965007016981</v>
      </c>
      <c r="I22">
        <v>9</v>
      </c>
      <c r="J22" s="14">
        <v>6975</v>
      </c>
      <c r="K22" s="14">
        <v>0</v>
      </c>
      <c r="L22" s="14">
        <v>6957.6694864601259</v>
      </c>
      <c r="M22" s="14">
        <v>9564.3064822429897</v>
      </c>
      <c r="N22" s="14">
        <v>16157.108055464927</v>
      </c>
      <c r="O22">
        <v>28000</v>
      </c>
      <c r="P22" t="s">
        <v>848</v>
      </c>
    </row>
    <row r="23" spans="1:16">
      <c r="A23">
        <v>2024</v>
      </c>
      <c r="B23" t="s">
        <v>1007</v>
      </c>
      <c r="C23" t="s">
        <v>1181</v>
      </c>
      <c r="D23" t="s">
        <v>671</v>
      </c>
      <c r="E23" s="13">
        <v>45413</v>
      </c>
      <c r="F23" s="13">
        <v>45597</v>
      </c>
      <c r="G23" s="9">
        <v>2.8739871026986384E-3</v>
      </c>
      <c r="H23" s="9">
        <v>0.11772965007016981</v>
      </c>
      <c r="I23">
        <v>1</v>
      </c>
      <c r="J23" s="14">
        <v>0</v>
      </c>
      <c r="K23" s="14">
        <v>0</v>
      </c>
      <c r="L23" s="14" t="e">
        <v>#NUM!</v>
      </c>
      <c r="M23" s="14">
        <v>0</v>
      </c>
      <c r="N23" s="14">
        <v>18597.038357381844</v>
      </c>
      <c r="O23" t="e">
        <v>#N/A</v>
      </c>
      <c r="P23" t="e">
        <v>#N/A</v>
      </c>
    </row>
    <row r="24" spans="1:16">
      <c r="A24">
        <v>2023</v>
      </c>
      <c r="B24" t="s">
        <v>1007</v>
      </c>
      <c r="C24" t="s">
        <v>1072</v>
      </c>
      <c r="D24" t="s">
        <v>691</v>
      </c>
      <c r="E24" s="13">
        <v>45170</v>
      </c>
      <c r="F24" s="13">
        <v>45261</v>
      </c>
      <c r="G24" s="9">
        <v>2.5651587538444956E-3</v>
      </c>
      <c r="H24" s="9">
        <v>0.11772965007016981</v>
      </c>
      <c r="I24">
        <v>9</v>
      </c>
      <c r="J24" s="14">
        <v>0</v>
      </c>
      <c r="K24" s="14">
        <v>11596.068893212903</v>
      </c>
      <c r="L24" s="14">
        <v>11596.068893212903</v>
      </c>
      <c r="M24" s="14">
        <v>11596.068893212903</v>
      </c>
      <c r="N24" s="14">
        <v>21538.07133333333</v>
      </c>
      <c r="O24">
        <v>14320</v>
      </c>
      <c r="P24" t="s">
        <v>835</v>
      </c>
    </row>
    <row r="25" spans="1:16">
      <c r="A25">
        <v>2022</v>
      </c>
      <c r="B25" t="s">
        <v>1007</v>
      </c>
      <c r="C25" t="s">
        <v>1125</v>
      </c>
      <c r="D25" t="s">
        <v>671</v>
      </c>
      <c r="E25" s="13">
        <v>44986</v>
      </c>
      <c r="F25" s="13" t="s">
        <v>679</v>
      </c>
      <c r="G25" s="9">
        <v>2.5603578979038911E-3</v>
      </c>
      <c r="H25" s="9">
        <v>0.11772965007016981</v>
      </c>
      <c r="I25">
        <v>2</v>
      </c>
      <c r="J25" s="14">
        <v>0</v>
      </c>
      <c r="K25" s="14">
        <v>4474.8</v>
      </c>
      <c r="L25" s="14">
        <v>4474.8</v>
      </c>
      <c r="M25" s="14">
        <v>4474.8</v>
      </c>
      <c r="N25" s="14">
        <v>7881.9904282911502</v>
      </c>
      <c r="O25">
        <v>37448.086927854391</v>
      </c>
      <c r="P25" t="s">
        <v>848</v>
      </c>
    </row>
    <row r="26" spans="1:16">
      <c r="A26">
        <v>2021</v>
      </c>
      <c r="B26" t="s">
        <v>1007</v>
      </c>
      <c r="C26" t="s">
        <v>1113</v>
      </c>
      <c r="D26" t="s">
        <v>703</v>
      </c>
      <c r="E26" s="13">
        <v>44317</v>
      </c>
      <c r="F26" s="13" t="s">
        <v>679</v>
      </c>
      <c r="G26" s="9">
        <v>1.8240679349443665E-3</v>
      </c>
      <c r="H26" s="9">
        <v>0.11772965007016981</v>
      </c>
      <c r="I26">
        <v>3</v>
      </c>
      <c r="J26" s="14">
        <v>0</v>
      </c>
      <c r="K26" s="14">
        <v>237303.80948930816</v>
      </c>
      <c r="L26" s="14">
        <v>292982.65474465408</v>
      </c>
      <c r="M26" s="14">
        <v>348661.5</v>
      </c>
      <c r="N26" s="14">
        <v>0</v>
      </c>
      <c r="O26">
        <v>501900</v>
      </c>
      <c r="P26" t="s">
        <v>838</v>
      </c>
    </row>
    <row r="27" spans="1:16">
      <c r="A27">
        <v>2023</v>
      </c>
      <c r="B27" t="s">
        <v>1007</v>
      </c>
      <c r="C27" t="s">
        <v>1095</v>
      </c>
      <c r="D27" t="s">
        <v>699</v>
      </c>
      <c r="E27" s="13">
        <v>45078</v>
      </c>
      <c r="F27" s="13">
        <v>45139</v>
      </c>
      <c r="G27" s="9">
        <v>1.8117804774398637E-3</v>
      </c>
      <c r="H27" s="9">
        <v>0.11772965007016981</v>
      </c>
      <c r="I27">
        <v>8</v>
      </c>
      <c r="J27" s="14">
        <v>4202.5867768595044</v>
      </c>
      <c r="K27" s="14">
        <v>4310.7927726990047</v>
      </c>
      <c r="L27" s="14">
        <v>5002.988397540983</v>
      </c>
      <c r="M27" s="14">
        <v>6092.3144852032528</v>
      </c>
      <c r="N27" s="14">
        <v>13300.410200176362</v>
      </c>
      <c r="O27">
        <v>12480</v>
      </c>
      <c r="P27" t="s">
        <v>848</v>
      </c>
    </row>
    <row r="28" spans="1:16">
      <c r="A28">
        <v>2022</v>
      </c>
      <c r="B28" t="s">
        <v>1007</v>
      </c>
      <c r="C28" t="s">
        <v>1008</v>
      </c>
      <c r="D28" t="s">
        <v>671</v>
      </c>
      <c r="E28" s="13">
        <v>44896</v>
      </c>
      <c r="F28" s="13" t="s">
        <v>679</v>
      </c>
      <c r="G28" s="9">
        <v>1.8037143956307706E-3</v>
      </c>
      <c r="H28" s="9">
        <v>0.11772965007016981</v>
      </c>
      <c r="I28">
        <v>2</v>
      </c>
      <c r="J28" s="14">
        <v>0</v>
      </c>
      <c r="K28" s="14">
        <v>0</v>
      </c>
      <c r="L28" s="14" t="e">
        <v>#NUM!</v>
      </c>
      <c r="M28" s="14">
        <v>0</v>
      </c>
      <c r="N28" s="14">
        <v>155.22490837797361</v>
      </c>
      <c r="O28">
        <v>151270.31586270835</v>
      </c>
      <c r="P28" t="s">
        <v>817</v>
      </c>
    </row>
    <row r="29" spans="1:16">
      <c r="A29">
        <v>2022</v>
      </c>
      <c r="B29" t="s">
        <v>1007</v>
      </c>
      <c r="C29" t="s">
        <v>1040</v>
      </c>
      <c r="D29" t="s">
        <v>697</v>
      </c>
      <c r="E29" s="13">
        <v>44958</v>
      </c>
      <c r="F29" s="13" t="s">
        <v>679</v>
      </c>
      <c r="G29" s="9">
        <v>1.7875080738750737E-3</v>
      </c>
      <c r="H29" s="9">
        <v>0.11772965007016981</v>
      </c>
      <c r="I29">
        <v>1</v>
      </c>
      <c r="J29" s="14">
        <v>0</v>
      </c>
      <c r="K29" s="14">
        <v>425106</v>
      </c>
      <c r="L29" s="14">
        <v>425106</v>
      </c>
      <c r="M29" s="14">
        <v>425106</v>
      </c>
      <c r="N29" s="14">
        <v>0</v>
      </c>
      <c r="O29">
        <v>632455</v>
      </c>
      <c r="P29" t="s">
        <v>838</v>
      </c>
    </row>
    <row r="30" spans="1:16">
      <c r="A30">
        <v>2024</v>
      </c>
      <c r="B30" t="s">
        <v>1007</v>
      </c>
      <c r="C30" t="s">
        <v>1099</v>
      </c>
      <c r="D30" t="s">
        <v>671</v>
      </c>
      <c r="E30" s="13">
        <v>45444</v>
      </c>
      <c r="F30" s="13" t="s">
        <v>679</v>
      </c>
      <c r="G30" s="9">
        <v>1.7553756887664443E-3</v>
      </c>
      <c r="H30" s="9">
        <v>0.11772965007016981</v>
      </c>
      <c r="I30">
        <v>1</v>
      </c>
      <c r="J30" s="14">
        <v>0</v>
      </c>
      <c r="K30" s="14">
        <v>0</v>
      </c>
      <c r="L30" s="14" t="e">
        <v>#NUM!</v>
      </c>
      <c r="M30" s="14">
        <v>0</v>
      </c>
      <c r="N30" s="14">
        <v>12497.237483731571</v>
      </c>
      <c r="O30" t="e">
        <v>#N/A</v>
      </c>
      <c r="P30" t="e">
        <v>#N/A</v>
      </c>
    </row>
    <row r="31" spans="1:16">
      <c r="A31">
        <v>2021</v>
      </c>
      <c r="B31" t="s">
        <v>1007</v>
      </c>
      <c r="C31" t="s">
        <v>1185</v>
      </c>
      <c r="D31" t="s">
        <v>703</v>
      </c>
      <c r="E31" s="13">
        <v>43983</v>
      </c>
      <c r="F31" s="13">
        <v>44501</v>
      </c>
      <c r="G31" s="9">
        <v>1.2010115512455957E-3</v>
      </c>
      <c r="H31" s="9">
        <v>0.11772965007016981</v>
      </c>
      <c r="I31">
        <v>9</v>
      </c>
      <c r="J31" s="14">
        <v>152.73623188405796</v>
      </c>
      <c r="K31" s="14">
        <v>79.241044683714662</v>
      </c>
      <c r="L31" s="14">
        <v>186.64433657292508</v>
      </c>
      <c r="M31" s="14">
        <v>218.26425397965289</v>
      </c>
      <c r="N31" s="14">
        <v>538.76046448433635</v>
      </c>
      <c r="O31">
        <v>9340</v>
      </c>
      <c r="P31" t="s">
        <v>882</v>
      </c>
    </row>
    <row r="32" spans="1:16">
      <c r="A32">
        <v>2024</v>
      </c>
      <c r="B32" t="s">
        <v>1007</v>
      </c>
      <c r="C32" t="s">
        <v>1106</v>
      </c>
      <c r="D32" t="s">
        <v>714</v>
      </c>
      <c r="E32" s="13">
        <v>45536</v>
      </c>
      <c r="F32" s="13">
        <v>45748</v>
      </c>
      <c r="G32" s="9">
        <v>1.11113767715797E-3</v>
      </c>
      <c r="H32" s="9">
        <v>0.11772965007016981</v>
      </c>
      <c r="I32">
        <v>1</v>
      </c>
      <c r="J32" s="14">
        <v>0</v>
      </c>
      <c r="K32" s="14">
        <v>0</v>
      </c>
      <c r="L32" s="14" t="e">
        <v>#NUM!</v>
      </c>
      <c r="M32" s="14">
        <v>0</v>
      </c>
      <c r="N32" s="14">
        <v>778.60994033780412</v>
      </c>
      <c r="O32" t="e">
        <v>#N/A</v>
      </c>
      <c r="P32" t="e">
        <v>#N/A</v>
      </c>
    </row>
    <row r="33" spans="1:16">
      <c r="A33">
        <v>2022</v>
      </c>
      <c r="B33" t="s">
        <v>1007</v>
      </c>
      <c r="C33" t="s">
        <v>1131</v>
      </c>
      <c r="D33" t="s">
        <v>671</v>
      </c>
      <c r="E33" s="13">
        <v>45170</v>
      </c>
      <c r="F33" s="13" t="s">
        <v>679</v>
      </c>
      <c r="G33" s="9">
        <v>1.0284308410644517E-3</v>
      </c>
      <c r="H33" s="9">
        <v>0.11772965007016981</v>
      </c>
      <c r="I33">
        <v>1</v>
      </c>
      <c r="J33" s="14">
        <v>0</v>
      </c>
      <c r="K33" s="14">
        <v>0</v>
      </c>
      <c r="L33" s="14" t="e">
        <v>#NUM!</v>
      </c>
      <c r="M33" s="14">
        <v>0</v>
      </c>
      <c r="N33" s="14">
        <v>21571.215325596815</v>
      </c>
      <c r="O33" t="e">
        <v>#N/A</v>
      </c>
      <c r="P33" t="e">
        <v>#N/A</v>
      </c>
    </row>
    <row r="34" spans="1:16">
      <c r="A34">
        <v>2021</v>
      </c>
      <c r="B34" t="s">
        <v>1007</v>
      </c>
      <c r="C34" t="s">
        <v>1115</v>
      </c>
      <c r="D34" t="s">
        <v>671</v>
      </c>
      <c r="E34" s="13">
        <v>44317</v>
      </c>
      <c r="F34" s="13" t="s">
        <v>679</v>
      </c>
      <c r="G34" s="9">
        <v>7.6403100155514683E-4</v>
      </c>
      <c r="H34" s="9">
        <v>0.11772965007016981</v>
      </c>
      <c r="I34">
        <v>4</v>
      </c>
      <c r="J34" s="14">
        <v>0</v>
      </c>
      <c r="K34" s="14">
        <v>9285.7185000000009</v>
      </c>
      <c r="L34" s="14">
        <v>23751.998410256412</v>
      </c>
      <c r="M34" s="14">
        <v>32218.258328089887</v>
      </c>
      <c r="N34" s="14">
        <v>32641.802205555548</v>
      </c>
      <c r="O34">
        <v>0</v>
      </c>
      <c r="P34">
        <v>0</v>
      </c>
    </row>
    <row r="35" spans="1:16">
      <c r="A35">
        <v>2024</v>
      </c>
      <c r="B35" t="s">
        <v>1007</v>
      </c>
      <c r="C35" t="s">
        <v>1219</v>
      </c>
      <c r="D35" t="s">
        <v>703</v>
      </c>
      <c r="E35" s="13">
        <v>45444</v>
      </c>
      <c r="F35" s="13">
        <v>45748</v>
      </c>
      <c r="G35" s="9">
        <v>7.3065618872811364E-4</v>
      </c>
      <c r="H35" s="9">
        <v>0.11772965007016981</v>
      </c>
      <c r="I35">
        <v>4</v>
      </c>
      <c r="J35" s="14">
        <v>0</v>
      </c>
      <c r="K35" s="14">
        <v>396.15354078276067</v>
      </c>
      <c r="L35" s="14">
        <v>637.98078503787883</v>
      </c>
      <c r="M35" s="14">
        <v>781.2283906976744</v>
      </c>
      <c r="N35" s="14">
        <v>2064.0371298531809</v>
      </c>
      <c r="O35" t="e">
        <v>#N/A</v>
      </c>
      <c r="P35" t="e">
        <v>#N/A</v>
      </c>
    </row>
    <row r="36" spans="1:16">
      <c r="A36">
        <v>2022</v>
      </c>
      <c r="B36" t="s">
        <v>1007</v>
      </c>
      <c r="C36" t="s">
        <v>1145</v>
      </c>
      <c r="D36" t="s">
        <v>671</v>
      </c>
      <c r="E36" s="13">
        <v>44621</v>
      </c>
      <c r="F36" s="13" t="s">
        <v>679</v>
      </c>
      <c r="G36" s="9">
        <v>5.7376948901103134E-4</v>
      </c>
      <c r="H36" s="9">
        <v>0.11772965007016981</v>
      </c>
      <c r="I36">
        <v>1</v>
      </c>
      <c r="J36" s="14">
        <v>0</v>
      </c>
      <c r="K36" s="14">
        <v>0</v>
      </c>
      <c r="L36" s="14" t="e">
        <v>#NUM!</v>
      </c>
      <c r="M36" s="14">
        <v>0</v>
      </c>
      <c r="N36" s="14">
        <v>254.17925478991592</v>
      </c>
      <c r="O36">
        <v>403372.40404879226</v>
      </c>
      <c r="P36" t="s">
        <v>817</v>
      </c>
    </row>
    <row r="37" spans="1:16">
      <c r="A37">
        <v>2022</v>
      </c>
      <c r="B37" t="s">
        <v>1007</v>
      </c>
      <c r="C37" t="s">
        <v>1129</v>
      </c>
      <c r="D37" t="s">
        <v>691</v>
      </c>
      <c r="E37" s="13">
        <v>44713</v>
      </c>
      <c r="F37" s="13" t="s">
        <v>679</v>
      </c>
      <c r="G37" s="9">
        <v>5.6236496666668787E-4</v>
      </c>
      <c r="H37" s="9">
        <v>0.11772965007016981</v>
      </c>
      <c r="I37">
        <v>6</v>
      </c>
      <c r="J37" s="14">
        <v>0</v>
      </c>
      <c r="K37" s="14">
        <v>8894.8945621621624</v>
      </c>
      <c r="L37" s="14">
        <v>10217.087216091955</v>
      </c>
      <c r="M37" s="14">
        <v>12005.724499999998</v>
      </c>
      <c r="N37" s="14">
        <v>23100.829302452312</v>
      </c>
      <c r="O37" t="s">
        <v>870</v>
      </c>
      <c r="P37" t="s">
        <v>848</v>
      </c>
    </row>
    <row r="38" spans="1:16">
      <c r="A38">
        <v>2023</v>
      </c>
      <c r="B38" t="s">
        <v>1007</v>
      </c>
      <c r="C38" t="s">
        <v>1157</v>
      </c>
      <c r="D38" t="s">
        <v>671</v>
      </c>
      <c r="E38" s="13">
        <v>45261</v>
      </c>
      <c r="F38" s="13" t="s">
        <v>679</v>
      </c>
      <c r="G38" s="9">
        <v>5.1361997250853127E-4</v>
      </c>
      <c r="H38" s="9">
        <v>0.11772965007016981</v>
      </c>
      <c r="I38">
        <v>2</v>
      </c>
      <c r="J38" s="14">
        <v>0</v>
      </c>
      <c r="K38" s="14">
        <v>25.209251432748541</v>
      </c>
      <c r="L38" s="14">
        <v>25.209251432748541</v>
      </c>
      <c r="M38" s="14">
        <v>25.209251432748541</v>
      </c>
      <c r="N38" s="14">
        <v>162.73103576256864</v>
      </c>
      <c r="O38">
        <v>468940.69171100785</v>
      </c>
      <c r="P38" t="s">
        <v>817</v>
      </c>
    </row>
    <row r="39" spans="1:16">
      <c r="A39">
        <v>2023</v>
      </c>
      <c r="B39" t="s">
        <v>1007</v>
      </c>
      <c r="C39" t="s">
        <v>1154</v>
      </c>
      <c r="D39" t="s">
        <v>703</v>
      </c>
      <c r="E39" s="13">
        <v>43739</v>
      </c>
      <c r="F39" s="13" t="s">
        <v>679</v>
      </c>
      <c r="G39" s="9">
        <v>4.9734717641021758E-4</v>
      </c>
      <c r="H39" s="9">
        <v>0.11772965007016981</v>
      </c>
      <c r="I39">
        <v>4</v>
      </c>
      <c r="J39" s="14">
        <v>0</v>
      </c>
      <c r="K39" s="14">
        <v>145.80491283422461</v>
      </c>
      <c r="L39" s="14">
        <v>349.54850706845235</v>
      </c>
      <c r="M39" s="14">
        <v>398.20669842805319</v>
      </c>
      <c r="N39" s="14">
        <v>699.88116362271694</v>
      </c>
      <c r="O39">
        <v>107071.68862031429</v>
      </c>
      <c r="P39" t="s">
        <v>817</v>
      </c>
    </row>
    <row r="40" spans="1:16">
      <c r="A40">
        <v>2022</v>
      </c>
      <c r="B40" t="s">
        <v>1007</v>
      </c>
      <c r="C40" t="s">
        <v>1089</v>
      </c>
      <c r="D40" t="s">
        <v>671</v>
      </c>
      <c r="E40" s="13">
        <v>44986</v>
      </c>
      <c r="F40" s="13" t="s">
        <v>679</v>
      </c>
      <c r="G40" s="9">
        <v>4.7950636006218513E-4</v>
      </c>
      <c r="H40" s="9">
        <v>0.11772965007016981</v>
      </c>
      <c r="I40">
        <v>4</v>
      </c>
      <c r="J40" s="14">
        <v>0</v>
      </c>
      <c r="K40" s="14">
        <v>0</v>
      </c>
      <c r="L40" s="14" t="e">
        <v>#NUM!</v>
      </c>
      <c r="M40" s="14">
        <v>0</v>
      </c>
      <c r="N40" s="14">
        <v>214.47782524850894</v>
      </c>
      <c r="O40">
        <v>4348.84750226087</v>
      </c>
      <c r="P40" t="s">
        <v>848</v>
      </c>
    </row>
    <row r="41" spans="1:16">
      <c r="A41">
        <v>2024</v>
      </c>
      <c r="B41" t="s">
        <v>1007</v>
      </c>
      <c r="C41" t="s">
        <v>1138</v>
      </c>
      <c r="D41" t="s">
        <v>671</v>
      </c>
      <c r="E41" s="13">
        <v>45444</v>
      </c>
      <c r="F41" s="13" t="s">
        <v>679</v>
      </c>
      <c r="G41" s="9">
        <v>3.5065121098160729E-4</v>
      </c>
      <c r="H41" s="9">
        <v>0.11772965007016981</v>
      </c>
      <c r="I41">
        <v>1</v>
      </c>
      <c r="J41" s="14">
        <v>0</v>
      </c>
      <c r="K41" s="14">
        <v>0</v>
      </c>
      <c r="L41" s="14" t="e">
        <v>#NUM!</v>
      </c>
      <c r="M41" s="14">
        <v>0</v>
      </c>
      <c r="N41" s="14">
        <v>44364.561975999997</v>
      </c>
      <c r="O41" t="e">
        <v>#N/A</v>
      </c>
      <c r="P41" t="e">
        <v>#N/A</v>
      </c>
    </row>
    <row r="42" spans="1:16">
      <c r="A42">
        <v>2023</v>
      </c>
      <c r="B42" t="s">
        <v>1007</v>
      </c>
      <c r="C42" t="s">
        <v>1193</v>
      </c>
      <c r="D42" t="s">
        <v>671</v>
      </c>
      <c r="E42" s="13">
        <v>45261</v>
      </c>
      <c r="F42" s="13" t="s">
        <v>679</v>
      </c>
      <c r="G42" s="9">
        <v>3.1372226460095226E-4</v>
      </c>
      <c r="H42" s="9">
        <v>0.11772965007016981</v>
      </c>
      <c r="I42">
        <v>1</v>
      </c>
      <c r="J42" s="14">
        <v>0</v>
      </c>
      <c r="K42" s="14">
        <v>0</v>
      </c>
      <c r="L42" s="14" t="e">
        <v>#NUM!</v>
      </c>
      <c r="M42" s="14">
        <v>0</v>
      </c>
      <c r="N42" s="14">
        <v>10989.007114064229</v>
      </c>
      <c r="O42" t="e">
        <v>#N/A</v>
      </c>
      <c r="P42" t="e">
        <v>#N/A</v>
      </c>
    </row>
    <row r="43" spans="1:16">
      <c r="A43">
        <v>2022</v>
      </c>
      <c r="B43" t="s">
        <v>1007</v>
      </c>
      <c r="C43" t="s">
        <v>1141</v>
      </c>
      <c r="D43" t="s">
        <v>671</v>
      </c>
      <c r="E43" s="13">
        <v>44896</v>
      </c>
      <c r="F43" s="13" t="s">
        <v>679</v>
      </c>
      <c r="G43" s="9">
        <v>2.2376584932756789E-4</v>
      </c>
      <c r="H43" s="9">
        <v>0.11772965007016981</v>
      </c>
      <c r="I43">
        <v>1</v>
      </c>
      <c r="J43" s="14">
        <v>0</v>
      </c>
      <c r="K43" s="14">
        <v>0</v>
      </c>
      <c r="L43" s="14" t="e">
        <v>#NUM!</v>
      </c>
      <c r="M43" s="14">
        <v>0</v>
      </c>
      <c r="N43" s="14">
        <v>677.944545689655</v>
      </c>
      <c r="O43">
        <v>459857.80757613637</v>
      </c>
      <c r="P43" t="s">
        <v>817</v>
      </c>
    </row>
    <row r="44" spans="1:16">
      <c r="A44">
        <v>2024</v>
      </c>
      <c r="B44" t="s">
        <v>1007</v>
      </c>
      <c r="C44" t="s">
        <v>1100</v>
      </c>
      <c r="D44" t="s">
        <v>671</v>
      </c>
      <c r="E44" s="13">
        <v>45597</v>
      </c>
      <c r="F44" s="13" t="s">
        <v>679</v>
      </c>
      <c r="G44" s="9">
        <v>1.4472853616087359E-4</v>
      </c>
      <c r="H44" s="9">
        <v>0.11772965007016981</v>
      </c>
      <c r="I44">
        <v>1</v>
      </c>
      <c r="J44" s="14">
        <v>0</v>
      </c>
      <c r="K44" s="14">
        <v>0</v>
      </c>
      <c r="L44" s="14" t="e">
        <v>#NUM!</v>
      </c>
      <c r="M44" s="14">
        <v>0</v>
      </c>
      <c r="N44" s="14">
        <v>1067.1713245192307</v>
      </c>
      <c r="O44" t="e">
        <v>#N/A</v>
      </c>
      <c r="P44" t="e">
        <v>#N/A</v>
      </c>
    </row>
    <row r="45" spans="1:16">
      <c r="A45">
        <v>2024</v>
      </c>
      <c r="B45" t="s">
        <v>1007</v>
      </c>
      <c r="C45" t="s">
        <v>1213</v>
      </c>
      <c r="D45" t="s">
        <v>699</v>
      </c>
      <c r="E45" s="13">
        <v>45505</v>
      </c>
      <c r="F45" s="13">
        <v>45717</v>
      </c>
      <c r="G45" s="9">
        <v>1.3020963868365306E-4</v>
      </c>
      <c r="H45" s="9">
        <v>0.11772965007016981</v>
      </c>
      <c r="I45">
        <v>1</v>
      </c>
      <c r="J45" s="14">
        <v>0</v>
      </c>
      <c r="K45" s="14">
        <v>0</v>
      </c>
      <c r="L45" s="14" t="e">
        <v>#NUM!</v>
      </c>
      <c r="M45" s="14">
        <v>0</v>
      </c>
      <c r="N45" s="14">
        <v>1636.0329939393937</v>
      </c>
      <c r="O45" t="e">
        <v>#N/A</v>
      </c>
      <c r="P45" t="e">
        <v>#N/A</v>
      </c>
    </row>
    <row r="46" spans="1:16">
      <c r="A46">
        <v>2021</v>
      </c>
      <c r="B46" t="s">
        <v>1007</v>
      </c>
      <c r="C46" t="s">
        <v>1190</v>
      </c>
      <c r="D46" t="s">
        <v>671</v>
      </c>
      <c r="E46" s="13">
        <v>44621</v>
      </c>
      <c r="F46" s="13" t="s">
        <v>679</v>
      </c>
      <c r="G46" s="9">
        <v>4.3249721703640519E-5</v>
      </c>
      <c r="H46" s="9">
        <v>0.11772965007016981</v>
      </c>
      <c r="I46">
        <v>1</v>
      </c>
      <c r="J46" s="14">
        <v>0</v>
      </c>
      <c r="K46" s="14">
        <v>0</v>
      </c>
      <c r="L46" s="14" t="e">
        <v>#NUM!</v>
      </c>
      <c r="M46" s="14">
        <v>0</v>
      </c>
      <c r="N46" s="14">
        <v>8496.8569130434771</v>
      </c>
      <c r="O46">
        <v>273159</v>
      </c>
      <c r="P46" t="s">
        <v>817</v>
      </c>
    </row>
    <row r="47" spans="1:16">
      <c r="A47">
        <v>2023</v>
      </c>
      <c r="B47" t="s">
        <v>1007</v>
      </c>
      <c r="C47" t="s">
        <v>1136</v>
      </c>
      <c r="D47" t="s">
        <v>671</v>
      </c>
      <c r="E47" s="13">
        <v>45261</v>
      </c>
      <c r="F47" s="13" t="s">
        <v>679</v>
      </c>
      <c r="G47" s="9">
        <v>2.7744926941030867E-5</v>
      </c>
      <c r="H47" s="9">
        <v>0.11772965007016981</v>
      </c>
      <c r="I47">
        <v>1</v>
      </c>
      <c r="J47" s="14">
        <v>0</v>
      </c>
      <c r="K47" s="14">
        <v>0</v>
      </c>
      <c r="L47" s="14" t="e">
        <v>#NUM!</v>
      </c>
      <c r="M47" s="14">
        <v>0</v>
      </c>
      <c r="N47" s="14">
        <v>188.60485915032677</v>
      </c>
      <c r="O47">
        <v>425445.75686666666</v>
      </c>
      <c r="P47" t="s">
        <v>817</v>
      </c>
    </row>
    <row r="48" spans="1:16">
      <c r="A48">
        <v>2023</v>
      </c>
      <c r="B48" t="s">
        <v>1007</v>
      </c>
      <c r="C48" t="s">
        <v>1159</v>
      </c>
      <c r="D48" t="s">
        <v>671</v>
      </c>
      <c r="E48" s="13">
        <v>45017</v>
      </c>
      <c r="F48" s="13" t="s">
        <v>679</v>
      </c>
      <c r="G48" s="9">
        <v>2.3510584402855718E-5</v>
      </c>
      <c r="H48" s="9">
        <v>0.11772965007016981</v>
      </c>
      <c r="I48">
        <v>1</v>
      </c>
      <c r="J48" s="14">
        <v>0</v>
      </c>
      <c r="K48" s="14">
        <v>0</v>
      </c>
      <c r="L48" s="14" t="e">
        <v>#NUM!</v>
      </c>
      <c r="M48" s="14">
        <v>0</v>
      </c>
      <c r="N48" s="14">
        <v>17705.777309523804</v>
      </c>
      <c r="O48">
        <v>235963.45654594601</v>
      </c>
      <c r="P48" t="s">
        <v>817</v>
      </c>
    </row>
    <row r="49" spans="1:16">
      <c r="A49">
        <v>2023</v>
      </c>
      <c r="B49" t="s">
        <v>1007</v>
      </c>
      <c r="C49" t="s">
        <v>1189</v>
      </c>
      <c r="D49" t="s">
        <v>762</v>
      </c>
      <c r="E49" s="13">
        <v>45474</v>
      </c>
      <c r="F49" s="13" t="s">
        <v>679</v>
      </c>
      <c r="G49" s="9">
        <v>1.4415815933849619E-5</v>
      </c>
      <c r="H49" s="9">
        <v>0.11772965007016981</v>
      </c>
      <c r="I49">
        <v>3</v>
      </c>
      <c r="J49" s="14">
        <v>0</v>
      </c>
      <c r="K49" s="14">
        <v>2350.2470333333331</v>
      </c>
      <c r="L49" s="14">
        <v>2532.4795166666663</v>
      </c>
      <c r="M49" s="14">
        <v>2714.712</v>
      </c>
      <c r="N49" s="14">
        <v>7361.5379999999986</v>
      </c>
      <c r="O49" t="e">
        <v>#N/A</v>
      </c>
      <c r="P49" t="e">
        <v>#N/A</v>
      </c>
    </row>
    <row r="50" spans="1:16">
      <c r="A50">
        <v>2024</v>
      </c>
      <c r="B50" t="s">
        <v>1007</v>
      </c>
      <c r="C50" t="s">
        <v>1160</v>
      </c>
      <c r="D50" t="s">
        <v>671</v>
      </c>
      <c r="E50" s="13">
        <v>45627</v>
      </c>
      <c r="F50" s="13" t="s">
        <v>679</v>
      </c>
      <c r="G50" s="9">
        <v>1.2723685739246902E-5</v>
      </c>
      <c r="H50" s="9">
        <v>0.11772965007016981</v>
      </c>
      <c r="I50">
        <v>1</v>
      </c>
      <c r="J50" s="14">
        <v>0</v>
      </c>
      <c r="K50" s="14">
        <v>0</v>
      </c>
      <c r="L50" s="14" t="e">
        <v>#NUM!</v>
      </c>
      <c r="M50" s="14">
        <v>0</v>
      </c>
      <c r="N50" s="14">
        <v>875.86726666666652</v>
      </c>
      <c r="O50" t="e">
        <v>#N/A</v>
      </c>
      <c r="P50" t="e">
        <v>#N/A</v>
      </c>
    </row>
    <row r="51" spans="1:16">
      <c r="A51">
        <v>2021</v>
      </c>
      <c r="B51" t="s">
        <v>1007</v>
      </c>
      <c r="C51" t="s">
        <v>1127</v>
      </c>
      <c r="D51" t="s">
        <v>671</v>
      </c>
      <c r="E51" s="13">
        <v>44440</v>
      </c>
      <c r="F51" s="13" t="s">
        <v>679</v>
      </c>
      <c r="G51" s="9">
        <v>1.2567272488413555E-5</v>
      </c>
      <c r="H51" s="9">
        <v>0.11772965007016981</v>
      </c>
      <c r="I51">
        <v>1</v>
      </c>
      <c r="J51" s="14">
        <v>0</v>
      </c>
      <c r="K51" s="14">
        <v>107.5498806367244</v>
      </c>
      <c r="L51" s="14">
        <v>107.5498806367244</v>
      </c>
      <c r="M51" s="14">
        <v>107.5498806367244</v>
      </c>
      <c r="N51" s="14">
        <v>0</v>
      </c>
      <c r="O51">
        <v>143144.57474342108</v>
      </c>
      <c r="P51" t="s">
        <v>817</v>
      </c>
    </row>
    <row r="52" spans="1:16">
      <c r="A52">
        <v>2021</v>
      </c>
      <c r="B52" t="s">
        <v>1007</v>
      </c>
      <c r="C52" t="s">
        <v>1123</v>
      </c>
      <c r="D52" t="s">
        <v>671</v>
      </c>
      <c r="E52" s="13">
        <v>44256</v>
      </c>
      <c r="F52" s="13" t="s">
        <v>679</v>
      </c>
      <c r="G52" s="9">
        <v>1.0484450469555399E-5</v>
      </c>
      <c r="H52" s="9">
        <v>0.11772965007016981</v>
      </c>
      <c r="I52">
        <v>1</v>
      </c>
      <c r="J52" s="14">
        <v>0</v>
      </c>
      <c r="K52" s="14">
        <v>5263.8800761904758</v>
      </c>
      <c r="L52" s="14">
        <v>5263.8800761904758</v>
      </c>
      <c r="M52" s="14">
        <v>5263.8800761904758</v>
      </c>
      <c r="N52" s="14">
        <v>0</v>
      </c>
      <c r="O52">
        <v>0</v>
      </c>
      <c r="P52">
        <v>0</v>
      </c>
    </row>
    <row r="53" spans="1:16">
      <c r="A53">
        <v>2022</v>
      </c>
      <c r="B53" t="s">
        <v>1007</v>
      </c>
      <c r="C53" t="s">
        <v>1178</v>
      </c>
      <c r="D53" t="s">
        <v>697</v>
      </c>
      <c r="E53" s="13">
        <v>45047</v>
      </c>
      <c r="F53" s="13" t="s">
        <v>679</v>
      </c>
      <c r="G53" s="9">
        <v>2.614604871334378E-6</v>
      </c>
      <c r="H53" s="9">
        <v>0.11772965007016981</v>
      </c>
      <c r="I53">
        <v>1</v>
      </c>
      <c r="J53" s="14">
        <v>0</v>
      </c>
      <c r="K53" s="14">
        <v>82700.270400000009</v>
      </c>
      <c r="L53" s="14">
        <v>82700.270400000009</v>
      </c>
      <c r="M53" s="14">
        <v>82700.270400000009</v>
      </c>
      <c r="N53" s="14">
        <v>0</v>
      </c>
      <c r="O53">
        <v>0</v>
      </c>
      <c r="P53">
        <v>0</v>
      </c>
    </row>
    <row r="54" spans="1:16">
      <c r="A54">
        <v>2021</v>
      </c>
      <c r="B54" t="s">
        <v>1007</v>
      </c>
      <c r="C54" t="s">
        <v>1101</v>
      </c>
      <c r="D54" t="s">
        <v>671</v>
      </c>
      <c r="E54" s="13">
        <v>44378</v>
      </c>
      <c r="F54" s="13" t="s">
        <v>679</v>
      </c>
      <c r="G54" s="9">
        <v>0</v>
      </c>
      <c r="H54" s="9">
        <v>0.11772965007016981</v>
      </c>
      <c r="I54">
        <v>0</v>
      </c>
      <c r="J54" s="14">
        <v>0</v>
      </c>
      <c r="K54" s="14">
        <v>0</v>
      </c>
      <c r="L54" s="14" t="e">
        <v>#NUM!</v>
      </c>
      <c r="M54" s="14">
        <v>0</v>
      </c>
      <c r="N54" s="14">
        <v>0</v>
      </c>
      <c r="O54">
        <v>15713.422229962547</v>
      </c>
      <c r="P54" t="s">
        <v>830</v>
      </c>
    </row>
    <row r="55" spans="1:16">
      <c r="A55">
        <v>2021</v>
      </c>
      <c r="B55" t="s">
        <v>1007</v>
      </c>
      <c r="C55" t="s">
        <v>1198</v>
      </c>
      <c r="D55" t="s">
        <v>671</v>
      </c>
      <c r="E55" s="13">
        <v>44228</v>
      </c>
      <c r="F55" s="13" t="s">
        <v>679</v>
      </c>
      <c r="G55" s="9">
        <v>0</v>
      </c>
      <c r="H55" s="9">
        <v>0.11772965007016981</v>
      </c>
      <c r="I55">
        <v>0</v>
      </c>
      <c r="J55" s="14">
        <v>0</v>
      </c>
      <c r="K55" s="14">
        <v>0</v>
      </c>
      <c r="L55" s="14" t="e">
        <v>#NUM!</v>
      </c>
      <c r="M55" s="14">
        <v>0</v>
      </c>
      <c r="N55" s="14">
        <v>0</v>
      </c>
      <c r="O55">
        <v>0</v>
      </c>
      <c r="P55" t="s">
        <v>817</v>
      </c>
    </row>
    <row r="56" spans="1:16">
      <c r="A56">
        <v>2024</v>
      </c>
      <c r="B56" t="s">
        <v>1007</v>
      </c>
      <c r="C56" t="s">
        <v>1217</v>
      </c>
      <c r="D56" t="s">
        <v>671</v>
      </c>
      <c r="E56" s="13">
        <v>45809</v>
      </c>
      <c r="F56" s="13" t="s">
        <v>679</v>
      </c>
      <c r="G56" s="9">
        <v>0</v>
      </c>
      <c r="H56" s="9">
        <v>0.11772965007016981</v>
      </c>
      <c r="I56">
        <v>0</v>
      </c>
      <c r="J56" s="14">
        <v>0</v>
      </c>
      <c r="K56" s="14">
        <v>0</v>
      </c>
      <c r="L56" s="14" t="e">
        <v>#NUM!</v>
      </c>
      <c r="M56" s="14">
        <v>0</v>
      </c>
      <c r="N56" s="14">
        <v>0</v>
      </c>
      <c r="O56" t="e">
        <v>#N/A</v>
      </c>
      <c r="P56" t="e">
        <v>#N/A</v>
      </c>
    </row>
    <row r="57" spans="1:16">
      <c r="A57">
        <v>2022</v>
      </c>
      <c r="B57" t="s">
        <v>1021</v>
      </c>
      <c r="C57" t="s">
        <v>1081</v>
      </c>
      <c r="D57" t="s">
        <v>671</v>
      </c>
      <c r="E57" s="13">
        <v>44593</v>
      </c>
      <c r="F57" s="13">
        <v>44743</v>
      </c>
      <c r="G57" s="9">
        <v>5.3127490564987868E-2</v>
      </c>
      <c r="H57" s="9">
        <v>6.7090829152354994E-2</v>
      </c>
      <c r="I57">
        <v>13</v>
      </c>
      <c r="J57" s="14">
        <v>1369.6571123599033</v>
      </c>
      <c r="K57" s="14">
        <v>629.99447630609802</v>
      </c>
      <c r="L57" s="14">
        <v>1088.8679999999999</v>
      </c>
      <c r="M57" s="14">
        <v>1329.6936000000001</v>
      </c>
      <c r="N57" s="14">
        <v>0</v>
      </c>
      <c r="O57" t="s">
        <v>855</v>
      </c>
      <c r="P57" t="s">
        <v>834</v>
      </c>
    </row>
    <row r="58" spans="1:16">
      <c r="A58">
        <v>2023</v>
      </c>
      <c r="B58" t="s">
        <v>1021</v>
      </c>
      <c r="C58" t="s">
        <v>1151</v>
      </c>
      <c r="D58" t="s">
        <v>671</v>
      </c>
      <c r="E58" s="13">
        <v>45170</v>
      </c>
      <c r="F58" s="13" t="s">
        <v>679</v>
      </c>
      <c r="G58" s="9">
        <v>7.0194693254598158E-3</v>
      </c>
      <c r="H58" s="9">
        <v>6.7090829152354994E-2</v>
      </c>
      <c r="I58">
        <v>1</v>
      </c>
      <c r="J58" s="14">
        <v>0</v>
      </c>
      <c r="K58" s="14">
        <v>0</v>
      </c>
      <c r="L58" s="14" t="e">
        <v>#NUM!</v>
      </c>
      <c r="M58" s="14">
        <v>0</v>
      </c>
      <c r="N58" s="14">
        <v>17.17861050724974</v>
      </c>
      <c r="O58" t="e">
        <v>#N/A</v>
      </c>
      <c r="P58" t="e">
        <v>#N/A</v>
      </c>
    </row>
    <row r="59" spans="1:16">
      <c r="A59">
        <v>2023</v>
      </c>
      <c r="B59" t="s">
        <v>1021</v>
      </c>
      <c r="C59" t="s">
        <v>1022</v>
      </c>
      <c r="D59" t="s">
        <v>671</v>
      </c>
      <c r="E59" s="13">
        <v>45170</v>
      </c>
      <c r="F59" s="13" t="s">
        <v>679</v>
      </c>
      <c r="G59" s="9">
        <v>4.5494775893710326E-3</v>
      </c>
      <c r="H59" s="9">
        <v>6.7090829152354994E-2</v>
      </c>
      <c r="I59">
        <v>1</v>
      </c>
      <c r="J59" s="14">
        <v>0</v>
      </c>
      <c r="K59" s="14">
        <v>0</v>
      </c>
      <c r="L59" s="14" t="e">
        <v>#NUM!</v>
      </c>
      <c r="M59" s="14">
        <v>0</v>
      </c>
      <c r="N59" s="14">
        <v>2829.4014832379721</v>
      </c>
      <c r="O59">
        <v>3650.3183878043233</v>
      </c>
      <c r="P59" t="s">
        <v>817</v>
      </c>
    </row>
    <row r="60" spans="1:16">
      <c r="A60">
        <v>2023</v>
      </c>
      <c r="B60" t="s">
        <v>1021</v>
      </c>
      <c r="C60" t="s">
        <v>1116</v>
      </c>
      <c r="D60" t="s">
        <v>671</v>
      </c>
      <c r="E60" s="13">
        <v>45170</v>
      </c>
      <c r="F60" s="13" t="s">
        <v>679</v>
      </c>
      <c r="G60" s="9">
        <v>2.0194451443275303E-3</v>
      </c>
      <c r="H60" s="9">
        <v>6.7090829152354994E-2</v>
      </c>
      <c r="I60">
        <v>1</v>
      </c>
      <c r="J60" s="14">
        <v>0</v>
      </c>
      <c r="K60" s="14">
        <v>0</v>
      </c>
      <c r="L60" s="14" t="e">
        <v>#NUM!</v>
      </c>
      <c r="M60" s="14">
        <v>0</v>
      </c>
      <c r="N60" s="14">
        <v>12.748542187450102</v>
      </c>
      <c r="O60">
        <v>12.198984910804876</v>
      </c>
      <c r="P60" t="s">
        <v>867</v>
      </c>
    </row>
    <row r="61" spans="1:16">
      <c r="A61">
        <v>2022</v>
      </c>
      <c r="B61" t="s">
        <v>1021</v>
      </c>
      <c r="C61" t="s">
        <v>1143</v>
      </c>
      <c r="D61" t="s">
        <v>703</v>
      </c>
      <c r="E61" s="13">
        <v>43405</v>
      </c>
      <c r="F61" s="13" t="s">
        <v>679</v>
      </c>
      <c r="G61" s="9">
        <v>3.7494652820874321E-4</v>
      </c>
      <c r="H61" s="9">
        <v>6.7090829152354994E-2</v>
      </c>
      <c r="I61">
        <v>1</v>
      </c>
      <c r="J61" s="14">
        <v>0</v>
      </c>
      <c r="K61" s="14">
        <v>0.3020325359477124</v>
      </c>
      <c r="L61" s="14">
        <v>0.3020325359477124</v>
      </c>
      <c r="M61" s="14">
        <v>0.3020325359477124</v>
      </c>
      <c r="N61" s="14">
        <v>0</v>
      </c>
      <c r="O61">
        <v>2.3364811713290332</v>
      </c>
      <c r="P61" t="s">
        <v>817</v>
      </c>
    </row>
    <row r="62" spans="1:16">
      <c r="A62">
        <v>2022</v>
      </c>
      <c r="B62" t="s">
        <v>1109</v>
      </c>
      <c r="C62" t="s">
        <v>1135</v>
      </c>
      <c r="D62" t="s">
        <v>671</v>
      </c>
      <c r="E62" s="13">
        <v>44531</v>
      </c>
      <c r="F62" s="13">
        <v>44562</v>
      </c>
      <c r="G62" s="9">
        <v>4.602312293625619E-2</v>
      </c>
      <c r="H62" s="9">
        <v>4.9054951553048558E-2</v>
      </c>
      <c r="I62">
        <v>13</v>
      </c>
      <c r="J62" s="14">
        <v>1265.3146924723178</v>
      </c>
      <c r="K62" s="14">
        <v>27.723742091940732</v>
      </c>
      <c r="L62" s="14">
        <v>40.978999742455926</v>
      </c>
      <c r="M62" s="14">
        <v>59.962227031319898</v>
      </c>
      <c r="N62" s="14">
        <v>0</v>
      </c>
      <c r="O62">
        <v>9.7017384856224762</v>
      </c>
      <c r="P62" t="s">
        <v>873</v>
      </c>
    </row>
    <row r="63" spans="1:16">
      <c r="A63">
        <v>2021</v>
      </c>
      <c r="B63" t="s">
        <v>1109</v>
      </c>
      <c r="C63" t="s">
        <v>1120</v>
      </c>
      <c r="D63" t="s">
        <v>671</v>
      </c>
      <c r="E63" s="13">
        <v>44531</v>
      </c>
      <c r="F63" s="13">
        <v>44927</v>
      </c>
      <c r="G63" s="9">
        <v>2.3190180338737779E-3</v>
      </c>
      <c r="H63" s="9">
        <v>4.9054951553048558E-2</v>
      </c>
      <c r="I63">
        <v>12</v>
      </c>
      <c r="J63" s="14">
        <v>282.43022705771051</v>
      </c>
      <c r="K63" s="14">
        <v>192.04843177339899</v>
      </c>
      <c r="L63" s="14">
        <v>276.23514071449472</v>
      </c>
      <c r="M63" s="14">
        <v>323.37398042251584</v>
      </c>
      <c r="N63" s="14">
        <v>0</v>
      </c>
      <c r="O63">
        <v>58128</v>
      </c>
      <c r="P63" t="s">
        <v>869</v>
      </c>
    </row>
    <row r="64" spans="1:16">
      <c r="A64">
        <v>2022</v>
      </c>
      <c r="B64" t="s">
        <v>1109</v>
      </c>
      <c r="C64" t="s">
        <v>1110</v>
      </c>
      <c r="D64" t="s">
        <v>709</v>
      </c>
      <c r="E64" s="13">
        <v>44774</v>
      </c>
      <c r="F64" s="13">
        <v>44986</v>
      </c>
      <c r="G64" s="9">
        <v>7.1281058291859222E-4</v>
      </c>
      <c r="H64" s="9">
        <v>4.9054951553048558E-2</v>
      </c>
      <c r="I64">
        <v>9</v>
      </c>
      <c r="J64" s="14">
        <v>984.6</v>
      </c>
      <c r="K64" s="14">
        <v>759.59191999999996</v>
      </c>
      <c r="L64" s="14">
        <v>838.13162002573995</v>
      </c>
      <c r="M64" s="14">
        <v>907.3293658536586</v>
      </c>
      <c r="N64" s="14">
        <v>1025.5652935514918</v>
      </c>
      <c r="O64">
        <v>28408.69318992248</v>
      </c>
      <c r="P64" t="s">
        <v>866</v>
      </c>
    </row>
    <row r="65" spans="1:16">
      <c r="A65">
        <v>2021</v>
      </c>
      <c r="B65" t="s">
        <v>1109</v>
      </c>
      <c r="C65" t="s">
        <v>1155</v>
      </c>
      <c r="D65" t="s">
        <v>766</v>
      </c>
      <c r="E65" s="13">
        <v>0</v>
      </c>
      <c r="F65" s="13" t="s">
        <v>679</v>
      </c>
      <c r="G65" s="9">
        <v>0</v>
      </c>
      <c r="H65" s="9">
        <v>4.9054951553048558E-2</v>
      </c>
      <c r="I65">
        <v>0</v>
      </c>
      <c r="J65" s="14">
        <v>0</v>
      </c>
      <c r="K65" s="14">
        <v>0</v>
      </c>
      <c r="L65" s="14" t="e">
        <v>#NUM!</v>
      </c>
      <c r="M65" s="14">
        <v>0</v>
      </c>
      <c r="N65" s="14">
        <v>0</v>
      </c>
      <c r="O65">
        <v>0</v>
      </c>
      <c r="P65">
        <v>0</v>
      </c>
    </row>
    <row r="66" spans="1:16">
      <c r="A66">
        <v>2021</v>
      </c>
      <c r="B66" t="s">
        <v>1012</v>
      </c>
      <c r="C66" t="s">
        <v>1034</v>
      </c>
      <c r="D66" t="s">
        <v>691</v>
      </c>
      <c r="E66" s="13">
        <v>44409</v>
      </c>
      <c r="F66" s="13">
        <v>44621</v>
      </c>
      <c r="G66" s="9">
        <v>1.8039087226807655E-2</v>
      </c>
      <c r="H66" s="9">
        <v>3.2428099191863742E-2</v>
      </c>
      <c r="I66">
        <v>12</v>
      </c>
      <c r="J66" s="14">
        <v>1663.7297832673037</v>
      </c>
      <c r="K66" s="14">
        <v>1139.8630945836385</v>
      </c>
      <c r="L66" s="14">
        <v>1184.7362336472384</v>
      </c>
      <c r="M66" s="14">
        <v>1994.2692</v>
      </c>
      <c r="N66" s="14">
        <v>9713.0380480818112</v>
      </c>
      <c r="O66" t="s">
        <v>833</v>
      </c>
      <c r="P66" t="s">
        <v>834</v>
      </c>
    </row>
    <row r="67" spans="1:16">
      <c r="A67">
        <v>2021</v>
      </c>
      <c r="B67" t="s">
        <v>1012</v>
      </c>
      <c r="C67" t="s">
        <v>1013</v>
      </c>
      <c r="D67" t="s">
        <v>678</v>
      </c>
      <c r="E67" s="13">
        <v>44378</v>
      </c>
      <c r="F67" s="13">
        <v>44621</v>
      </c>
      <c r="G67" s="9">
        <v>6.4256977124575723E-3</v>
      </c>
      <c r="H67" s="9">
        <v>3.2428099191863742E-2</v>
      </c>
      <c r="I67">
        <v>11</v>
      </c>
      <c r="J67" s="14">
        <v>1749.5846613545816</v>
      </c>
      <c r="K67" s="14">
        <v>0</v>
      </c>
      <c r="L67" s="14" t="e">
        <v>#NUM!</v>
      </c>
      <c r="M67" s="14">
        <v>0</v>
      </c>
      <c r="N67" s="14">
        <v>0</v>
      </c>
      <c r="O67">
        <v>21934</v>
      </c>
      <c r="P67" t="s">
        <v>817</v>
      </c>
    </row>
    <row r="68" spans="1:16">
      <c r="A68">
        <v>2021</v>
      </c>
      <c r="B68" t="s">
        <v>1012</v>
      </c>
      <c r="C68" t="s">
        <v>1028</v>
      </c>
      <c r="D68" t="s">
        <v>671</v>
      </c>
      <c r="E68" s="13">
        <v>44409</v>
      </c>
      <c r="F68" s="13">
        <v>44986</v>
      </c>
      <c r="G68" s="9">
        <v>6.1030778557506797E-3</v>
      </c>
      <c r="H68" s="9">
        <v>3.2428099191863742E-2</v>
      </c>
      <c r="I68">
        <v>4</v>
      </c>
      <c r="J68" s="14">
        <v>396.96900826446279</v>
      </c>
      <c r="K68" s="14">
        <v>0</v>
      </c>
      <c r="L68" s="14" t="e">
        <v>#NUM!</v>
      </c>
      <c r="M68" s="14">
        <v>0</v>
      </c>
      <c r="N68" s="14">
        <v>0</v>
      </c>
      <c r="O68">
        <v>496524.97785299993</v>
      </c>
      <c r="P68" t="s">
        <v>817</v>
      </c>
    </row>
    <row r="69" spans="1:16">
      <c r="A69">
        <v>2023</v>
      </c>
      <c r="B69" t="s">
        <v>1012</v>
      </c>
      <c r="C69" t="s">
        <v>1105</v>
      </c>
      <c r="D69" t="s">
        <v>671</v>
      </c>
      <c r="E69" s="13">
        <v>45261</v>
      </c>
      <c r="F69" s="13" t="s">
        <v>679</v>
      </c>
      <c r="G69" s="9">
        <v>1.8602363968478325E-3</v>
      </c>
      <c r="H69" s="9">
        <v>3.2428099191863742E-2</v>
      </c>
      <c r="I69">
        <v>6</v>
      </c>
      <c r="J69" s="14">
        <v>0</v>
      </c>
      <c r="K69" s="14">
        <v>2.5895833333333335E-3</v>
      </c>
      <c r="L69" s="14">
        <v>671.47636875000001</v>
      </c>
      <c r="M69" s="14">
        <v>813.57699211997965</v>
      </c>
      <c r="N69" s="14">
        <v>1030.6806932920533</v>
      </c>
      <c r="O69" t="e">
        <v>#N/A</v>
      </c>
      <c r="P69" t="e">
        <v>#N/A</v>
      </c>
    </row>
    <row r="70" spans="1:16">
      <c r="A70">
        <v>2024</v>
      </c>
      <c r="B70" t="s">
        <v>1012</v>
      </c>
      <c r="C70" t="s">
        <v>1027</v>
      </c>
      <c r="D70" t="s">
        <v>671</v>
      </c>
      <c r="E70" s="13">
        <v>45689</v>
      </c>
      <c r="F70" s="13" t="s">
        <v>679</v>
      </c>
      <c r="G70" s="9">
        <v>0</v>
      </c>
      <c r="H70" s="9">
        <v>3.2428099191863742E-2</v>
      </c>
      <c r="I70">
        <v>0</v>
      </c>
      <c r="J70" s="14">
        <v>0</v>
      </c>
      <c r="K70" s="14">
        <v>0</v>
      </c>
      <c r="L70" s="14" t="e">
        <v>#NUM!</v>
      </c>
      <c r="M70" s="14">
        <v>0</v>
      </c>
      <c r="N70" s="14">
        <v>0</v>
      </c>
      <c r="O70" t="e">
        <v>#N/A</v>
      </c>
      <c r="P70" t="e">
        <v>#N/A</v>
      </c>
    </row>
    <row r="71" spans="1:16">
      <c r="A71">
        <v>2023</v>
      </c>
      <c r="B71" t="s">
        <v>1200</v>
      </c>
      <c r="C71" t="s">
        <v>1202</v>
      </c>
      <c r="D71" t="s">
        <v>709</v>
      </c>
      <c r="E71" s="13">
        <v>45078</v>
      </c>
      <c r="F71" s="13">
        <v>45170</v>
      </c>
      <c r="G71" s="9">
        <v>2.4312776746923993E-2</v>
      </c>
      <c r="H71" s="9">
        <v>2.9435384629149401E-2</v>
      </c>
      <c r="I71">
        <v>13</v>
      </c>
      <c r="J71" s="14">
        <v>225.78128104762931</v>
      </c>
      <c r="K71" s="14">
        <v>0</v>
      </c>
      <c r="L71" s="14" t="e">
        <v>#NUM!</v>
      </c>
      <c r="M71" s="14">
        <v>0</v>
      </c>
      <c r="N71" s="14">
        <v>0</v>
      </c>
      <c r="O71">
        <v>225.26355847320841</v>
      </c>
      <c r="P71" t="s">
        <v>885</v>
      </c>
    </row>
    <row r="72" spans="1:16">
      <c r="A72">
        <v>2022</v>
      </c>
      <c r="B72" t="s">
        <v>1200</v>
      </c>
      <c r="C72" t="s">
        <v>1204</v>
      </c>
      <c r="D72" t="s">
        <v>691</v>
      </c>
      <c r="E72" s="13">
        <v>44531</v>
      </c>
      <c r="F72" s="13">
        <v>44652</v>
      </c>
      <c r="G72" s="9">
        <v>4.9387958703529296E-3</v>
      </c>
      <c r="H72" s="9">
        <v>2.9435384629149401E-2</v>
      </c>
      <c r="I72">
        <v>5</v>
      </c>
      <c r="J72" s="14">
        <v>0</v>
      </c>
      <c r="K72" s="14">
        <v>0</v>
      </c>
      <c r="L72" s="14" t="e">
        <v>#NUM!</v>
      </c>
      <c r="M72" s="14">
        <v>0</v>
      </c>
      <c r="N72" s="14">
        <v>146.36855172447966</v>
      </c>
      <c r="O72">
        <v>0</v>
      </c>
      <c r="P72">
        <v>0</v>
      </c>
    </row>
    <row r="73" spans="1:16">
      <c r="A73">
        <v>2022</v>
      </c>
      <c r="B73" t="s">
        <v>1200</v>
      </c>
      <c r="C73" t="s">
        <v>1201</v>
      </c>
      <c r="D73" t="s">
        <v>787</v>
      </c>
      <c r="E73" s="13">
        <v>44896</v>
      </c>
      <c r="F73" s="13" t="s">
        <v>679</v>
      </c>
      <c r="G73" s="9">
        <v>1.8381196471490069E-4</v>
      </c>
      <c r="H73" s="9">
        <v>2.9435384629149401E-2</v>
      </c>
      <c r="I73">
        <v>7</v>
      </c>
      <c r="J73" s="14">
        <v>0</v>
      </c>
      <c r="K73" s="14">
        <v>107.8263048888889</v>
      </c>
      <c r="L73" s="14">
        <v>118.99361423350645</v>
      </c>
      <c r="M73" s="14">
        <v>120.08800571428571</v>
      </c>
      <c r="N73" s="14">
        <v>0</v>
      </c>
      <c r="O73">
        <v>113.64811543912806</v>
      </c>
      <c r="P73" t="s">
        <v>838</v>
      </c>
    </row>
    <row r="74" spans="1:16">
      <c r="A74">
        <v>2021</v>
      </c>
      <c r="B74" t="s">
        <v>1200</v>
      </c>
      <c r="C74" t="s">
        <v>1203</v>
      </c>
      <c r="D74" t="s">
        <v>670</v>
      </c>
      <c r="E74" s="13">
        <v>44166</v>
      </c>
      <c r="F74" s="13">
        <v>44256</v>
      </c>
      <c r="G74" s="9">
        <v>4.7157580104869377E-11</v>
      </c>
      <c r="H74" s="9">
        <v>2.9435384629149401E-2</v>
      </c>
      <c r="I74">
        <v>1</v>
      </c>
      <c r="J74" s="14">
        <v>0</v>
      </c>
      <c r="K74" s="14">
        <v>0</v>
      </c>
      <c r="L74" s="14">
        <v>1.2029032258064516E-3</v>
      </c>
      <c r="M74" s="14">
        <v>2.4058064516129032E-3</v>
      </c>
      <c r="N74" s="14">
        <v>0</v>
      </c>
      <c r="O74">
        <v>0</v>
      </c>
      <c r="P74" t="s">
        <v>817</v>
      </c>
    </row>
    <row r="75" spans="1:16">
      <c r="A75">
        <v>2022</v>
      </c>
      <c r="B75" t="s">
        <v>1038</v>
      </c>
      <c r="C75" t="s">
        <v>1137</v>
      </c>
      <c r="D75" t="s">
        <v>755</v>
      </c>
      <c r="E75" s="13">
        <v>45170</v>
      </c>
      <c r="F75" s="13" t="s">
        <v>679</v>
      </c>
      <c r="G75" s="9">
        <v>2.8756815792946842E-2</v>
      </c>
      <c r="H75" s="9">
        <v>2.8761952007941544E-2</v>
      </c>
      <c r="I75">
        <v>7</v>
      </c>
      <c r="J75" s="14">
        <v>0</v>
      </c>
      <c r="K75" s="14">
        <v>518.85160654170807</v>
      </c>
      <c r="L75" s="14">
        <v>911.90978293001785</v>
      </c>
      <c r="M75" s="14">
        <v>6587.5592767573698</v>
      </c>
      <c r="N75" s="14">
        <v>687.66241552371673</v>
      </c>
      <c r="O75">
        <v>4436.6314589993699</v>
      </c>
      <c r="P75" t="s">
        <v>838</v>
      </c>
    </row>
    <row r="76" spans="1:16">
      <c r="A76">
        <v>2022</v>
      </c>
      <c r="B76" t="s">
        <v>1038</v>
      </c>
      <c r="C76" t="s">
        <v>1191</v>
      </c>
      <c r="D76" t="s">
        <v>678</v>
      </c>
      <c r="E76" s="13">
        <v>44531</v>
      </c>
      <c r="F76" s="13">
        <v>44682</v>
      </c>
      <c r="G76" s="9">
        <v>5.0387874342052927E-6</v>
      </c>
      <c r="H76" s="9">
        <v>2.8761952007941544E-2</v>
      </c>
      <c r="I76">
        <v>3</v>
      </c>
      <c r="J76" s="14">
        <v>0</v>
      </c>
      <c r="K76" s="14">
        <v>1599.4167391304347</v>
      </c>
      <c r="L76" s="14">
        <v>1599.4167391304347</v>
      </c>
      <c r="M76" s="14">
        <v>1599.4167391304347</v>
      </c>
      <c r="N76" s="14">
        <v>0</v>
      </c>
      <c r="O76">
        <v>11666.706666666667</v>
      </c>
      <c r="P76" t="s">
        <v>817</v>
      </c>
    </row>
    <row r="77" spans="1:16">
      <c r="A77">
        <v>2021</v>
      </c>
      <c r="B77" t="s">
        <v>1038</v>
      </c>
      <c r="C77" t="s">
        <v>1039</v>
      </c>
      <c r="D77" t="s">
        <v>671</v>
      </c>
      <c r="E77" s="13">
        <v>44136</v>
      </c>
      <c r="F77" s="13" t="s">
        <v>679</v>
      </c>
      <c r="G77" s="9">
        <v>9.742756049666012E-8</v>
      </c>
      <c r="H77" s="9">
        <v>2.8761952007941544E-2</v>
      </c>
      <c r="I77">
        <v>1</v>
      </c>
      <c r="J77" s="14">
        <v>0</v>
      </c>
      <c r="K77" s="14">
        <v>0</v>
      </c>
      <c r="L77" s="14" t="e">
        <v>#NUM!</v>
      </c>
      <c r="M77" s="14">
        <v>0</v>
      </c>
      <c r="N77" s="14">
        <v>0</v>
      </c>
      <c r="O77">
        <v>0</v>
      </c>
      <c r="P77">
        <v>0</v>
      </c>
    </row>
    <row r="78" spans="1:16">
      <c r="A78">
        <v>2022</v>
      </c>
      <c r="B78" t="s">
        <v>1009</v>
      </c>
      <c r="C78" t="s">
        <v>1215</v>
      </c>
      <c r="D78" t="s">
        <v>671</v>
      </c>
      <c r="E78" s="13">
        <v>44743</v>
      </c>
      <c r="F78" s="13" t="s">
        <v>679</v>
      </c>
      <c r="G78" s="9">
        <v>1.2638391717422627E-2</v>
      </c>
      <c r="H78" s="9">
        <v>2.6238962166651732E-2</v>
      </c>
      <c r="I78">
        <v>8</v>
      </c>
      <c r="J78" s="14">
        <v>0</v>
      </c>
      <c r="K78" s="14">
        <v>56774.550107142852</v>
      </c>
      <c r="L78" s="14">
        <v>133607.27325</v>
      </c>
      <c r="M78" s="14">
        <v>151813.5564</v>
      </c>
      <c r="N78" s="14">
        <v>142352.11147219918</v>
      </c>
      <c r="O78">
        <v>546045.3702891157</v>
      </c>
      <c r="P78" t="s">
        <v>817</v>
      </c>
    </row>
    <row r="79" spans="1:16">
      <c r="A79">
        <v>2021</v>
      </c>
      <c r="B79" t="s">
        <v>1009</v>
      </c>
      <c r="C79" t="s">
        <v>1209</v>
      </c>
      <c r="D79" t="s">
        <v>671</v>
      </c>
      <c r="E79" s="13">
        <v>44317</v>
      </c>
      <c r="F79" s="13" t="s">
        <v>679</v>
      </c>
      <c r="G79" s="9">
        <v>4.8245960947523496E-3</v>
      </c>
      <c r="H79" s="9">
        <v>2.6238962166651732E-2</v>
      </c>
      <c r="I79">
        <v>1</v>
      </c>
      <c r="J79" s="14">
        <v>0</v>
      </c>
      <c r="K79" s="14">
        <v>0</v>
      </c>
      <c r="L79" s="14" t="e">
        <v>#NUM!</v>
      </c>
      <c r="M79" s="14">
        <v>0</v>
      </c>
      <c r="N79" s="14">
        <v>15.782163485420556</v>
      </c>
      <c r="O79" t="s">
        <v>887</v>
      </c>
      <c r="P79" t="s">
        <v>817</v>
      </c>
    </row>
    <row r="80" spans="1:16">
      <c r="A80">
        <v>2023</v>
      </c>
      <c r="B80" t="s">
        <v>1009</v>
      </c>
      <c r="C80" t="s">
        <v>1108</v>
      </c>
      <c r="D80" t="s">
        <v>671</v>
      </c>
      <c r="E80" s="13">
        <v>44927</v>
      </c>
      <c r="F80" s="13" t="s">
        <v>679</v>
      </c>
      <c r="G80" s="9">
        <v>3.1427156359951753E-3</v>
      </c>
      <c r="H80" s="9">
        <v>2.6238962166651732E-2</v>
      </c>
      <c r="I80">
        <v>2</v>
      </c>
      <c r="J80" s="14">
        <v>0</v>
      </c>
      <c r="K80" s="14">
        <v>332.73487181413793</v>
      </c>
      <c r="L80" s="14">
        <v>332.73487181413793</v>
      </c>
      <c r="M80" s="14">
        <v>332.73487181413793</v>
      </c>
      <c r="N80" s="14">
        <v>318.0518531240827</v>
      </c>
      <c r="O80">
        <v>32326.577982758619</v>
      </c>
      <c r="P80" t="s">
        <v>817</v>
      </c>
    </row>
    <row r="81" spans="1:16">
      <c r="A81">
        <v>2023</v>
      </c>
      <c r="B81" t="s">
        <v>1009</v>
      </c>
      <c r="C81" t="s">
        <v>1073</v>
      </c>
      <c r="D81" t="s">
        <v>671</v>
      </c>
      <c r="E81" s="13">
        <v>45292</v>
      </c>
      <c r="F81" s="13">
        <v>45566</v>
      </c>
      <c r="G81" s="9">
        <v>1.5504356728570114E-3</v>
      </c>
      <c r="H81" s="9">
        <v>2.6238962166651732E-2</v>
      </c>
      <c r="I81">
        <v>2</v>
      </c>
      <c r="J81" s="14">
        <v>47509.894736842107</v>
      </c>
      <c r="K81" s="14">
        <v>0</v>
      </c>
      <c r="L81" s="14" t="e">
        <v>#NUM!</v>
      </c>
      <c r="M81" s="14">
        <v>0</v>
      </c>
      <c r="N81" s="14">
        <v>50039.273485446975</v>
      </c>
      <c r="O81" t="e">
        <v>#N/A</v>
      </c>
      <c r="P81" t="e">
        <v>#N/A</v>
      </c>
    </row>
    <row r="82" spans="1:16">
      <c r="A82">
        <v>2023</v>
      </c>
      <c r="B82" t="s">
        <v>1009</v>
      </c>
      <c r="C82" t="s">
        <v>1142</v>
      </c>
      <c r="D82" t="s">
        <v>678</v>
      </c>
      <c r="E82" s="13">
        <v>45292</v>
      </c>
      <c r="F82" s="13" t="s">
        <v>679</v>
      </c>
      <c r="G82" s="9">
        <v>1.5456799273157529E-3</v>
      </c>
      <c r="H82" s="9">
        <v>2.6238962166651732E-2</v>
      </c>
      <c r="I82">
        <v>3</v>
      </c>
      <c r="J82" s="14">
        <v>0</v>
      </c>
      <c r="K82" s="14">
        <v>384.50133333333332</v>
      </c>
      <c r="L82" s="14">
        <v>388.53822917159908</v>
      </c>
      <c r="M82" s="14">
        <v>392.57512500986485</v>
      </c>
      <c r="N82" s="14">
        <v>451.69046666666657</v>
      </c>
      <c r="O82" t="e">
        <v>#N/A</v>
      </c>
      <c r="P82" t="e">
        <v>#N/A</v>
      </c>
    </row>
    <row r="83" spans="1:16">
      <c r="A83">
        <v>2021</v>
      </c>
      <c r="B83" t="s">
        <v>1009</v>
      </c>
      <c r="C83" t="s">
        <v>1153</v>
      </c>
      <c r="D83" t="s">
        <v>671</v>
      </c>
      <c r="E83" s="13">
        <v>44287</v>
      </c>
      <c r="F83" s="13" t="s">
        <v>679</v>
      </c>
      <c r="G83" s="9">
        <v>1.2406873632942236E-3</v>
      </c>
      <c r="H83" s="9">
        <v>2.6238962166651732E-2</v>
      </c>
      <c r="I83">
        <v>10</v>
      </c>
      <c r="J83" s="14">
        <v>0</v>
      </c>
      <c r="K83" s="14">
        <v>32.376810545149567</v>
      </c>
      <c r="L83" s="14">
        <v>53.232873786407765</v>
      </c>
      <c r="M83" s="14">
        <v>73.222641706777679</v>
      </c>
      <c r="N83" s="14">
        <v>405.62168812499999</v>
      </c>
      <c r="O83">
        <v>18790.642370355094</v>
      </c>
      <c r="P83" t="s">
        <v>817</v>
      </c>
    </row>
    <row r="84" spans="1:16">
      <c r="A84">
        <v>2022</v>
      </c>
      <c r="B84" t="s">
        <v>1009</v>
      </c>
      <c r="C84" t="s">
        <v>1197</v>
      </c>
      <c r="D84" t="s">
        <v>671</v>
      </c>
      <c r="E84" s="13">
        <v>44927</v>
      </c>
      <c r="F84" s="13" t="s">
        <v>679</v>
      </c>
      <c r="G84" s="9">
        <v>5.8280598835033196E-4</v>
      </c>
      <c r="H84" s="9">
        <v>2.6238962166651732E-2</v>
      </c>
      <c r="I84">
        <v>5</v>
      </c>
      <c r="J84" s="14">
        <v>0</v>
      </c>
      <c r="K84" s="14">
        <v>3806.7230142857143</v>
      </c>
      <c r="L84" s="14">
        <v>4621.4004444444445</v>
      </c>
      <c r="M84" s="14">
        <v>4716.9438008119077</v>
      </c>
      <c r="N84" s="14">
        <v>13206.971861348527</v>
      </c>
      <c r="O84">
        <v>86321.238121337345</v>
      </c>
      <c r="P84" t="s">
        <v>866</v>
      </c>
    </row>
    <row r="85" spans="1:16">
      <c r="A85">
        <v>2024</v>
      </c>
      <c r="B85" t="s">
        <v>1009</v>
      </c>
      <c r="C85" t="s">
        <v>1058</v>
      </c>
      <c r="D85" t="s">
        <v>671</v>
      </c>
      <c r="E85" s="13">
        <v>45474</v>
      </c>
      <c r="F85" s="13" t="s">
        <v>679</v>
      </c>
      <c r="G85" s="9">
        <v>2.9225936459005699E-4</v>
      </c>
      <c r="H85" s="9">
        <v>2.6238962166651732E-2</v>
      </c>
      <c r="I85">
        <v>2</v>
      </c>
      <c r="J85" s="14">
        <v>0</v>
      </c>
      <c r="K85" s="14">
        <v>0</v>
      </c>
      <c r="L85" s="14" t="e">
        <v>#NUM!</v>
      </c>
      <c r="M85" s="14">
        <v>0</v>
      </c>
      <c r="N85" s="14">
        <v>922.71545658804382</v>
      </c>
      <c r="O85" t="e">
        <v>#N/A</v>
      </c>
      <c r="P85" t="e">
        <v>#N/A</v>
      </c>
    </row>
    <row r="86" spans="1:16">
      <c r="A86">
        <v>2023</v>
      </c>
      <c r="B86" t="s">
        <v>1009</v>
      </c>
      <c r="C86" t="s">
        <v>1192</v>
      </c>
      <c r="D86" t="s">
        <v>678</v>
      </c>
      <c r="E86" s="13">
        <v>44896</v>
      </c>
      <c r="F86" s="13" t="s">
        <v>679</v>
      </c>
      <c r="G86" s="9">
        <v>2.6549567316218081E-4</v>
      </c>
      <c r="H86" s="9">
        <v>2.6238962166651732E-2</v>
      </c>
      <c r="I86">
        <v>2</v>
      </c>
      <c r="J86" s="14">
        <v>0</v>
      </c>
      <c r="K86" s="14">
        <v>35137.621200000001</v>
      </c>
      <c r="L86" s="14">
        <v>35137.621200000001</v>
      </c>
      <c r="M86" s="14">
        <v>35137.621200000001</v>
      </c>
      <c r="N86" s="14">
        <v>0</v>
      </c>
      <c r="O86" t="e">
        <v>#N/A</v>
      </c>
      <c r="P86" t="e">
        <v>#N/A</v>
      </c>
    </row>
    <row r="87" spans="1:16">
      <c r="A87">
        <v>2022</v>
      </c>
      <c r="B87" t="s">
        <v>1009</v>
      </c>
      <c r="C87" t="s">
        <v>1064</v>
      </c>
      <c r="D87" t="s">
        <v>697</v>
      </c>
      <c r="E87" s="13">
        <v>44774</v>
      </c>
      <c r="F87" s="13" t="s">
        <v>679</v>
      </c>
      <c r="G87" s="9">
        <v>1.492509861947968E-4</v>
      </c>
      <c r="H87" s="9">
        <v>2.6238962166651732E-2</v>
      </c>
      <c r="I87">
        <v>1</v>
      </c>
      <c r="J87" s="14">
        <v>0</v>
      </c>
      <c r="K87" s="14">
        <v>4720826.8641666668</v>
      </c>
      <c r="L87" s="14">
        <v>4720826.8641666668</v>
      </c>
      <c r="M87" s="14">
        <v>4720826.8641666668</v>
      </c>
      <c r="N87" s="14">
        <v>0</v>
      </c>
      <c r="O87">
        <v>0</v>
      </c>
      <c r="P87">
        <v>0</v>
      </c>
    </row>
    <row r="88" spans="1:16">
      <c r="A88">
        <v>2021</v>
      </c>
      <c r="B88" t="s">
        <v>1009</v>
      </c>
      <c r="C88" t="s">
        <v>1010</v>
      </c>
      <c r="D88" t="s">
        <v>671</v>
      </c>
      <c r="E88" s="13">
        <v>44348</v>
      </c>
      <c r="F88" s="13" t="s">
        <v>679</v>
      </c>
      <c r="G88" s="9">
        <v>6.6437427172239736E-6</v>
      </c>
      <c r="H88" s="9">
        <v>2.6238962166651732E-2</v>
      </c>
      <c r="I88">
        <v>1</v>
      </c>
      <c r="J88" s="14">
        <v>0</v>
      </c>
      <c r="K88" s="14">
        <v>0</v>
      </c>
      <c r="L88" s="14" t="e">
        <v>#NUM!</v>
      </c>
      <c r="M88" s="14">
        <v>0</v>
      </c>
      <c r="N88" s="14">
        <v>1150.5599839999998</v>
      </c>
      <c r="O88">
        <v>64282.099086747745</v>
      </c>
      <c r="P88" t="s">
        <v>817</v>
      </c>
    </row>
    <row r="89" spans="1:16">
      <c r="A89">
        <v>2024</v>
      </c>
      <c r="B89" t="s">
        <v>1009</v>
      </c>
      <c r="C89" t="s">
        <v>1112</v>
      </c>
      <c r="D89" t="s">
        <v>671</v>
      </c>
      <c r="E89" s="13">
        <v>45717</v>
      </c>
      <c r="F89" s="13" t="s">
        <v>679</v>
      </c>
      <c r="G89" s="9">
        <v>0</v>
      </c>
      <c r="H89" s="9">
        <v>2.6238962166651732E-2</v>
      </c>
      <c r="I89">
        <v>0</v>
      </c>
      <c r="J89" s="14">
        <v>0</v>
      </c>
      <c r="K89" s="14">
        <v>0</v>
      </c>
      <c r="L89" s="14" t="e">
        <v>#NUM!</v>
      </c>
      <c r="M89" s="14">
        <v>0</v>
      </c>
      <c r="N89" s="14">
        <v>0</v>
      </c>
      <c r="O89" t="e">
        <v>#N/A</v>
      </c>
      <c r="P89" t="e">
        <v>#N/A</v>
      </c>
    </row>
    <row r="90" spans="1:16">
      <c r="A90">
        <v>2021</v>
      </c>
      <c r="B90" t="s">
        <v>1019</v>
      </c>
      <c r="C90" t="s">
        <v>1020</v>
      </c>
      <c r="D90" t="s">
        <v>671</v>
      </c>
      <c r="E90" s="13">
        <v>44470</v>
      </c>
      <c r="F90" s="13">
        <v>44958</v>
      </c>
      <c r="G90" s="9">
        <v>2.4253642963312678E-2</v>
      </c>
      <c r="H90" s="9">
        <v>2.5131059965346047E-2</v>
      </c>
      <c r="I90">
        <v>10</v>
      </c>
      <c r="J90" s="14">
        <v>18.791411018628615</v>
      </c>
      <c r="K90" s="14">
        <v>7.4633271428571435</v>
      </c>
      <c r="L90" s="14">
        <v>18.128224946567965</v>
      </c>
      <c r="M90" s="14">
        <v>26.535562539499804</v>
      </c>
      <c r="N90" s="14">
        <v>47.099637092968273</v>
      </c>
      <c r="O90">
        <v>6735</v>
      </c>
      <c r="P90" t="s">
        <v>817</v>
      </c>
    </row>
    <row r="91" spans="1:16">
      <c r="A91">
        <v>2023</v>
      </c>
      <c r="B91" t="s">
        <v>1019</v>
      </c>
      <c r="C91" t="s">
        <v>1216</v>
      </c>
      <c r="D91" t="s">
        <v>671</v>
      </c>
      <c r="E91" s="13">
        <v>45078</v>
      </c>
      <c r="F91" s="13" t="s">
        <v>679</v>
      </c>
      <c r="G91" s="9">
        <v>8.7741700203336991E-4</v>
      </c>
      <c r="H91" s="9">
        <v>2.5131059965346047E-2</v>
      </c>
      <c r="I91">
        <v>1</v>
      </c>
      <c r="J91" s="14">
        <v>0</v>
      </c>
      <c r="K91" s="14">
        <v>0</v>
      </c>
      <c r="L91" s="14" t="e">
        <v>#NUM!</v>
      </c>
      <c r="M91" s="14">
        <v>0</v>
      </c>
      <c r="N91" s="14">
        <v>240.36312030798007</v>
      </c>
      <c r="O91">
        <v>20084.969927027028</v>
      </c>
      <c r="P91" t="s">
        <v>881</v>
      </c>
    </row>
    <row r="92" spans="1:16">
      <c r="A92">
        <v>2021</v>
      </c>
      <c r="B92" t="s">
        <v>1003</v>
      </c>
      <c r="C92" t="s">
        <v>1194</v>
      </c>
      <c r="D92" t="s">
        <v>691</v>
      </c>
      <c r="E92" s="13">
        <v>44348</v>
      </c>
      <c r="F92" s="13">
        <v>44621</v>
      </c>
      <c r="G92" s="9">
        <v>6.3743179403405051E-3</v>
      </c>
      <c r="H92" s="9">
        <v>2.4385681651296651E-2</v>
      </c>
      <c r="I92">
        <v>10</v>
      </c>
      <c r="J92" s="14">
        <v>453.09902152641877</v>
      </c>
      <c r="K92" s="14">
        <v>189.56319183574882</v>
      </c>
      <c r="L92" s="14">
        <v>392.39183781379836</v>
      </c>
      <c r="M92" s="14">
        <v>453.44492322680293</v>
      </c>
      <c r="N92" s="14">
        <v>1203.3014777805388</v>
      </c>
      <c r="O92" t="s">
        <v>883</v>
      </c>
      <c r="P92" t="s">
        <v>834</v>
      </c>
    </row>
    <row r="93" spans="1:16">
      <c r="A93">
        <v>2022</v>
      </c>
      <c r="B93" t="s">
        <v>1003</v>
      </c>
      <c r="C93" t="s">
        <v>1055</v>
      </c>
      <c r="D93" t="s">
        <v>671</v>
      </c>
      <c r="E93" s="13">
        <v>44805</v>
      </c>
      <c r="F93" s="13">
        <v>45108</v>
      </c>
      <c r="G93" s="9">
        <v>5.0908008029542564E-3</v>
      </c>
      <c r="H93" s="9">
        <v>2.4385681651296651E-2</v>
      </c>
      <c r="I93">
        <v>12</v>
      </c>
      <c r="J93" s="14">
        <v>39.417148585087517</v>
      </c>
      <c r="K93" s="14">
        <v>18.414295896926806</v>
      </c>
      <c r="L93" s="14">
        <v>37.805513199934666</v>
      </c>
      <c r="M93" s="14">
        <v>48.044407232401163</v>
      </c>
      <c r="N93" s="14">
        <v>279.91340849007474</v>
      </c>
      <c r="O93">
        <v>14409</v>
      </c>
      <c r="P93" t="s">
        <v>817</v>
      </c>
    </row>
    <row r="94" spans="1:16">
      <c r="A94">
        <v>2022</v>
      </c>
      <c r="B94" t="s">
        <v>1003</v>
      </c>
      <c r="C94" t="s">
        <v>1180</v>
      </c>
      <c r="D94" t="s">
        <v>671</v>
      </c>
      <c r="E94" s="13">
        <v>44682</v>
      </c>
      <c r="F94" s="13" t="s">
        <v>679</v>
      </c>
      <c r="G94" s="9">
        <v>3.2254503298233474E-3</v>
      </c>
      <c r="H94" s="9">
        <v>2.4385681651296651E-2</v>
      </c>
      <c r="I94">
        <v>2</v>
      </c>
      <c r="J94" s="14">
        <v>0</v>
      </c>
      <c r="K94" s="14">
        <v>0</v>
      </c>
      <c r="L94" s="14" t="e">
        <v>#NUM!</v>
      </c>
      <c r="M94" s="14">
        <v>0</v>
      </c>
      <c r="N94" s="14">
        <v>30.274450542619871</v>
      </c>
      <c r="O94">
        <v>172.34733132815805</v>
      </c>
      <c r="P94" t="s">
        <v>817</v>
      </c>
    </row>
    <row r="95" spans="1:16">
      <c r="A95">
        <v>2021</v>
      </c>
      <c r="B95" t="s">
        <v>1003</v>
      </c>
      <c r="C95" t="s">
        <v>1004</v>
      </c>
      <c r="D95" t="s">
        <v>670</v>
      </c>
      <c r="E95" s="13">
        <v>44470</v>
      </c>
      <c r="F95" s="13">
        <v>44805</v>
      </c>
      <c r="G95" s="9">
        <v>2.7363468756669645E-3</v>
      </c>
      <c r="H95" s="9">
        <v>2.4385681651296651E-2</v>
      </c>
      <c r="I95">
        <v>11</v>
      </c>
      <c r="J95" s="14">
        <v>53.927263827704358</v>
      </c>
      <c r="K95" s="14">
        <v>36.957273375262055</v>
      </c>
      <c r="L95" s="14">
        <v>51.161876127424257</v>
      </c>
      <c r="M95" s="14">
        <v>67.693178043168629</v>
      </c>
      <c r="N95" s="14">
        <v>236.04217024175821</v>
      </c>
      <c r="O95" t="s">
        <v>816</v>
      </c>
      <c r="P95" t="s">
        <v>817</v>
      </c>
    </row>
    <row r="96" spans="1:16">
      <c r="A96">
        <v>2023</v>
      </c>
      <c r="B96" t="s">
        <v>1003</v>
      </c>
      <c r="C96" t="s">
        <v>1163</v>
      </c>
      <c r="D96" t="s">
        <v>699</v>
      </c>
      <c r="E96" s="13">
        <v>45108</v>
      </c>
      <c r="F96" s="13">
        <v>45323</v>
      </c>
      <c r="G96" s="9">
        <v>2.1471537080299144E-3</v>
      </c>
      <c r="H96" s="9">
        <v>2.4385681651296651E-2</v>
      </c>
      <c r="I96">
        <v>10</v>
      </c>
      <c r="J96" s="14">
        <v>51.694070080862531</v>
      </c>
      <c r="K96" s="14">
        <v>34.627988888888893</v>
      </c>
      <c r="L96" s="14">
        <v>43.419551875925393</v>
      </c>
      <c r="M96" s="14">
        <v>49.646258594173439</v>
      </c>
      <c r="N96" s="14">
        <v>178.5629857916017</v>
      </c>
      <c r="O96">
        <v>15338.551968271495</v>
      </c>
      <c r="P96" t="s">
        <v>817</v>
      </c>
    </row>
    <row r="97" spans="1:16">
      <c r="A97">
        <v>2023</v>
      </c>
      <c r="B97" t="s">
        <v>1003</v>
      </c>
      <c r="C97" t="s">
        <v>1107</v>
      </c>
      <c r="D97" t="s">
        <v>709</v>
      </c>
      <c r="E97" s="13">
        <v>45231</v>
      </c>
      <c r="F97" s="13">
        <v>45536</v>
      </c>
      <c r="G97" s="9">
        <v>1.9498109808630045E-3</v>
      </c>
      <c r="H97" s="9">
        <v>2.4385681651296651E-2</v>
      </c>
      <c r="I97">
        <v>8</v>
      </c>
      <c r="J97" s="14">
        <v>1870.03125</v>
      </c>
      <c r="K97" s="14">
        <v>389.74984018724876</v>
      </c>
      <c r="L97" s="14">
        <v>1404.2071131952735</v>
      </c>
      <c r="M97" s="14">
        <v>1807.1330640000001</v>
      </c>
      <c r="N97" s="14">
        <v>0</v>
      </c>
      <c r="O97">
        <v>24397</v>
      </c>
      <c r="P97" t="s">
        <v>817</v>
      </c>
    </row>
    <row r="98" spans="1:16">
      <c r="A98">
        <v>2024</v>
      </c>
      <c r="B98" t="s">
        <v>1003</v>
      </c>
      <c r="C98" t="s">
        <v>1134</v>
      </c>
      <c r="D98" t="s">
        <v>703</v>
      </c>
      <c r="E98" s="13">
        <v>44774</v>
      </c>
      <c r="F98" s="13" t="s">
        <v>679</v>
      </c>
      <c r="G98" s="9">
        <v>1.4794177023482666E-3</v>
      </c>
      <c r="H98" s="9">
        <v>2.4385681651296651E-2</v>
      </c>
      <c r="I98">
        <v>2</v>
      </c>
      <c r="J98" s="14">
        <v>0</v>
      </c>
      <c r="K98" s="14">
        <v>0</v>
      </c>
      <c r="L98" s="14" t="e">
        <v>#NUM!</v>
      </c>
      <c r="M98" s="14">
        <v>0</v>
      </c>
      <c r="N98" s="14">
        <v>5715.4273423803397</v>
      </c>
      <c r="O98" t="e">
        <v>#N/A</v>
      </c>
      <c r="P98" t="e">
        <v>#N/A</v>
      </c>
    </row>
    <row r="99" spans="1:16">
      <c r="A99">
        <v>2024</v>
      </c>
      <c r="B99" t="s">
        <v>1003</v>
      </c>
      <c r="C99" t="s">
        <v>1054</v>
      </c>
      <c r="D99" t="s">
        <v>703</v>
      </c>
      <c r="E99" s="13">
        <v>43983</v>
      </c>
      <c r="F99" s="13" t="s">
        <v>679</v>
      </c>
      <c r="G99" s="9">
        <v>7.5358057839972211E-4</v>
      </c>
      <c r="H99" s="9">
        <v>2.4385681651296651E-2</v>
      </c>
      <c r="I99">
        <v>2</v>
      </c>
      <c r="J99" s="14">
        <v>0</v>
      </c>
      <c r="K99" s="14">
        <v>1.0394107294517931</v>
      </c>
      <c r="L99" s="14">
        <v>1.0394107294517931</v>
      </c>
      <c r="M99" s="14">
        <v>1.0394107294517931</v>
      </c>
      <c r="N99" s="14">
        <v>0</v>
      </c>
      <c r="O99" t="e">
        <v>#N/A</v>
      </c>
      <c r="P99" t="e">
        <v>#N/A</v>
      </c>
    </row>
    <row r="100" spans="1:16">
      <c r="A100">
        <v>2022</v>
      </c>
      <c r="B100" t="s">
        <v>1003</v>
      </c>
      <c r="C100" t="s">
        <v>1176</v>
      </c>
      <c r="D100" t="s">
        <v>671</v>
      </c>
      <c r="E100" s="13">
        <v>44805</v>
      </c>
      <c r="F100" s="13">
        <v>45047</v>
      </c>
      <c r="G100" s="9">
        <v>6.2880273287067119E-4</v>
      </c>
      <c r="H100" s="9">
        <v>2.4385681651296651E-2</v>
      </c>
      <c r="I100">
        <v>7</v>
      </c>
      <c r="J100" s="14">
        <v>10911</v>
      </c>
      <c r="K100" s="14">
        <v>7005.6555756862745</v>
      </c>
      <c r="L100" s="14">
        <v>12305.7</v>
      </c>
      <c r="M100" s="14">
        <v>14520.55051764706</v>
      </c>
      <c r="N100" s="14">
        <v>36800.019620689651</v>
      </c>
      <c r="O100">
        <v>21770.75</v>
      </c>
      <c r="P100" t="s">
        <v>838</v>
      </c>
    </row>
    <row r="101" spans="1:16">
      <c r="A101">
        <v>2021</v>
      </c>
      <c r="B101" t="s">
        <v>1070</v>
      </c>
      <c r="C101" t="s">
        <v>1187</v>
      </c>
      <c r="D101" t="s">
        <v>671</v>
      </c>
      <c r="E101" s="13">
        <v>44562</v>
      </c>
      <c r="F101" s="13">
        <v>44835</v>
      </c>
      <c r="G101" s="9">
        <v>1.9954486286145955E-2</v>
      </c>
      <c r="H101" s="9">
        <v>2.0719844615646327E-2</v>
      </c>
      <c r="I101">
        <v>12</v>
      </c>
      <c r="J101" s="14">
        <v>1918.4377096846342</v>
      </c>
      <c r="K101" s="14">
        <v>1198.4747439080461</v>
      </c>
      <c r="L101" s="14">
        <v>1412.2461038903625</v>
      </c>
      <c r="M101" s="14">
        <v>1983.841758545256</v>
      </c>
      <c r="N101" s="14">
        <v>5562.3199445711889</v>
      </c>
      <c r="O101">
        <v>25200</v>
      </c>
      <c r="P101" t="s">
        <v>817</v>
      </c>
    </row>
    <row r="102" spans="1:16">
      <c r="A102">
        <v>2024</v>
      </c>
      <c r="B102" t="s">
        <v>1070</v>
      </c>
      <c r="C102" t="s">
        <v>1071</v>
      </c>
      <c r="D102" t="s">
        <v>671</v>
      </c>
      <c r="E102" s="13">
        <v>45474</v>
      </c>
      <c r="F102" s="13" t="s">
        <v>679</v>
      </c>
      <c r="G102" s="9">
        <v>7.6535832950037116E-4</v>
      </c>
      <c r="H102" s="9">
        <v>2.0719844615646327E-2</v>
      </c>
      <c r="I102">
        <v>1</v>
      </c>
      <c r="J102" s="14">
        <v>0</v>
      </c>
      <c r="K102" s="14">
        <v>0</v>
      </c>
      <c r="L102" s="14" t="e">
        <v>#NUM!</v>
      </c>
      <c r="M102" s="14">
        <v>0</v>
      </c>
      <c r="N102" s="14">
        <v>60.210557431440918</v>
      </c>
      <c r="O102" t="e">
        <v>#N/A</v>
      </c>
      <c r="P102" t="e">
        <v>#N/A</v>
      </c>
    </row>
    <row r="103" spans="1:16">
      <c r="A103">
        <v>2023</v>
      </c>
      <c r="B103" t="s">
        <v>1036</v>
      </c>
      <c r="C103" t="s">
        <v>1053</v>
      </c>
      <c r="D103" t="s">
        <v>671</v>
      </c>
      <c r="E103" s="13">
        <v>45170</v>
      </c>
      <c r="F103" s="13" t="s">
        <v>679</v>
      </c>
      <c r="G103" s="9">
        <v>4.7517406747369182E-3</v>
      </c>
      <c r="H103" s="9">
        <v>1.2056708519017075E-2</v>
      </c>
      <c r="I103">
        <v>1</v>
      </c>
      <c r="J103" s="14">
        <v>0</v>
      </c>
      <c r="K103" s="14">
        <v>0</v>
      </c>
      <c r="L103" s="14" t="e">
        <v>#NUM!</v>
      </c>
      <c r="M103" s="14">
        <v>0</v>
      </c>
      <c r="N103" s="14">
        <v>81066.95579881336</v>
      </c>
      <c r="O103" t="e">
        <v>#N/A</v>
      </c>
      <c r="P103" t="e">
        <v>#N/A</v>
      </c>
    </row>
    <row r="104" spans="1:16">
      <c r="A104">
        <v>2021</v>
      </c>
      <c r="B104" t="s">
        <v>1036</v>
      </c>
      <c r="C104" t="s">
        <v>1214</v>
      </c>
      <c r="D104" t="s">
        <v>678</v>
      </c>
      <c r="E104" s="13">
        <v>44378</v>
      </c>
      <c r="F104" s="13" t="s">
        <v>679</v>
      </c>
      <c r="G104" s="9">
        <v>3.6516794778543729E-3</v>
      </c>
      <c r="H104" s="9">
        <v>1.2056708519017075E-2</v>
      </c>
      <c r="I104">
        <v>6</v>
      </c>
      <c r="J104" s="14">
        <v>0</v>
      </c>
      <c r="K104" s="14">
        <v>751.2070931457398</v>
      </c>
      <c r="L104" s="14">
        <v>980.77170459747811</v>
      </c>
      <c r="M104" s="14">
        <v>1063.87655275</v>
      </c>
      <c r="N104" s="14">
        <v>1162.049685340314</v>
      </c>
      <c r="O104">
        <v>168477.67041573653</v>
      </c>
      <c r="P104" t="s">
        <v>817</v>
      </c>
    </row>
    <row r="105" spans="1:16">
      <c r="A105">
        <v>2023</v>
      </c>
      <c r="B105" t="s">
        <v>1036</v>
      </c>
      <c r="C105" t="s">
        <v>1165</v>
      </c>
      <c r="D105" t="s">
        <v>671</v>
      </c>
      <c r="E105" s="13">
        <v>45108</v>
      </c>
      <c r="F105" s="13" t="s">
        <v>679</v>
      </c>
      <c r="G105" s="9">
        <v>2.4800557750971866E-3</v>
      </c>
      <c r="H105" s="9">
        <v>1.2056708519017075E-2</v>
      </c>
      <c r="I105">
        <v>3</v>
      </c>
      <c r="J105" s="14">
        <v>0</v>
      </c>
      <c r="K105" s="14">
        <v>12604.990723809526</v>
      </c>
      <c r="L105" s="14">
        <v>13322.104166592264</v>
      </c>
      <c r="M105" s="14">
        <v>14039.217609375</v>
      </c>
      <c r="N105" s="14">
        <v>8192.4089270581098</v>
      </c>
      <c r="O105">
        <v>388081.57420250104</v>
      </c>
      <c r="P105" t="s">
        <v>817</v>
      </c>
    </row>
    <row r="106" spans="1:16">
      <c r="A106">
        <v>2023</v>
      </c>
      <c r="B106" t="s">
        <v>1036</v>
      </c>
      <c r="C106" t="s">
        <v>1218</v>
      </c>
      <c r="D106" t="s">
        <v>697</v>
      </c>
      <c r="E106" s="13">
        <v>45352</v>
      </c>
      <c r="F106" s="13" t="s">
        <v>679</v>
      </c>
      <c r="G106" s="9">
        <v>5.422548747461704E-4</v>
      </c>
      <c r="H106" s="9">
        <v>1.2056708519017075E-2</v>
      </c>
      <c r="I106">
        <v>3</v>
      </c>
      <c r="J106" s="14">
        <v>0</v>
      </c>
      <c r="K106" s="14">
        <v>1126.9165395348837</v>
      </c>
      <c r="L106" s="14">
        <v>1158.6549924840695</v>
      </c>
      <c r="M106" s="14">
        <v>1190.3934454332552</v>
      </c>
      <c r="N106" s="14">
        <v>0</v>
      </c>
      <c r="O106" t="e">
        <v>#N/A</v>
      </c>
      <c r="P106" t="e">
        <v>#N/A</v>
      </c>
    </row>
    <row r="107" spans="1:16">
      <c r="A107">
        <v>2023</v>
      </c>
      <c r="B107" t="s">
        <v>1036</v>
      </c>
      <c r="C107" t="s">
        <v>1207</v>
      </c>
      <c r="D107" t="s">
        <v>697</v>
      </c>
      <c r="E107" s="13">
        <v>45292</v>
      </c>
      <c r="F107" s="13" t="s">
        <v>679</v>
      </c>
      <c r="G107" s="9">
        <v>3.4677326530115695E-4</v>
      </c>
      <c r="H107" s="9">
        <v>1.2056708519017075E-2</v>
      </c>
      <c r="I107">
        <v>1</v>
      </c>
      <c r="J107" s="14">
        <v>0</v>
      </c>
      <c r="K107" s="14">
        <v>410.19</v>
      </c>
      <c r="L107" s="14">
        <v>410.19</v>
      </c>
      <c r="M107" s="14">
        <v>410.19</v>
      </c>
      <c r="N107" s="14">
        <v>0</v>
      </c>
      <c r="O107" t="e">
        <v>#N/A</v>
      </c>
      <c r="P107" t="e">
        <v>#N/A</v>
      </c>
    </row>
    <row r="108" spans="1:16">
      <c r="A108">
        <v>2022</v>
      </c>
      <c r="B108" t="s">
        <v>1036</v>
      </c>
      <c r="C108" t="s">
        <v>1147</v>
      </c>
      <c r="D108" t="s">
        <v>671</v>
      </c>
      <c r="E108" s="13">
        <v>45231</v>
      </c>
      <c r="F108" s="13" t="s">
        <v>679</v>
      </c>
      <c r="G108" s="9">
        <v>1.7734722568916832E-4</v>
      </c>
      <c r="H108" s="9">
        <v>1.2056708519017075E-2</v>
      </c>
      <c r="I108">
        <v>1</v>
      </c>
      <c r="J108" s="14">
        <v>0</v>
      </c>
      <c r="K108" s="14">
        <v>0</v>
      </c>
      <c r="L108" s="14" t="e">
        <v>#NUM!</v>
      </c>
      <c r="M108" s="14">
        <v>0</v>
      </c>
      <c r="N108" s="14">
        <v>2094.5309362455723</v>
      </c>
      <c r="O108">
        <v>1022894</v>
      </c>
      <c r="P108" t="s">
        <v>817</v>
      </c>
    </row>
    <row r="109" spans="1:16">
      <c r="A109">
        <v>2021</v>
      </c>
      <c r="B109" t="s">
        <v>1036</v>
      </c>
      <c r="C109" t="s">
        <v>1037</v>
      </c>
      <c r="D109" t="s">
        <v>671</v>
      </c>
      <c r="E109" s="13">
        <v>44287</v>
      </c>
      <c r="F109" s="13" t="s">
        <v>679</v>
      </c>
      <c r="G109" s="9">
        <v>1.068572255920995E-4</v>
      </c>
      <c r="H109" s="9">
        <v>1.2056708519017075E-2</v>
      </c>
      <c r="I109">
        <v>1</v>
      </c>
      <c r="J109" s="14">
        <v>0</v>
      </c>
      <c r="K109" s="14">
        <v>0</v>
      </c>
      <c r="L109" s="14" t="e">
        <v>#NUM!</v>
      </c>
      <c r="M109" s="14">
        <v>0</v>
      </c>
      <c r="N109" s="14">
        <v>1712.2122872340422</v>
      </c>
      <c r="O109">
        <v>1990367.6998028145</v>
      </c>
      <c r="P109" t="s">
        <v>817</v>
      </c>
    </row>
    <row r="110" spans="1:16">
      <c r="A110">
        <v>2024</v>
      </c>
      <c r="B110" t="s">
        <v>1036</v>
      </c>
      <c r="C110" t="s">
        <v>1094</v>
      </c>
      <c r="D110" t="s">
        <v>670</v>
      </c>
      <c r="E110" s="13">
        <v>45748</v>
      </c>
      <c r="F110" s="13" t="s">
        <v>679</v>
      </c>
      <c r="G110" s="9">
        <v>0</v>
      </c>
      <c r="H110" s="9">
        <v>1.2056708519017075E-2</v>
      </c>
      <c r="I110">
        <v>0</v>
      </c>
      <c r="J110" s="14">
        <v>0</v>
      </c>
      <c r="K110" s="14">
        <v>0</v>
      </c>
      <c r="L110" s="14" t="e">
        <v>#NUM!</v>
      </c>
      <c r="M110" s="14">
        <v>0</v>
      </c>
      <c r="N110" s="14">
        <v>0</v>
      </c>
      <c r="O110" t="e">
        <v>#N/A</v>
      </c>
      <c r="P110" t="e">
        <v>#N/A</v>
      </c>
    </row>
    <row r="111" spans="1:16">
      <c r="A111">
        <v>2023</v>
      </c>
      <c r="B111" t="s">
        <v>1042</v>
      </c>
      <c r="C111" t="s">
        <v>1060</v>
      </c>
      <c r="D111" t="s">
        <v>671</v>
      </c>
      <c r="E111" s="13">
        <v>45017</v>
      </c>
      <c r="F111" s="13" t="s">
        <v>679</v>
      </c>
      <c r="G111" s="9">
        <v>1.0165562588123287E-2</v>
      </c>
      <c r="H111" s="9">
        <v>1.0992210526264871E-2</v>
      </c>
      <c r="I111">
        <v>4</v>
      </c>
      <c r="J111" s="14">
        <v>0</v>
      </c>
      <c r="K111" s="14">
        <v>5761.6984714236469</v>
      </c>
      <c r="L111" s="14">
        <v>5761.6984714236469</v>
      </c>
      <c r="M111" s="14">
        <v>5761.6984714236469</v>
      </c>
      <c r="N111" s="14">
        <v>21503.582872189992</v>
      </c>
      <c r="O111">
        <v>279875.18774090905</v>
      </c>
      <c r="P111" t="s">
        <v>817</v>
      </c>
    </row>
    <row r="112" spans="1:16">
      <c r="A112">
        <v>2022</v>
      </c>
      <c r="B112" t="s">
        <v>1042</v>
      </c>
      <c r="C112" t="s">
        <v>1206</v>
      </c>
      <c r="D112" t="s">
        <v>784</v>
      </c>
      <c r="E112" s="13">
        <v>45352</v>
      </c>
      <c r="F112" s="13" t="s">
        <v>679</v>
      </c>
      <c r="G112" s="9">
        <v>7.3264012729156271E-4</v>
      </c>
      <c r="H112" s="9">
        <v>1.0992210526264871E-2</v>
      </c>
      <c r="I112">
        <v>2</v>
      </c>
      <c r="J112" s="14">
        <v>0</v>
      </c>
      <c r="K112" s="14">
        <v>81821.835243668131</v>
      </c>
      <c r="L112" s="14">
        <v>81821.835243668131</v>
      </c>
      <c r="M112" s="14">
        <v>81821.835243668131</v>
      </c>
      <c r="N112" s="14">
        <v>0</v>
      </c>
      <c r="O112" t="e">
        <v>#N/A</v>
      </c>
      <c r="P112" t="e">
        <v>#N/A</v>
      </c>
    </row>
    <row r="113" spans="1:16">
      <c r="A113">
        <v>2023</v>
      </c>
      <c r="B113" t="s">
        <v>1042</v>
      </c>
      <c r="C113" t="s">
        <v>1043</v>
      </c>
      <c r="D113" t="s">
        <v>678</v>
      </c>
      <c r="E113" s="13">
        <v>45231</v>
      </c>
      <c r="F113" s="13" t="s">
        <v>679</v>
      </c>
      <c r="G113" s="9">
        <v>8.8307847680627806E-5</v>
      </c>
      <c r="H113" s="9">
        <v>1.0992210526264871E-2</v>
      </c>
      <c r="I113">
        <v>1</v>
      </c>
      <c r="J113" s="14">
        <v>0</v>
      </c>
      <c r="K113" s="14">
        <v>13759.546666666669</v>
      </c>
      <c r="L113" s="14">
        <v>13759.546666666669</v>
      </c>
      <c r="M113" s="14">
        <v>13759.546666666669</v>
      </c>
      <c r="N113" s="14">
        <v>0</v>
      </c>
      <c r="O113" t="e">
        <v>#N/A</v>
      </c>
      <c r="P113" t="e">
        <v>#N/A</v>
      </c>
    </row>
    <row r="114" spans="1:16">
      <c r="A114">
        <v>2024</v>
      </c>
      <c r="B114" t="s">
        <v>1042</v>
      </c>
      <c r="C114" t="s">
        <v>1121</v>
      </c>
      <c r="D114" t="s">
        <v>671</v>
      </c>
      <c r="E114" s="13">
        <v>45627</v>
      </c>
      <c r="F114" s="13" t="s">
        <v>679</v>
      </c>
      <c r="G114" s="9">
        <v>5.6999631693931175E-6</v>
      </c>
      <c r="H114" s="9">
        <v>1.0992210526264871E-2</v>
      </c>
      <c r="I114">
        <v>1</v>
      </c>
      <c r="J114" s="14">
        <v>0</v>
      </c>
      <c r="K114" s="14">
        <v>0</v>
      </c>
      <c r="L114" s="14" t="e">
        <v>#NUM!</v>
      </c>
      <c r="M114" s="14">
        <v>0</v>
      </c>
      <c r="N114" s="14">
        <v>20032.280999999999</v>
      </c>
      <c r="O114" t="e">
        <v>#N/A</v>
      </c>
      <c r="P114" t="e">
        <v>#N/A</v>
      </c>
    </row>
    <row r="115" spans="1:16">
      <c r="A115">
        <v>2022</v>
      </c>
      <c r="B115" t="s">
        <v>1042</v>
      </c>
      <c r="C115" t="s">
        <v>1076</v>
      </c>
      <c r="D115" t="s">
        <v>697</v>
      </c>
      <c r="E115" s="13">
        <v>45047</v>
      </c>
      <c r="F115" s="13" t="s">
        <v>679</v>
      </c>
      <c r="G115" s="9">
        <v>0</v>
      </c>
      <c r="H115" s="9">
        <v>1.0992210526264871E-2</v>
      </c>
      <c r="I115">
        <v>0</v>
      </c>
      <c r="J115" s="14">
        <v>0</v>
      </c>
      <c r="K115" s="14">
        <v>0</v>
      </c>
      <c r="L115" s="14" t="e">
        <v>#NUM!</v>
      </c>
      <c r="M115" s="14">
        <v>0</v>
      </c>
      <c r="N115" s="14">
        <v>0</v>
      </c>
      <c r="O115" t="e">
        <v>#N/A</v>
      </c>
      <c r="P115" t="e">
        <v>#N/A</v>
      </c>
    </row>
    <row r="116" spans="1:16">
      <c r="A116">
        <v>2022</v>
      </c>
      <c r="B116" t="s">
        <v>1211</v>
      </c>
      <c r="C116" t="s">
        <v>1212</v>
      </c>
      <c r="D116" t="s">
        <v>703</v>
      </c>
      <c r="E116" s="13">
        <v>42036</v>
      </c>
      <c r="F116" s="13" t="s">
        <v>679</v>
      </c>
      <c r="G116" s="9">
        <v>1.0082843126823164E-2</v>
      </c>
      <c r="H116" s="9">
        <v>1.0082843126823164E-2</v>
      </c>
      <c r="I116">
        <v>2</v>
      </c>
      <c r="J116" s="14">
        <v>0</v>
      </c>
      <c r="K116" s="14">
        <v>0.70360126400071299</v>
      </c>
      <c r="L116" s="14">
        <v>0.70360126400071299</v>
      </c>
      <c r="M116" s="14">
        <v>0.70360126400071299</v>
      </c>
      <c r="N116" s="14">
        <v>0</v>
      </c>
      <c r="O116">
        <v>212.53710931608271</v>
      </c>
      <c r="P116" t="s">
        <v>889</v>
      </c>
    </row>
    <row r="117" spans="1:16">
      <c r="A117">
        <v>2021</v>
      </c>
      <c r="B117" t="s">
        <v>1025</v>
      </c>
      <c r="C117" t="s">
        <v>1026</v>
      </c>
      <c r="D117" t="s">
        <v>671</v>
      </c>
      <c r="E117" s="13">
        <v>44440</v>
      </c>
      <c r="F117" s="13">
        <v>44593</v>
      </c>
      <c r="G117" s="9">
        <v>6.0022098390061663E-3</v>
      </c>
      <c r="H117" s="9">
        <v>9.033795146194578E-3</v>
      </c>
      <c r="I117">
        <v>10</v>
      </c>
      <c r="J117" s="14">
        <v>1645.8230535894843</v>
      </c>
      <c r="K117" s="14">
        <v>1228.345918203968</v>
      </c>
      <c r="L117" s="14">
        <v>1456.1348344992148</v>
      </c>
      <c r="M117" s="14">
        <v>2013.0997651525422</v>
      </c>
      <c r="N117" s="14">
        <v>2291.2510464673437</v>
      </c>
      <c r="O117">
        <v>534563</v>
      </c>
      <c r="P117" t="s">
        <v>817</v>
      </c>
    </row>
    <row r="118" spans="1:16">
      <c r="A118">
        <v>2022</v>
      </c>
      <c r="B118" t="s">
        <v>1025</v>
      </c>
      <c r="C118" t="s">
        <v>1140</v>
      </c>
      <c r="D118" t="s">
        <v>699</v>
      </c>
      <c r="E118" s="13">
        <v>44682</v>
      </c>
      <c r="F118" s="13" t="s">
        <v>679</v>
      </c>
      <c r="G118" s="9">
        <v>2.2072495512274158E-3</v>
      </c>
      <c r="H118" s="9">
        <v>9.033795146194578E-3</v>
      </c>
      <c r="I118">
        <v>8</v>
      </c>
      <c r="J118" s="14">
        <v>0</v>
      </c>
      <c r="K118" s="14">
        <v>4111.8961082969436</v>
      </c>
      <c r="L118" s="14">
        <v>4476.678789122373</v>
      </c>
      <c r="M118" s="14">
        <v>5665.0180344938753</v>
      </c>
      <c r="N118" s="14">
        <v>9329.2298374925704</v>
      </c>
      <c r="O118">
        <v>1297807.5935896407</v>
      </c>
      <c r="P118" t="s">
        <v>874</v>
      </c>
    </row>
    <row r="119" spans="1:16">
      <c r="A119">
        <v>2023</v>
      </c>
      <c r="B119" t="s">
        <v>1025</v>
      </c>
      <c r="C119" t="s">
        <v>1149</v>
      </c>
      <c r="D119" t="s">
        <v>762</v>
      </c>
      <c r="E119" s="13">
        <v>45108</v>
      </c>
      <c r="F119" s="13" t="s">
        <v>679</v>
      </c>
      <c r="G119" s="9">
        <v>3.9820740369678979E-4</v>
      </c>
      <c r="H119" s="9">
        <v>9.033795146194578E-3</v>
      </c>
      <c r="I119">
        <v>6</v>
      </c>
      <c r="J119" s="14">
        <v>0</v>
      </c>
      <c r="K119" s="14">
        <v>2130.5922874396133</v>
      </c>
      <c r="L119" s="14">
        <v>2748.0064390902689</v>
      </c>
      <c r="M119" s="14">
        <v>4408.9463852112676</v>
      </c>
      <c r="N119" s="14">
        <v>5309.7837741116746</v>
      </c>
      <c r="O119">
        <v>421382.07745327108</v>
      </c>
      <c r="P119" t="s">
        <v>817</v>
      </c>
    </row>
    <row r="120" spans="1:16">
      <c r="A120">
        <v>2023</v>
      </c>
      <c r="B120" t="s">
        <v>1025</v>
      </c>
      <c r="C120" t="s">
        <v>1041</v>
      </c>
      <c r="D120" t="s">
        <v>699</v>
      </c>
      <c r="E120" s="13">
        <v>44986</v>
      </c>
      <c r="F120" s="13" t="s">
        <v>679</v>
      </c>
      <c r="G120" s="9">
        <v>3.756116092486167E-4</v>
      </c>
      <c r="H120" s="9">
        <v>9.033795146194578E-3</v>
      </c>
      <c r="I120">
        <v>4</v>
      </c>
      <c r="J120" s="14">
        <v>0</v>
      </c>
      <c r="K120" s="14">
        <v>1365.3784666666668</v>
      </c>
      <c r="L120" s="14">
        <v>1545.804781773817</v>
      </c>
      <c r="M120" s="14">
        <v>1644.489</v>
      </c>
      <c r="N120" s="14">
        <v>2201.0498963093141</v>
      </c>
      <c r="O120">
        <v>646585.86926798942</v>
      </c>
      <c r="P120" t="s">
        <v>817</v>
      </c>
    </row>
    <row r="121" spans="1:16">
      <c r="A121">
        <v>2023</v>
      </c>
      <c r="B121" t="s">
        <v>1025</v>
      </c>
      <c r="C121" t="s">
        <v>1150</v>
      </c>
      <c r="D121" t="s">
        <v>697</v>
      </c>
      <c r="E121" s="13">
        <v>45292</v>
      </c>
      <c r="F121" s="13" t="s">
        <v>679</v>
      </c>
      <c r="G121" s="9">
        <v>5.0516743015590347E-5</v>
      </c>
      <c r="H121" s="9">
        <v>9.033795146194578E-3</v>
      </c>
      <c r="I121">
        <v>3</v>
      </c>
      <c r="J121" s="14">
        <v>0</v>
      </c>
      <c r="K121" s="14">
        <v>7354.6039583333331</v>
      </c>
      <c r="L121" s="14">
        <v>8105.3544000000011</v>
      </c>
      <c r="M121" s="14">
        <v>8515.2460800000008</v>
      </c>
      <c r="N121" s="14">
        <v>0</v>
      </c>
      <c r="O121" t="e">
        <v>#N/A</v>
      </c>
      <c r="P121" t="e">
        <v>#N/A</v>
      </c>
    </row>
    <row r="122" spans="1:16">
      <c r="A122">
        <v>2021</v>
      </c>
      <c r="B122" t="s">
        <v>1086</v>
      </c>
      <c r="C122" t="s">
        <v>1087</v>
      </c>
      <c r="D122" t="s">
        <v>671</v>
      </c>
      <c r="E122" s="13">
        <v>44378</v>
      </c>
      <c r="F122" s="13">
        <v>44866</v>
      </c>
      <c r="G122" s="9">
        <v>8.1748502326697212E-3</v>
      </c>
      <c r="H122" s="9">
        <v>8.1748502326697212E-3</v>
      </c>
      <c r="I122">
        <v>12</v>
      </c>
      <c r="J122" s="14">
        <v>3.367098115415152</v>
      </c>
      <c r="K122" s="14">
        <v>1.0459527980320689</v>
      </c>
      <c r="L122" s="14">
        <v>2.466983749386813</v>
      </c>
      <c r="M122" s="14">
        <v>3.029634183673469</v>
      </c>
      <c r="N122" s="14">
        <v>28.912934204262989</v>
      </c>
      <c r="O122">
        <v>1219</v>
      </c>
      <c r="P122" t="s">
        <v>817</v>
      </c>
    </row>
    <row r="123" spans="1:16">
      <c r="A123">
        <v>2021</v>
      </c>
      <c r="B123" t="s">
        <v>1051</v>
      </c>
      <c r="C123" t="s">
        <v>1114</v>
      </c>
      <c r="D123" t="s">
        <v>671</v>
      </c>
      <c r="E123" s="13">
        <v>44501</v>
      </c>
      <c r="F123" s="13" t="s">
        <v>679</v>
      </c>
      <c r="G123" s="9">
        <v>4.7196578159694304E-3</v>
      </c>
      <c r="H123" s="9">
        <v>7.7882087892594647E-3</v>
      </c>
      <c r="I123">
        <v>2</v>
      </c>
      <c r="J123" s="14">
        <v>0</v>
      </c>
      <c r="K123" s="14">
        <v>0</v>
      </c>
      <c r="L123" s="14" t="e">
        <v>#NUM!</v>
      </c>
      <c r="M123" s="14">
        <v>0</v>
      </c>
      <c r="N123" s="14">
        <v>2457.4599294482573</v>
      </c>
      <c r="O123">
        <v>38893.840667076918</v>
      </c>
      <c r="P123" t="s">
        <v>817</v>
      </c>
    </row>
    <row r="124" spans="1:16">
      <c r="A124">
        <v>2021</v>
      </c>
      <c r="B124" t="s">
        <v>1051</v>
      </c>
      <c r="C124" t="s">
        <v>1172</v>
      </c>
      <c r="D124" t="s">
        <v>738</v>
      </c>
      <c r="E124" s="13">
        <v>44593</v>
      </c>
      <c r="F124" s="13">
        <v>44593</v>
      </c>
      <c r="G124" s="9">
        <v>2.1790901613930624E-3</v>
      </c>
      <c r="H124" s="9">
        <v>7.7882087892594647E-3</v>
      </c>
      <c r="I124">
        <v>11</v>
      </c>
      <c r="J124" s="14">
        <v>868.58695652173913</v>
      </c>
      <c r="K124" s="14">
        <v>508.55466666666666</v>
      </c>
      <c r="L124" s="14">
        <v>761.60065676855891</v>
      </c>
      <c r="M124" s="14">
        <v>1431.933605778491</v>
      </c>
      <c r="N124" s="14">
        <v>5008.5526102060057</v>
      </c>
      <c r="O124">
        <v>9684</v>
      </c>
      <c r="P124" t="s">
        <v>817</v>
      </c>
    </row>
    <row r="125" spans="1:16">
      <c r="A125">
        <v>2023</v>
      </c>
      <c r="B125" t="s">
        <v>1051</v>
      </c>
      <c r="C125" t="s">
        <v>1146</v>
      </c>
      <c r="D125" t="s">
        <v>759</v>
      </c>
      <c r="E125" s="13">
        <v>45292</v>
      </c>
      <c r="F125" s="13" t="s">
        <v>679</v>
      </c>
      <c r="G125" s="9">
        <v>4.2965337254158634E-4</v>
      </c>
      <c r="H125" s="9">
        <v>7.7882087892594647E-3</v>
      </c>
      <c r="I125">
        <v>2</v>
      </c>
      <c r="J125" s="14">
        <v>0</v>
      </c>
      <c r="K125" s="14">
        <v>6525.75</v>
      </c>
      <c r="L125" s="14">
        <v>6580.2174580645169</v>
      </c>
      <c r="M125" s="14">
        <v>6634.6849161290329</v>
      </c>
      <c r="N125" s="14">
        <v>0</v>
      </c>
      <c r="O125" t="e">
        <v>#N/A</v>
      </c>
      <c r="P125" t="e">
        <v>#N/A</v>
      </c>
    </row>
    <row r="126" spans="1:16">
      <c r="A126">
        <v>2022</v>
      </c>
      <c r="B126" t="s">
        <v>1051</v>
      </c>
      <c r="C126" t="s">
        <v>1186</v>
      </c>
      <c r="D126" t="s">
        <v>697</v>
      </c>
      <c r="E126" s="13">
        <v>28491</v>
      </c>
      <c r="F126" s="13" t="s">
        <v>679</v>
      </c>
      <c r="G126" s="9">
        <v>4.1724881126102716E-4</v>
      </c>
      <c r="H126" s="9">
        <v>7.7882087892594647E-3</v>
      </c>
      <c r="I126">
        <v>11</v>
      </c>
      <c r="J126" s="14">
        <v>0</v>
      </c>
      <c r="K126" s="14">
        <v>0</v>
      </c>
      <c r="L126" s="14" t="e">
        <v>#NUM!</v>
      </c>
      <c r="M126" s="14">
        <v>0</v>
      </c>
      <c r="N126" s="14">
        <v>1245.4856411543283</v>
      </c>
      <c r="O126">
        <v>63900</v>
      </c>
      <c r="P126" t="s">
        <v>881</v>
      </c>
    </row>
    <row r="127" spans="1:16">
      <c r="A127">
        <v>2021</v>
      </c>
      <c r="B127" t="s">
        <v>1051</v>
      </c>
      <c r="C127" t="s">
        <v>1052</v>
      </c>
      <c r="D127" t="s">
        <v>671</v>
      </c>
      <c r="E127" s="13">
        <v>44348</v>
      </c>
      <c r="F127" s="13" t="s">
        <v>679</v>
      </c>
      <c r="G127" s="9">
        <v>4.2558628094358623E-5</v>
      </c>
      <c r="H127" s="9">
        <v>7.7882087892594647E-3</v>
      </c>
      <c r="I127">
        <v>1</v>
      </c>
      <c r="J127" s="14">
        <v>0</v>
      </c>
      <c r="K127" s="14">
        <v>0</v>
      </c>
      <c r="L127" s="14" t="e">
        <v>#NUM!</v>
      </c>
      <c r="M127" s="14">
        <v>0</v>
      </c>
      <c r="N127" s="14">
        <v>407.77347951885559</v>
      </c>
      <c r="O127">
        <v>393.10430325027102</v>
      </c>
      <c r="P127" t="s">
        <v>844</v>
      </c>
    </row>
    <row r="128" spans="1:16">
      <c r="A128">
        <v>2021</v>
      </c>
      <c r="B128" t="s">
        <v>1023</v>
      </c>
      <c r="C128" t="s">
        <v>1024</v>
      </c>
      <c r="D128" t="s">
        <v>671</v>
      </c>
      <c r="E128" s="13">
        <v>44470</v>
      </c>
      <c r="F128" s="13">
        <v>44866</v>
      </c>
      <c r="G128" s="9">
        <v>5.7054655795091263E-3</v>
      </c>
      <c r="H128" s="9">
        <v>7.1310779502898802E-3</v>
      </c>
      <c r="I128">
        <v>11</v>
      </c>
      <c r="J128" s="14">
        <v>33.797275641025642</v>
      </c>
      <c r="K128" s="14">
        <v>10.204400591932137</v>
      </c>
      <c r="L128" s="14">
        <v>46.160066537033757</v>
      </c>
      <c r="M128" s="14">
        <v>57.889000069446162</v>
      </c>
      <c r="N128" s="14">
        <v>120.5383400055844</v>
      </c>
      <c r="O128">
        <v>75000</v>
      </c>
      <c r="P128" t="s">
        <v>817</v>
      </c>
    </row>
    <row r="129" spans="1:16">
      <c r="A129">
        <v>2021</v>
      </c>
      <c r="B129" t="s">
        <v>1023</v>
      </c>
      <c r="C129" t="s">
        <v>1208</v>
      </c>
      <c r="D129" t="s">
        <v>671</v>
      </c>
      <c r="E129" s="13">
        <v>44228</v>
      </c>
      <c r="F129" s="13">
        <v>45170</v>
      </c>
      <c r="G129" s="9">
        <v>1.2588337844256245E-3</v>
      </c>
      <c r="H129" s="9">
        <v>7.1310779502898802E-3</v>
      </c>
      <c r="I129">
        <v>10</v>
      </c>
      <c r="J129" s="14">
        <v>5.0535714285714288</v>
      </c>
      <c r="K129" s="14">
        <v>0.94855527538769868</v>
      </c>
      <c r="L129" s="14">
        <v>3.8668022228091434</v>
      </c>
      <c r="M129" s="14">
        <v>5.0540084706959707</v>
      </c>
      <c r="N129" s="14">
        <v>29.284657766756542</v>
      </c>
      <c r="O129">
        <v>1763</v>
      </c>
      <c r="P129" t="s">
        <v>817</v>
      </c>
    </row>
    <row r="130" spans="1:16">
      <c r="A130">
        <v>2024</v>
      </c>
      <c r="B130" t="s">
        <v>1023</v>
      </c>
      <c r="C130" t="s">
        <v>1173</v>
      </c>
      <c r="D130" t="s">
        <v>671</v>
      </c>
      <c r="E130" s="13">
        <v>45444</v>
      </c>
      <c r="F130" s="13">
        <v>45689</v>
      </c>
      <c r="G130" s="9">
        <v>1.6677858635512946E-4</v>
      </c>
      <c r="H130" s="9">
        <v>7.1310779502898802E-3</v>
      </c>
      <c r="I130">
        <v>2</v>
      </c>
      <c r="J130" s="14">
        <v>0</v>
      </c>
      <c r="K130" s="14">
        <v>0</v>
      </c>
      <c r="L130" s="14">
        <v>4708.8221307692311</v>
      </c>
      <c r="M130" s="14">
        <v>9417.6442615384622</v>
      </c>
      <c r="N130" s="14">
        <v>18458.405999999999</v>
      </c>
      <c r="O130" t="e">
        <v>#N/A</v>
      </c>
      <c r="P130" t="e">
        <v>#N/A</v>
      </c>
    </row>
    <row r="131" spans="1:16">
      <c r="A131">
        <v>2022</v>
      </c>
      <c r="B131" t="s">
        <v>1005</v>
      </c>
      <c r="C131" t="s">
        <v>1122</v>
      </c>
      <c r="D131" t="s">
        <v>671</v>
      </c>
      <c r="E131" s="13">
        <v>44713</v>
      </c>
      <c r="F131" s="13">
        <v>45139</v>
      </c>
      <c r="G131" s="9">
        <v>6.6992932163725972E-3</v>
      </c>
      <c r="H131" s="9">
        <v>6.7142123461748152E-3</v>
      </c>
      <c r="I131">
        <v>9</v>
      </c>
      <c r="J131" s="14">
        <v>63.066132621272807</v>
      </c>
      <c r="K131" s="14">
        <v>60.138687263089317</v>
      </c>
      <c r="L131" s="14">
        <v>67.237206427080224</v>
      </c>
      <c r="M131" s="14">
        <v>90.450880803443326</v>
      </c>
      <c r="N131" s="14">
        <v>348.03550302309907</v>
      </c>
      <c r="O131">
        <v>22484</v>
      </c>
      <c r="P131" t="s">
        <v>817</v>
      </c>
    </row>
    <row r="132" spans="1:16">
      <c r="A132">
        <v>2024</v>
      </c>
      <c r="B132" t="s">
        <v>1005</v>
      </c>
      <c r="C132" t="s">
        <v>1006</v>
      </c>
      <c r="D132" t="s">
        <v>671</v>
      </c>
      <c r="E132" s="13">
        <v>45627</v>
      </c>
      <c r="F132" s="13" t="s">
        <v>679</v>
      </c>
      <c r="G132" s="9">
        <v>1.4919129802218138E-5</v>
      </c>
      <c r="H132" s="9">
        <v>6.7142123461748152E-3</v>
      </c>
      <c r="I132">
        <v>1</v>
      </c>
      <c r="J132" s="14">
        <v>0</v>
      </c>
      <c r="K132" s="14">
        <v>0</v>
      </c>
      <c r="L132" s="14" t="e">
        <v>#NUM!</v>
      </c>
      <c r="M132" s="14">
        <v>0</v>
      </c>
      <c r="N132" s="14">
        <v>221.75464849624061</v>
      </c>
      <c r="O132" t="e">
        <v>#N/A</v>
      </c>
      <c r="P132" t="e">
        <v>#N/A</v>
      </c>
    </row>
    <row r="133" spans="1:16">
      <c r="A133">
        <v>2024</v>
      </c>
      <c r="B133" t="s">
        <v>1065</v>
      </c>
      <c r="C133" t="s">
        <v>1158</v>
      </c>
      <c r="D133" t="s">
        <v>671</v>
      </c>
      <c r="E133" s="13">
        <v>45383</v>
      </c>
      <c r="F133" s="13" t="s">
        <v>679</v>
      </c>
      <c r="G133" s="9">
        <v>1.728837163410127E-3</v>
      </c>
      <c r="H133" s="9">
        <v>5.1224527846188443E-3</v>
      </c>
      <c r="I133">
        <v>1</v>
      </c>
      <c r="J133" s="14">
        <v>0</v>
      </c>
      <c r="K133" s="14">
        <v>0</v>
      </c>
      <c r="L133" s="14" t="e">
        <v>#NUM!</v>
      </c>
      <c r="M133" s="14">
        <v>0</v>
      </c>
      <c r="N133" s="14">
        <v>148.47783730204156</v>
      </c>
      <c r="O133" t="e">
        <v>#N/A</v>
      </c>
      <c r="P133" t="e">
        <v>#N/A</v>
      </c>
    </row>
    <row r="134" spans="1:16">
      <c r="A134">
        <v>2024</v>
      </c>
      <c r="B134" t="s">
        <v>1065</v>
      </c>
      <c r="C134" t="s">
        <v>1167</v>
      </c>
      <c r="D134" t="s">
        <v>671</v>
      </c>
      <c r="E134" s="13">
        <v>45505</v>
      </c>
      <c r="F134" s="13" t="s">
        <v>679</v>
      </c>
      <c r="G134" s="9">
        <v>1.2576046913908613E-3</v>
      </c>
      <c r="H134" s="9">
        <v>5.1224527846188443E-3</v>
      </c>
      <c r="I134">
        <v>1</v>
      </c>
      <c r="J134" s="14">
        <v>0</v>
      </c>
      <c r="K134" s="14">
        <v>0</v>
      </c>
      <c r="L134" s="14" t="e">
        <v>#NUM!</v>
      </c>
      <c r="M134" s="14">
        <v>0</v>
      </c>
      <c r="N134" s="14">
        <v>571.0334409704277</v>
      </c>
      <c r="O134" t="e">
        <v>#N/A</v>
      </c>
      <c r="P134" t="e">
        <v>#N/A</v>
      </c>
    </row>
    <row r="135" spans="1:16">
      <c r="A135">
        <v>2021</v>
      </c>
      <c r="B135" t="s">
        <v>1065</v>
      </c>
      <c r="C135" t="s">
        <v>1119</v>
      </c>
      <c r="D135" t="s">
        <v>733</v>
      </c>
      <c r="E135" s="13">
        <v>44927</v>
      </c>
      <c r="F135" s="13" t="s">
        <v>679</v>
      </c>
      <c r="G135" s="9">
        <v>9.0687870753571682E-4</v>
      </c>
      <c r="H135" s="9">
        <v>5.1224527846188443E-3</v>
      </c>
      <c r="I135">
        <v>6</v>
      </c>
      <c r="J135" s="14">
        <v>0</v>
      </c>
      <c r="K135" s="14">
        <v>5951.7709867647054</v>
      </c>
      <c r="L135" s="14">
        <v>7115.6561826086963</v>
      </c>
      <c r="M135" s="14">
        <v>11665.748951566951</v>
      </c>
      <c r="N135" s="14">
        <v>0</v>
      </c>
      <c r="O135" t="e">
        <v>#N/A</v>
      </c>
      <c r="P135" t="e">
        <v>#N/A</v>
      </c>
    </row>
    <row r="136" spans="1:16">
      <c r="A136">
        <v>2024</v>
      </c>
      <c r="B136" t="s">
        <v>1065</v>
      </c>
      <c r="C136" t="s">
        <v>1066</v>
      </c>
      <c r="D136" t="s">
        <v>671</v>
      </c>
      <c r="E136" s="13">
        <v>45444</v>
      </c>
      <c r="F136" s="13">
        <v>45778</v>
      </c>
      <c r="G136" s="9">
        <v>6.0914711853114745E-4</v>
      </c>
      <c r="H136" s="9">
        <v>5.1224527846188443E-3</v>
      </c>
      <c r="I136">
        <v>3</v>
      </c>
      <c r="J136" s="14">
        <v>0</v>
      </c>
      <c r="K136" s="14">
        <v>150.98506342592594</v>
      </c>
      <c r="L136" s="14">
        <v>194.00313491296299</v>
      </c>
      <c r="M136" s="14">
        <v>237.02120640000001</v>
      </c>
      <c r="N136" s="14">
        <v>471.09711332809627</v>
      </c>
      <c r="O136" t="e">
        <v>#N/A</v>
      </c>
      <c r="P136" t="e">
        <v>#N/A</v>
      </c>
    </row>
    <row r="137" spans="1:16">
      <c r="A137">
        <v>2021</v>
      </c>
      <c r="B137" t="s">
        <v>1065</v>
      </c>
      <c r="C137" t="s">
        <v>1139</v>
      </c>
      <c r="D137" t="s">
        <v>691</v>
      </c>
      <c r="E137" s="13">
        <v>44378</v>
      </c>
      <c r="F137" s="13">
        <v>45748</v>
      </c>
      <c r="G137" s="9">
        <v>6.0696381125969437E-4</v>
      </c>
      <c r="H137" s="9">
        <v>5.1224527846188443E-3</v>
      </c>
      <c r="I137">
        <v>7</v>
      </c>
      <c r="J137" s="14">
        <v>0</v>
      </c>
      <c r="K137" s="14">
        <v>642.96386231578947</v>
      </c>
      <c r="L137" s="14">
        <v>1030.515788768523</v>
      </c>
      <c r="M137" s="14">
        <v>1098.3407429977849</v>
      </c>
      <c r="N137" s="14">
        <v>0</v>
      </c>
      <c r="O137">
        <v>832021.77007243037</v>
      </c>
      <c r="P137" t="s">
        <v>817</v>
      </c>
    </row>
    <row r="138" spans="1:16">
      <c r="A138">
        <v>2022</v>
      </c>
      <c r="B138" t="s">
        <v>1065</v>
      </c>
      <c r="C138" t="s">
        <v>1199</v>
      </c>
      <c r="D138" t="s">
        <v>784</v>
      </c>
      <c r="E138" s="13">
        <v>33604</v>
      </c>
      <c r="F138" s="13">
        <v>44986</v>
      </c>
      <c r="G138" s="9">
        <v>1.3021292491296848E-5</v>
      </c>
      <c r="H138" s="9">
        <v>5.1224527846188443E-3</v>
      </c>
      <c r="I138">
        <v>1</v>
      </c>
      <c r="J138" s="14">
        <v>0</v>
      </c>
      <c r="K138" s="14">
        <v>0.45405043904084597</v>
      </c>
      <c r="L138" s="14">
        <v>0.45405043904084597</v>
      </c>
      <c r="M138" s="14">
        <v>0.45405043904084597</v>
      </c>
      <c r="N138" s="14">
        <v>0</v>
      </c>
      <c r="O138">
        <v>168052.20152272529</v>
      </c>
      <c r="P138" t="s">
        <v>817</v>
      </c>
    </row>
    <row r="139" spans="1:16">
      <c r="A139">
        <v>2021</v>
      </c>
      <c r="B139" t="s">
        <v>1049</v>
      </c>
      <c r="C139" t="s">
        <v>1166</v>
      </c>
      <c r="D139" t="s">
        <v>671</v>
      </c>
      <c r="E139" s="13">
        <v>44470</v>
      </c>
      <c r="F139" s="13" t="s">
        <v>679</v>
      </c>
      <c r="G139" s="9">
        <v>3.7166924962598658E-3</v>
      </c>
      <c r="H139" s="9">
        <v>5.092304706400836E-3</v>
      </c>
      <c r="I139">
        <v>1</v>
      </c>
      <c r="J139" s="14">
        <v>0</v>
      </c>
      <c r="K139" s="14">
        <v>0</v>
      </c>
      <c r="L139" s="14" t="e">
        <v>#NUM!</v>
      </c>
      <c r="M139" s="14">
        <v>0</v>
      </c>
      <c r="N139" s="14">
        <v>70.735792989062205</v>
      </c>
      <c r="O139">
        <v>22364.076381723018</v>
      </c>
      <c r="P139" t="s">
        <v>817</v>
      </c>
    </row>
    <row r="140" spans="1:16">
      <c r="A140">
        <v>2022</v>
      </c>
      <c r="B140" t="s">
        <v>1049</v>
      </c>
      <c r="C140" t="s">
        <v>1050</v>
      </c>
      <c r="D140" t="s">
        <v>671</v>
      </c>
      <c r="E140" s="13">
        <v>44652</v>
      </c>
      <c r="F140" s="13">
        <v>45108</v>
      </c>
      <c r="G140" s="9">
        <v>1.3756122101409704E-3</v>
      </c>
      <c r="H140" s="9">
        <v>5.092304706400836E-3</v>
      </c>
      <c r="I140">
        <v>9</v>
      </c>
      <c r="J140" s="14">
        <v>2.4521363450809632</v>
      </c>
      <c r="K140" s="14">
        <v>0.65999051181906365</v>
      </c>
      <c r="L140" s="14">
        <v>2.9971637281998489</v>
      </c>
      <c r="M140" s="14">
        <v>3.4627766438042982</v>
      </c>
      <c r="N140" s="14">
        <v>21.617439557188458</v>
      </c>
      <c r="O140">
        <v>1102.0350024916422</v>
      </c>
      <c r="P140" t="s">
        <v>817</v>
      </c>
    </row>
    <row r="141" spans="1:16">
      <c r="A141">
        <v>2021</v>
      </c>
      <c r="B141" t="s">
        <v>1168</v>
      </c>
      <c r="C141" t="s">
        <v>1169</v>
      </c>
      <c r="D141" t="s">
        <v>671</v>
      </c>
      <c r="E141" s="13">
        <v>44378</v>
      </c>
      <c r="F141" s="13" t="s">
        <v>679</v>
      </c>
      <c r="G141" s="9">
        <v>3.6667789514230899E-3</v>
      </c>
      <c r="H141" s="9">
        <v>4.6197554624312926E-3</v>
      </c>
      <c r="I141">
        <v>1</v>
      </c>
      <c r="J141" s="14">
        <v>0</v>
      </c>
      <c r="K141" s="14">
        <v>0</v>
      </c>
      <c r="L141" s="14" t="e">
        <v>#NUM!</v>
      </c>
      <c r="M141" s="14">
        <v>0</v>
      </c>
      <c r="N141" s="14">
        <v>18.682575648515037</v>
      </c>
      <c r="O141">
        <v>6122.2917199389212</v>
      </c>
      <c r="P141" t="s">
        <v>817</v>
      </c>
    </row>
    <row r="142" spans="1:16">
      <c r="A142">
        <v>2023</v>
      </c>
      <c r="B142" t="s">
        <v>1168</v>
      </c>
      <c r="C142" t="s">
        <v>1220</v>
      </c>
      <c r="D142" t="s">
        <v>671</v>
      </c>
      <c r="E142" s="13">
        <v>45261</v>
      </c>
      <c r="F142" s="13" t="s">
        <v>679</v>
      </c>
      <c r="G142" s="9">
        <v>9.5297651100820268E-4</v>
      </c>
      <c r="H142" s="9">
        <v>4.6197554624312926E-3</v>
      </c>
      <c r="I142">
        <v>1</v>
      </c>
      <c r="J142" s="14">
        <v>0</v>
      </c>
      <c r="K142" s="14">
        <v>0</v>
      </c>
      <c r="L142" s="14" t="e">
        <v>#NUM!</v>
      </c>
      <c r="M142" s="14">
        <v>0</v>
      </c>
      <c r="N142" s="14">
        <v>737.86326262728085</v>
      </c>
      <c r="O142">
        <v>20000</v>
      </c>
      <c r="P142" t="s">
        <v>881</v>
      </c>
    </row>
    <row r="143" spans="1:16">
      <c r="A143">
        <v>2023</v>
      </c>
      <c r="B143" t="s">
        <v>1084</v>
      </c>
      <c r="C143" t="s">
        <v>1085</v>
      </c>
      <c r="D143" t="s">
        <v>671</v>
      </c>
      <c r="E143" s="13">
        <v>45047</v>
      </c>
      <c r="F143" s="13">
        <v>45717</v>
      </c>
      <c r="G143" s="9">
        <v>4.3521092434976498E-3</v>
      </c>
      <c r="H143" s="9">
        <v>4.3521092434976498E-3</v>
      </c>
      <c r="I143">
        <v>10</v>
      </c>
      <c r="J143" s="14">
        <v>0</v>
      </c>
      <c r="K143" s="14">
        <v>1.7396226729781918</v>
      </c>
      <c r="L143" s="14">
        <v>2.53572</v>
      </c>
      <c r="M143" s="14">
        <v>2.9832000000000001</v>
      </c>
      <c r="N143" s="14">
        <v>24.094956620072303</v>
      </c>
      <c r="O143">
        <v>8695.0999875523339</v>
      </c>
      <c r="P143" t="s">
        <v>817</v>
      </c>
    </row>
    <row r="144" spans="1:16">
      <c r="A144">
        <v>2024</v>
      </c>
      <c r="B144" t="s">
        <v>1103</v>
      </c>
      <c r="C144" t="s">
        <v>1104</v>
      </c>
      <c r="D144" t="s">
        <v>703</v>
      </c>
      <c r="E144" s="13">
        <v>34455</v>
      </c>
      <c r="F144" s="13" t="s">
        <v>679</v>
      </c>
      <c r="G144" s="9">
        <v>3.8372728281827208E-3</v>
      </c>
      <c r="H144" s="9">
        <v>3.8372728281827208E-3</v>
      </c>
      <c r="I144">
        <v>9</v>
      </c>
      <c r="J144" s="14">
        <v>0</v>
      </c>
      <c r="K144" s="14">
        <v>1.4362562588265504E-3</v>
      </c>
      <c r="L144" s="14">
        <v>191.17754756240512</v>
      </c>
      <c r="M144" s="14">
        <v>249.58392202992289</v>
      </c>
      <c r="N144" s="14">
        <v>0</v>
      </c>
      <c r="O144" t="e">
        <v>#N/A</v>
      </c>
      <c r="P144" t="e">
        <v>#N/A</v>
      </c>
    </row>
    <row r="145" spans="1:16">
      <c r="A145">
        <v>2022</v>
      </c>
      <c r="B145" t="s">
        <v>1047</v>
      </c>
      <c r="C145" t="s">
        <v>1177</v>
      </c>
      <c r="D145" t="s">
        <v>671</v>
      </c>
      <c r="E145" s="13">
        <v>44593</v>
      </c>
      <c r="F145" s="13" t="s">
        <v>679</v>
      </c>
      <c r="G145" s="9">
        <v>1.2922680545201972E-3</v>
      </c>
      <c r="H145" s="9">
        <v>2.9737697897948123E-3</v>
      </c>
      <c r="I145">
        <v>4</v>
      </c>
      <c r="J145" s="14">
        <v>0</v>
      </c>
      <c r="K145" s="14">
        <v>0</v>
      </c>
      <c r="L145" s="14" t="e">
        <v>#NUM!</v>
      </c>
      <c r="M145" s="14">
        <v>0</v>
      </c>
      <c r="N145" s="14">
        <v>2414.3620082454454</v>
      </c>
      <c r="O145">
        <v>417635.3475758133</v>
      </c>
      <c r="P145" t="s">
        <v>817</v>
      </c>
    </row>
    <row r="146" spans="1:16">
      <c r="A146">
        <v>2023</v>
      </c>
      <c r="B146" t="s">
        <v>1047</v>
      </c>
      <c r="C146" t="s">
        <v>1048</v>
      </c>
      <c r="D146" t="s">
        <v>703</v>
      </c>
      <c r="E146" s="13">
        <v>44044</v>
      </c>
      <c r="F146" s="13" t="s">
        <v>679</v>
      </c>
      <c r="G146" s="9">
        <v>9.7389325585235653E-4</v>
      </c>
      <c r="H146" s="9">
        <v>2.9737697897948123E-3</v>
      </c>
      <c r="I146">
        <v>2</v>
      </c>
      <c r="J146" s="14">
        <v>0</v>
      </c>
      <c r="K146" s="14">
        <v>2.1209794878530293</v>
      </c>
      <c r="L146" s="14">
        <v>2.1209794878530293</v>
      </c>
      <c r="M146" s="14">
        <v>2.1209794878530293</v>
      </c>
      <c r="N146" s="14">
        <v>0</v>
      </c>
      <c r="O146">
        <v>4815.3931948580839</v>
      </c>
      <c r="P146" t="s">
        <v>817</v>
      </c>
    </row>
    <row r="147" spans="1:16">
      <c r="A147">
        <v>2021</v>
      </c>
      <c r="B147" t="s">
        <v>1047</v>
      </c>
      <c r="C147" t="s">
        <v>1164</v>
      </c>
      <c r="D147" t="s">
        <v>703</v>
      </c>
      <c r="E147" s="13">
        <v>43770</v>
      </c>
      <c r="F147" s="13" t="s">
        <v>679</v>
      </c>
      <c r="G147" s="9">
        <v>4.6085171687947443E-4</v>
      </c>
      <c r="H147" s="9">
        <v>2.9737697897948123E-3</v>
      </c>
      <c r="I147">
        <v>10</v>
      </c>
      <c r="J147" s="14">
        <v>0</v>
      </c>
      <c r="K147" s="14">
        <v>5.4071166131522075</v>
      </c>
      <c r="L147" s="14">
        <v>19.100812786894039</v>
      </c>
      <c r="M147" s="14">
        <v>23.620052056680624</v>
      </c>
      <c r="N147" s="14">
        <v>0</v>
      </c>
      <c r="O147">
        <v>8182</v>
      </c>
      <c r="P147" t="s">
        <v>817</v>
      </c>
    </row>
    <row r="148" spans="1:16">
      <c r="A148">
        <v>2023</v>
      </c>
      <c r="B148" t="s">
        <v>1047</v>
      </c>
      <c r="C148" t="s">
        <v>1205</v>
      </c>
      <c r="D148" t="s">
        <v>703</v>
      </c>
      <c r="E148" s="13">
        <v>44044</v>
      </c>
      <c r="F148" s="13" t="s">
        <v>679</v>
      </c>
      <c r="G148" s="9">
        <v>2.467567625427839E-4</v>
      </c>
      <c r="H148" s="9">
        <v>2.9737697897948123E-3</v>
      </c>
      <c r="I148">
        <v>3</v>
      </c>
      <c r="J148" s="14">
        <v>0</v>
      </c>
      <c r="K148" s="14">
        <v>2.476415020158778</v>
      </c>
      <c r="L148" s="14">
        <v>11.370481874071562</v>
      </c>
      <c r="M148" s="14">
        <v>20.264548727984344</v>
      </c>
      <c r="N148" s="14">
        <v>59.05475757575757</v>
      </c>
      <c r="O148">
        <v>935</v>
      </c>
      <c r="P148" t="s">
        <v>886</v>
      </c>
    </row>
    <row r="149" spans="1:16">
      <c r="A149">
        <v>2023</v>
      </c>
      <c r="B149" t="s">
        <v>1077</v>
      </c>
      <c r="C149" t="s">
        <v>1124</v>
      </c>
      <c r="D149" t="s">
        <v>691</v>
      </c>
      <c r="E149" s="13">
        <v>45047</v>
      </c>
      <c r="F149" s="13">
        <v>45200</v>
      </c>
      <c r="G149" s="9">
        <v>2.4616707177196229E-3</v>
      </c>
      <c r="H149" s="9">
        <v>2.910993057622368E-3</v>
      </c>
      <c r="I149">
        <v>10</v>
      </c>
      <c r="J149" s="14">
        <v>1242.0190839694656</v>
      </c>
      <c r="K149" s="14">
        <v>643.92673333333323</v>
      </c>
      <c r="L149" s="14">
        <v>974.06422579881666</v>
      </c>
      <c r="M149" s="14">
        <v>1506.1458333333333</v>
      </c>
      <c r="N149" s="14">
        <v>6549.784313512313</v>
      </c>
      <c r="O149">
        <v>30977</v>
      </c>
      <c r="P149" t="s">
        <v>817</v>
      </c>
    </row>
    <row r="150" spans="1:16">
      <c r="A150">
        <v>2023</v>
      </c>
      <c r="B150" t="s">
        <v>1077</v>
      </c>
      <c r="C150" t="s">
        <v>1078</v>
      </c>
      <c r="D150" t="s">
        <v>671</v>
      </c>
      <c r="E150" s="13">
        <v>45261</v>
      </c>
      <c r="F150" s="13">
        <v>45383</v>
      </c>
      <c r="G150" s="9">
        <v>3.3884351841806251E-4</v>
      </c>
      <c r="H150" s="9">
        <v>2.910993057622368E-3</v>
      </c>
      <c r="I150">
        <v>8</v>
      </c>
      <c r="J150" s="14">
        <v>42.938235294117646</v>
      </c>
      <c r="K150" s="14">
        <v>31.738333333333337</v>
      </c>
      <c r="L150" s="14">
        <v>44.862675399788699</v>
      </c>
      <c r="M150" s="14">
        <v>51.511871642246639</v>
      </c>
      <c r="N150" s="14">
        <v>255.60446203401472</v>
      </c>
      <c r="O150">
        <v>15742</v>
      </c>
      <c r="P150" t="s">
        <v>817</v>
      </c>
    </row>
    <row r="151" spans="1:16">
      <c r="A151">
        <v>2023</v>
      </c>
      <c r="B151" t="s">
        <v>1077</v>
      </c>
      <c r="C151" t="s">
        <v>1083</v>
      </c>
      <c r="D151" t="s">
        <v>671</v>
      </c>
      <c r="E151" s="13">
        <v>45078</v>
      </c>
      <c r="F151" s="13" t="s">
        <v>679</v>
      </c>
      <c r="G151" s="9">
        <v>1.1047882148468261E-4</v>
      </c>
      <c r="H151" s="9">
        <v>2.910993057622368E-3</v>
      </c>
      <c r="I151">
        <v>1</v>
      </c>
      <c r="J151" s="14">
        <v>0</v>
      </c>
      <c r="K151" s="14">
        <v>0</v>
      </c>
      <c r="L151" s="14" t="e">
        <v>#NUM!</v>
      </c>
      <c r="M151" s="14">
        <v>0</v>
      </c>
      <c r="N151" s="14">
        <v>1903.2998769063176</v>
      </c>
      <c r="O151">
        <v>23546.662070270278</v>
      </c>
      <c r="P151" t="s">
        <v>856</v>
      </c>
    </row>
    <row r="152" spans="1:16">
      <c r="A152">
        <v>2022</v>
      </c>
      <c r="B152" t="s">
        <v>1077</v>
      </c>
      <c r="C152" t="s">
        <v>1082</v>
      </c>
      <c r="D152" t="s">
        <v>671</v>
      </c>
      <c r="E152" s="13">
        <v>44927</v>
      </c>
      <c r="F152" s="13" t="s">
        <v>679</v>
      </c>
      <c r="G152" s="9">
        <v>0</v>
      </c>
      <c r="H152" s="9">
        <v>2.910993057622368E-3</v>
      </c>
      <c r="I152">
        <v>0</v>
      </c>
      <c r="J152" s="14">
        <v>0</v>
      </c>
      <c r="K152" s="14">
        <v>0</v>
      </c>
      <c r="L152" s="14" t="e">
        <v>#NUM!</v>
      </c>
      <c r="M152" s="14">
        <v>0</v>
      </c>
      <c r="N152" s="14">
        <v>0</v>
      </c>
      <c r="O152" t="e">
        <v>#N/A</v>
      </c>
      <c r="P152" t="e">
        <v>#N/A</v>
      </c>
    </row>
    <row r="153" spans="1:16">
      <c r="A153">
        <v>2021</v>
      </c>
      <c r="B153" t="s">
        <v>1044</v>
      </c>
      <c r="C153" t="s">
        <v>1148</v>
      </c>
      <c r="D153" t="s">
        <v>671</v>
      </c>
      <c r="E153" s="13">
        <v>44378</v>
      </c>
      <c r="F153" s="13" t="s">
        <v>679</v>
      </c>
      <c r="G153" s="9">
        <v>1.5893172408914327E-3</v>
      </c>
      <c r="H153" s="9">
        <v>1.9755474665627843E-3</v>
      </c>
      <c r="I153">
        <v>9</v>
      </c>
      <c r="J153" s="14">
        <v>0</v>
      </c>
      <c r="K153" s="14">
        <v>4180.8904914970062</v>
      </c>
      <c r="L153" s="14">
        <v>4646.6632897157633</v>
      </c>
      <c r="M153" s="14">
        <v>4978.2150000000001</v>
      </c>
      <c r="N153" s="14">
        <v>0</v>
      </c>
      <c r="O153">
        <v>225017.065</v>
      </c>
      <c r="P153" t="s">
        <v>817</v>
      </c>
    </row>
    <row r="154" spans="1:16">
      <c r="A154">
        <v>2024</v>
      </c>
      <c r="B154" t="s">
        <v>1044</v>
      </c>
      <c r="C154" t="s">
        <v>1045</v>
      </c>
      <c r="D154" t="s">
        <v>703</v>
      </c>
      <c r="E154" s="13">
        <v>45413</v>
      </c>
      <c r="F154" s="13" t="s">
        <v>679</v>
      </c>
      <c r="G154" s="9">
        <v>3.5376958835164527E-4</v>
      </c>
      <c r="H154" s="9">
        <v>1.9755474665627843E-3</v>
      </c>
      <c r="I154">
        <v>2</v>
      </c>
      <c r="J154" s="14">
        <v>0</v>
      </c>
      <c r="K154" s="14">
        <v>14377.757751275287</v>
      </c>
      <c r="L154" s="14">
        <v>16296.215575637643</v>
      </c>
      <c r="M154" s="14">
        <v>18214.6734</v>
      </c>
      <c r="N154" s="14">
        <v>0</v>
      </c>
      <c r="O154" t="e">
        <v>#N/A</v>
      </c>
      <c r="P154" t="e">
        <v>#N/A</v>
      </c>
    </row>
    <row r="155" spans="1:16">
      <c r="A155">
        <v>2024</v>
      </c>
      <c r="B155" t="s">
        <v>1044</v>
      </c>
      <c r="C155" t="s">
        <v>1046</v>
      </c>
      <c r="D155" t="s">
        <v>697</v>
      </c>
      <c r="E155" s="13">
        <v>45444</v>
      </c>
      <c r="F155" s="13" t="s">
        <v>679</v>
      </c>
      <c r="G155" s="9">
        <v>3.246063731970621E-5</v>
      </c>
      <c r="H155" s="9">
        <v>1.9755474665627843E-3</v>
      </c>
      <c r="I155">
        <v>1</v>
      </c>
      <c r="J155" s="14">
        <v>0</v>
      </c>
      <c r="K155" s="14">
        <v>56.097272967032971</v>
      </c>
      <c r="L155" s="14">
        <v>56.097272967032971</v>
      </c>
      <c r="M155" s="14">
        <v>56.097272967032971</v>
      </c>
      <c r="N155" s="14">
        <v>0</v>
      </c>
      <c r="O155" t="e">
        <v>#N/A</v>
      </c>
      <c r="P155" t="e">
        <v>#N/A</v>
      </c>
    </row>
    <row r="156" spans="1:16">
      <c r="A156">
        <v>2022</v>
      </c>
      <c r="B156" t="s">
        <v>1044</v>
      </c>
      <c r="C156" t="s">
        <v>1126</v>
      </c>
      <c r="D156" t="s">
        <v>670</v>
      </c>
      <c r="E156" s="13">
        <v>45383</v>
      </c>
      <c r="F156" s="13" t="s">
        <v>679</v>
      </c>
      <c r="G156" s="9">
        <v>0</v>
      </c>
      <c r="H156" s="9">
        <v>1.9755474665627843E-3</v>
      </c>
      <c r="I156">
        <v>0</v>
      </c>
      <c r="J156" s="14">
        <v>0</v>
      </c>
      <c r="K156" s="14">
        <v>0</v>
      </c>
      <c r="L156" s="14" t="e">
        <v>#NUM!</v>
      </c>
      <c r="M156" s="14">
        <v>0</v>
      </c>
      <c r="N156" s="14">
        <v>0</v>
      </c>
      <c r="O156" t="e">
        <v>#N/A</v>
      </c>
      <c r="P156" t="e">
        <v>#N/A</v>
      </c>
    </row>
    <row r="157" spans="1:16">
      <c r="A157">
        <v>2021</v>
      </c>
      <c r="B157" t="s">
        <v>1117</v>
      </c>
      <c r="C157" t="s">
        <v>1196</v>
      </c>
      <c r="D157" t="s">
        <v>671</v>
      </c>
      <c r="E157" s="13">
        <v>44256</v>
      </c>
      <c r="F157" s="13" t="s">
        <v>679</v>
      </c>
      <c r="G157" s="9">
        <v>7.9288274135594524E-4</v>
      </c>
      <c r="H157" s="9">
        <v>1.5296954712447929E-3</v>
      </c>
      <c r="I157">
        <v>1</v>
      </c>
      <c r="J157" s="14">
        <v>0</v>
      </c>
      <c r="K157" s="14">
        <v>0</v>
      </c>
      <c r="L157" s="14" t="e">
        <v>#NUM!</v>
      </c>
      <c r="M157" s="14">
        <v>0</v>
      </c>
      <c r="N157" s="14">
        <v>1992.925750158932</v>
      </c>
      <c r="O157">
        <v>3610.8105514379199</v>
      </c>
      <c r="P157" t="s">
        <v>838</v>
      </c>
    </row>
    <row r="158" spans="1:16">
      <c r="A158">
        <v>2022</v>
      </c>
      <c r="B158" t="s">
        <v>1117</v>
      </c>
      <c r="C158" t="s">
        <v>1118</v>
      </c>
      <c r="D158" t="s">
        <v>733</v>
      </c>
      <c r="E158" s="13">
        <v>45108</v>
      </c>
      <c r="F158" s="13">
        <v>45352</v>
      </c>
      <c r="G158" s="9">
        <v>7.368127298888477E-4</v>
      </c>
      <c r="H158" s="9">
        <v>1.5296954712447929E-3</v>
      </c>
      <c r="I158">
        <v>2</v>
      </c>
      <c r="J158" s="14">
        <v>26903.5</v>
      </c>
      <c r="K158" s="14">
        <v>0</v>
      </c>
      <c r="L158" s="14" t="e">
        <v>#NUM!</v>
      </c>
      <c r="M158" s="14">
        <v>0</v>
      </c>
      <c r="N158" s="14">
        <v>0</v>
      </c>
      <c r="O158" t="e">
        <v>#N/A</v>
      </c>
      <c r="P158" t="e">
        <v>#N/A</v>
      </c>
    </row>
    <row r="159" spans="1:16">
      <c r="A159">
        <v>2022</v>
      </c>
      <c r="B159" t="s">
        <v>1061</v>
      </c>
      <c r="C159" t="s">
        <v>1063</v>
      </c>
      <c r="D159" t="s">
        <v>714</v>
      </c>
      <c r="E159" s="13">
        <v>44835</v>
      </c>
      <c r="F159" s="13" t="s">
        <v>679</v>
      </c>
      <c r="G159" s="9">
        <v>1.1145935173203041E-3</v>
      </c>
      <c r="H159" s="9">
        <v>1.1876018165702408E-3</v>
      </c>
      <c r="I159">
        <v>1</v>
      </c>
      <c r="J159" s="14">
        <v>0</v>
      </c>
      <c r="K159" s="14">
        <v>0</v>
      </c>
      <c r="L159" s="14" t="e">
        <v>#NUM!</v>
      </c>
      <c r="M159" s="14">
        <v>0</v>
      </c>
      <c r="N159" s="14">
        <v>4003.4895129457182</v>
      </c>
      <c r="O159">
        <v>5209.0985458374307</v>
      </c>
      <c r="P159" t="s">
        <v>848</v>
      </c>
    </row>
    <row r="160" spans="1:16">
      <c r="A160">
        <v>2023</v>
      </c>
      <c r="B160" t="s">
        <v>1061</v>
      </c>
      <c r="C160" t="s">
        <v>1130</v>
      </c>
      <c r="D160" t="s">
        <v>671</v>
      </c>
      <c r="E160" s="13">
        <v>45231</v>
      </c>
      <c r="F160" s="13" t="s">
        <v>679</v>
      </c>
      <c r="G160" s="9">
        <v>7.2407370206660493E-5</v>
      </c>
      <c r="H160" s="9">
        <v>1.1876018165702408E-3</v>
      </c>
      <c r="I160">
        <v>1</v>
      </c>
      <c r="J160" s="14">
        <v>0</v>
      </c>
      <c r="K160" s="14">
        <v>0</v>
      </c>
      <c r="L160" s="14" t="e">
        <v>#NUM!</v>
      </c>
      <c r="M160" s="14">
        <v>0</v>
      </c>
      <c r="N160" s="14">
        <v>7112.5898602484458</v>
      </c>
      <c r="O160">
        <v>11534.576431076923</v>
      </c>
      <c r="P160" t="s">
        <v>871</v>
      </c>
    </row>
    <row r="161" spans="1:16">
      <c r="A161">
        <v>2023</v>
      </c>
      <c r="B161" t="s">
        <v>1061</v>
      </c>
      <c r="C161" t="s">
        <v>1062</v>
      </c>
      <c r="D161" t="s">
        <v>697</v>
      </c>
      <c r="E161" s="13">
        <v>45505</v>
      </c>
      <c r="F161" s="13" t="s">
        <v>679</v>
      </c>
      <c r="G161" s="9">
        <v>6.0092904327635047E-7</v>
      </c>
      <c r="H161" s="9">
        <v>1.1876018165702408E-3</v>
      </c>
      <c r="I161">
        <v>1</v>
      </c>
      <c r="J161" s="14">
        <v>0</v>
      </c>
      <c r="K161" s="14">
        <v>1267.16392</v>
      </c>
      <c r="L161" s="14">
        <v>1267.16392</v>
      </c>
      <c r="M161" s="14">
        <v>1267.16392</v>
      </c>
      <c r="N161" s="14">
        <v>0</v>
      </c>
      <c r="O161" t="e">
        <v>#N/A</v>
      </c>
      <c r="P161" t="e">
        <v>#N/A</v>
      </c>
    </row>
    <row r="162" spans="1:16">
      <c r="A162">
        <v>2023</v>
      </c>
      <c r="B162" t="s">
        <v>1061</v>
      </c>
      <c r="C162" t="s">
        <v>1111</v>
      </c>
      <c r="D162" t="s">
        <v>670</v>
      </c>
      <c r="E162" s="13">
        <v>45658</v>
      </c>
      <c r="F162" s="13" t="s">
        <v>679</v>
      </c>
      <c r="G162" s="9">
        <v>0</v>
      </c>
      <c r="H162" s="9">
        <v>1.1876018165702408E-3</v>
      </c>
      <c r="I162">
        <v>0</v>
      </c>
      <c r="J162" s="14">
        <v>0</v>
      </c>
      <c r="K162" s="14">
        <v>0</v>
      </c>
      <c r="L162" s="14" t="e">
        <v>#NUM!</v>
      </c>
      <c r="M162" s="14">
        <v>0</v>
      </c>
      <c r="N162" s="14">
        <v>0</v>
      </c>
      <c r="O162">
        <v>0</v>
      </c>
      <c r="P162">
        <v>0</v>
      </c>
    </row>
    <row r="163" spans="1:16">
      <c r="A163">
        <v>2021</v>
      </c>
      <c r="B163" t="s">
        <v>1074</v>
      </c>
      <c r="C163" t="s">
        <v>1075</v>
      </c>
      <c r="D163" t="s">
        <v>709</v>
      </c>
      <c r="E163" s="13">
        <v>44317</v>
      </c>
      <c r="F163" s="13">
        <v>44348</v>
      </c>
      <c r="G163" s="9">
        <v>1.1509669986830039E-3</v>
      </c>
      <c r="H163" s="9">
        <v>1.1509669986830039E-3</v>
      </c>
      <c r="I163">
        <v>13</v>
      </c>
      <c r="J163" s="14">
        <v>18.317706396429898</v>
      </c>
      <c r="K163" s="14">
        <v>21.158426001367051</v>
      </c>
      <c r="L163" s="14">
        <v>21.158426001367051</v>
      </c>
      <c r="M163" s="14">
        <v>21.158426001367051</v>
      </c>
      <c r="N163" s="14">
        <v>0</v>
      </c>
      <c r="O163">
        <v>18.273040906850699</v>
      </c>
      <c r="P163" t="s">
        <v>830</v>
      </c>
    </row>
    <row r="164" spans="1:16">
      <c r="A164">
        <v>2021</v>
      </c>
      <c r="B164" t="s">
        <v>1056</v>
      </c>
      <c r="C164" t="s">
        <v>1057</v>
      </c>
      <c r="D164" t="s">
        <v>709</v>
      </c>
      <c r="E164" s="13">
        <v>44652</v>
      </c>
      <c r="F164" s="13">
        <v>44958</v>
      </c>
      <c r="G164" s="9">
        <v>7.1868304958777217E-4</v>
      </c>
      <c r="H164" s="9">
        <v>7.1868304958777217E-4</v>
      </c>
      <c r="I164">
        <v>10</v>
      </c>
      <c r="J164" s="14">
        <v>0</v>
      </c>
      <c r="K164" s="14">
        <v>26.232406662057691</v>
      </c>
      <c r="L164" s="14">
        <v>26.232406662057691</v>
      </c>
      <c r="M164" s="14">
        <v>26.232406662057691</v>
      </c>
      <c r="N164" s="14">
        <v>0</v>
      </c>
      <c r="O164">
        <v>4212</v>
      </c>
      <c r="P164" t="s">
        <v>817</v>
      </c>
    </row>
    <row r="165" spans="1:16">
      <c r="A165">
        <v>2021</v>
      </c>
      <c r="B165" t="s">
        <v>1079</v>
      </c>
      <c r="C165" t="s">
        <v>1080</v>
      </c>
      <c r="D165" t="s">
        <v>671</v>
      </c>
      <c r="E165" s="13">
        <v>44317</v>
      </c>
      <c r="F165" s="13" t="s">
        <v>679</v>
      </c>
      <c r="G165" s="9">
        <v>5.7563659716633605E-4</v>
      </c>
      <c r="H165" s="9">
        <v>5.7563659716633605E-4</v>
      </c>
      <c r="I165">
        <v>6</v>
      </c>
      <c r="J165" s="14">
        <v>0</v>
      </c>
      <c r="K165" s="14">
        <v>1846.2840000000001</v>
      </c>
      <c r="L165" s="14">
        <v>10287.897750766184</v>
      </c>
      <c r="M165" s="14">
        <v>10441.200000000001</v>
      </c>
      <c r="N165" s="14">
        <v>16569.950942622945</v>
      </c>
      <c r="O165">
        <v>4823753.5359242382</v>
      </c>
      <c r="P165" t="s">
        <v>817</v>
      </c>
    </row>
    <row r="166" spans="1:16">
      <c r="A166">
        <v>2023</v>
      </c>
      <c r="B166" t="s">
        <v>1014</v>
      </c>
      <c r="C166" t="s">
        <v>1015</v>
      </c>
      <c r="D166" t="s">
        <v>671</v>
      </c>
      <c r="E166" s="13">
        <v>45261</v>
      </c>
      <c r="F166" s="13" t="s">
        <v>679</v>
      </c>
      <c r="G166" s="9">
        <v>5.57514482094451E-4</v>
      </c>
      <c r="H166" s="9">
        <v>5.57514482094451E-4</v>
      </c>
      <c r="I166">
        <v>3</v>
      </c>
      <c r="J166" s="14">
        <v>0</v>
      </c>
      <c r="K166" s="14">
        <v>8809.7370598984762</v>
      </c>
      <c r="L166" s="14">
        <v>8809.7370598984762</v>
      </c>
      <c r="M166" s="14">
        <v>8809.7370598984762</v>
      </c>
      <c r="N166" s="14">
        <v>6820.1999273144593</v>
      </c>
      <c r="O166">
        <v>111948.42761818183</v>
      </c>
      <c r="P166" t="s">
        <v>817</v>
      </c>
    </row>
    <row r="167" spans="1:16">
      <c r="A167">
        <v>2021</v>
      </c>
      <c r="B167" t="s">
        <v>1132</v>
      </c>
      <c r="C167" t="s">
        <v>1210</v>
      </c>
      <c r="D167" t="s">
        <v>671</v>
      </c>
      <c r="E167" s="13">
        <v>44652</v>
      </c>
      <c r="F167" s="13" t="s">
        <v>679</v>
      </c>
      <c r="G167" s="9">
        <v>1.3088051874338079E-4</v>
      </c>
      <c r="H167" s="9">
        <v>2.8295673312884881E-4</v>
      </c>
      <c r="I167">
        <v>7</v>
      </c>
      <c r="J167" s="14">
        <v>0</v>
      </c>
      <c r="K167" s="14">
        <v>4.2336974603174609</v>
      </c>
      <c r="L167" s="14">
        <v>6.0590849812353174</v>
      </c>
      <c r="M167" s="14">
        <v>8.8910083604424202</v>
      </c>
      <c r="N167" s="14">
        <v>100.29275555555553</v>
      </c>
      <c r="O167">
        <v>70447</v>
      </c>
      <c r="P167" t="s">
        <v>817</v>
      </c>
    </row>
    <row r="168" spans="1:16">
      <c r="A168">
        <v>2023</v>
      </c>
      <c r="B168" t="s">
        <v>1132</v>
      </c>
      <c r="C168" t="s">
        <v>1175</v>
      </c>
      <c r="D168" t="s">
        <v>671</v>
      </c>
      <c r="E168" s="13">
        <v>44986</v>
      </c>
      <c r="F168" s="13" t="s">
        <v>679</v>
      </c>
      <c r="G168" s="9">
        <v>1.1809028737556551E-4</v>
      </c>
      <c r="H168" s="9">
        <v>2.8295673312884881E-4</v>
      </c>
      <c r="I168">
        <v>1</v>
      </c>
      <c r="J168" s="14">
        <v>0</v>
      </c>
      <c r="K168" s="14">
        <v>197.88560000000001</v>
      </c>
      <c r="L168" s="14">
        <v>197.88560000000001</v>
      </c>
      <c r="M168" s="14">
        <v>197.88560000000001</v>
      </c>
      <c r="N168" s="14">
        <v>0</v>
      </c>
      <c r="O168">
        <v>141989.26405394194</v>
      </c>
      <c r="P168" t="s">
        <v>817</v>
      </c>
    </row>
    <row r="169" spans="1:16">
      <c r="A169">
        <v>2023</v>
      </c>
      <c r="B169" t="s">
        <v>1132</v>
      </c>
      <c r="C169" t="s">
        <v>1133</v>
      </c>
      <c r="D169" t="s">
        <v>671</v>
      </c>
      <c r="E169" s="13">
        <v>45383</v>
      </c>
      <c r="F169" s="13" t="s">
        <v>679</v>
      </c>
      <c r="G169" s="9">
        <v>3.3985927009902516E-5</v>
      </c>
      <c r="H169" s="9">
        <v>2.8295673312884881E-4</v>
      </c>
      <c r="I169">
        <v>1</v>
      </c>
      <c r="J169" s="14">
        <v>0</v>
      </c>
      <c r="K169" s="14">
        <v>0</v>
      </c>
      <c r="L169" s="14" t="e">
        <v>#NUM!</v>
      </c>
      <c r="M169" s="14">
        <v>0</v>
      </c>
      <c r="N169" s="14">
        <v>77172.019545454532</v>
      </c>
      <c r="O169" t="e">
        <v>#N/A</v>
      </c>
      <c r="P169" t="e">
        <v>#N/A</v>
      </c>
    </row>
    <row r="170" spans="1:16">
      <c r="A170">
        <v>2023</v>
      </c>
      <c r="B170" t="s">
        <v>1161</v>
      </c>
      <c r="C170" t="s">
        <v>1162</v>
      </c>
      <c r="D170" t="s">
        <v>671</v>
      </c>
      <c r="E170" s="13">
        <v>45139</v>
      </c>
      <c r="F170" s="13" t="s">
        <v>679</v>
      </c>
      <c r="G170" s="9">
        <v>1.4492234343154253E-4</v>
      </c>
      <c r="H170" s="9">
        <v>1.4492234343154253E-4</v>
      </c>
      <c r="I170">
        <v>4</v>
      </c>
      <c r="J170" s="14">
        <v>0</v>
      </c>
      <c r="K170" s="14">
        <v>2684.88</v>
      </c>
      <c r="L170" s="14">
        <v>3123.1179042288559</v>
      </c>
      <c r="M170" s="14">
        <v>3533.4035916666667</v>
      </c>
      <c r="N170" s="14">
        <v>2611.9004931153181</v>
      </c>
      <c r="O170">
        <v>15465.631638461538</v>
      </c>
      <c r="P170" t="s">
        <v>877</v>
      </c>
    </row>
    <row r="171" spans="1:16">
      <c r="A171">
        <v>2024</v>
      </c>
      <c r="B171" t="s">
        <v>1170</v>
      </c>
      <c r="C171" t="s">
        <v>1171</v>
      </c>
      <c r="D171" t="s">
        <v>703</v>
      </c>
      <c r="E171" s="13">
        <v>44136</v>
      </c>
      <c r="F171" s="13" t="s">
        <v>679</v>
      </c>
      <c r="G171" s="9">
        <v>1.0018713810695658E-4</v>
      </c>
      <c r="H171" s="9">
        <v>1.0018713810695658E-4</v>
      </c>
      <c r="I171">
        <v>1</v>
      </c>
      <c r="J171" s="14">
        <v>0</v>
      </c>
      <c r="K171" s="14">
        <v>1.7539107481085656</v>
      </c>
      <c r="L171" s="14">
        <v>1.7539107481085656</v>
      </c>
      <c r="M171" s="14">
        <v>1.7539107481085656</v>
      </c>
      <c r="N171" s="14">
        <v>0</v>
      </c>
      <c r="O171" t="e">
        <v>#N/A</v>
      </c>
      <c r="P171" t="e">
        <v>#N/A</v>
      </c>
    </row>
    <row r="172" spans="1:16">
      <c r="A172">
        <v>2023</v>
      </c>
      <c r="B172" t="s">
        <v>1092</v>
      </c>
      <c r="C172" t="s">
        <v>1093</v>
      </c>
      <c r="D172" t="s">
        <v>703</v>
      </c>
      <c r="E172" s="13">
        <v>44652</v>
      </c>
      <c r="F172" s="13" t="s">
        <v>679</v>
      </c>
      <c r="G172" s="9">
        <v>7.5843821885123366E-5</v>
      </c>
      <c r="H172" s="9">
        <v>7.5843821885123366E-5</v>
      </c>
      <c r="I172">
        <v>8</v>
      </c>
      <c r="J172" s="14">
        <v>0</v>
      </c>
      <c r="K172" s="14">
        <v>1.3621400999939177</v>
      </c>
      <c r="L172" s="14">
        <v>2.3424377599792017</v>
      </c>
      <c r="M172" s="14">
        <v>2.5832696825396826</v>
      </c>
      <c r="N172" s="14">
        <v>0</v>
      </c>
      <c r="O172">
        <v>1013.9674665639006</v>
      </c>
      <c r="P172" t="s">
        <v>817</v>
      </c>
    </row>
    <row r="173" spans="1:16">
      <c r="A173">
        <v>2022</v>
      </c>
      <c r="B173" t="s">
        <v>1096</v>
      </c>
      <c r="C173" t="s">
        <v>1144</v>
      </c>
      <c r="D173" t="s">
        <v>671</v>
      </c>
      <c r="E173" s="13">
        <v>44774</v>
      </c>
      <c r="F173" s="13" t="s">
        <v>679</v>
      </c>
      <c r="G173" s="9">
        <v>3.2574680687255635E-5</v>
      </c>
      <c r="H173" s="9">
        <v>3.2606924350690289E-5</v>
      </c>
      <c r="I173">
        <v>1</v>
      </c>
      <c r="J173" s="14">
        <v>0</v>
      </c>
      <c r="K173" s="14">
        <v>0</v>
      </c>
      <c r="L173" s="14" t="e">
        <v>#NUM!</v>
      </c>
      <c r="M173" s="14">
        <v>0</v>
      </c>
      <c r="N173" s="14">
        <v>221.00839039039036</v>
      </c>
      <c r="O173">
        <v>3734.9040951807233</v>
      </c>
      <c r="P173" t="s">
        <v>875</v>
      </c>
    </row>
    <row r="174" spans="1:16">
      <c r="A174">
        <v>2021</v>
      </c>
      <c r="B174" t="s">
        <v>1096</v>
      </c>
      <c r="C174" t="s">
        <v>1097</v>
      </c>
      <c r="D174" t="s">
        <v>671</v>
      </c>
      <c r="E174" s="13">
        <v>44378</v>
      </c>
      <c r="F174" s="13" t="s">
        <v>679</v>
      </c>
      <c r="G174" s="9">
        <v>3.224366343465623E-8</v>
      </c>
      <c r="H174" s="9">
        <v>3.2606924350690289E-5</v>
      </c>
      <c r="I174">
        <v>1</v>
      </c>
      <c r="J174" s="14">
        <v>0</v>
      </c>
      <c r="K174" s="14">
        <v>0</v>
      </c>
      <c r="L174" s="14" t="e">
        <v>#NUM!</v>
      </c>
      <c r="M174" s="14">
        <v>0</v>
      </c>
      <c r="N174" s="14">
        <v>127.48387499999998</v>
      </c>
      <c r="O174">
        <v>640.84497180595599</v>
      </c>
      <c r="P174" t="s">
        <v>862</v>
      </c>
    </row>
    <row r="175" spans="1:16">
      <c r="A175">
        <v>2022</v>
      </c>
      <c r="B175" t="s">
        <v>1090</v>
      </c>
      <c r="C175" t="s">
        <v>1091</v>
      </c>
      <c r="D175" t="s">
        <v>733</v>
      </c>
      <c r="E175" s="13">
        <v>45444</v>
      </c>
      <c r="F175" s="13" t="s">
        <v>679</v>
      </c>
      <c r="G175" s="9">
        <v>4.0834012285518966E-6</v>
      </c>
      <c r="H175" s="9">
        <v>4.0834012285518966E-6</v>
      </c>
      <c r="I175">
        <v>1</v>
      </c>
      <c r="J175" s="14">
        <v>0</v>
      </c>
      <c r="K175" s="14">
        <v>0</v>
      </c>
      <c r="L175" s="14" t="e">
        <v>#NUM!</v>
      </c>
      <c r="M175" s="14">
        <v>0</v>
      </c>
      <c r="N175" s="14">
        <v>163.07888636363634</v>
      </c>
      <c r="O175">
        <v>0</v>
      </c>
      <c r="P175">
        <v>0</v>
      </c>
    </row>
    <row r="176" spans="1:16">
      <c r="A176">
        <v>2024</v>
      </c>
      <c r="B176" t="s">
        <v>1016</v>
      </c>
      <c r="C176" t="s">
        <v>1017</v>
      </c>
      <c r="D176" t="s">
        <v>671</v>
      </c>
      <c r="E176" s="13">
        <v>45566</v>
      </c>
      <c r="F176" s="13" t="s">
        <v>679</v>
      </c>
      <c r="G176" s="9">
        <v>4.8016078223131412E-7</v>
      </c>
      <c r="H176" s="9">
        <v>4.8016078223131412E-7</v>
      </c>
      <c r="I176">
        <v>1</v>
      </c>
      <c r="J176" s="14">
        <v>0</v>
      </c>
      <c r="K176" s="14">
        <v>0</v>
      </c>
      <c r="L176" s="14" t="e">
        <v>#NUM!</v>
      </c>
      <c r="M176" s="14">
        <v>0</v>
      </c>
      <c r="N176" s="14">
        <v>31.640716666666663</v>
      </c>
      <c r="O176" t="e">
        <v>#N/A</v>
      </c>
      <c r="P176" t="e">
        <v>#N/A</v>
      </c>
    </row>
    <row r="177" spans="1:16">
      <c r="A177">
        <v>2024</v>
      </c>
      <c r="B177" t="s">
        <v>1068</v>
      </c>
      <c r="C177" t="s">
        <v>1069</v>
      </c>
      <c r="D177" t="s">
        <v>697</v>
      </c>
      <c r="E177" s="13">
        <v>45444</v>
      </c>
      <c r="F177" s="13" t="s">
        <v>679</v>
      </c>
      <c r="G177" s="9">
        <v>2.0989838904677361E-7</v>
      </c>
      <c r="H177" s="9">
        <v>2.0989838904677361E-7</v>
      </c>
      <c r="I177">
        <v>0</v>
      </c>
      <c r="J177" s="14">
        <v>0</v>
      </c>
      <c r="K177" s="14">
        <v>0</v>
      </c>
      <c r="L177" s="14" t="e">
        <v>#NUM!</v>
      </c>
      <c r="M177" s="14">
        <v>0</v>
      </c>
      <c r="N177" s="14">
        <v>0</v>
      </c>
      <c r="O177" t="e">
        <v>#N/A</v>
      </c>
      <c r="P177" t="e">
        <v>#N/A</v>
      </c>
    </row>
    <row r="178" spans="1:16">
      <c r="A178">
        <v>2023</v>
      </c>
      <c r="B178" t="s">
        <v>1030</v>
      </c>
      <c r="C178" t="s">
        <v>1031</v>
      </c>
      <c r="D178" t="s">
        <v>671</v>
      </c>
      <c r="E178" s="13">
        <v>45261</v>
      </c>
      <c r="F178" s="13" t="s">
        <v>679</v>
      </c>
      <c r="G178" s="9">
        <v>0</v>
      </c>
      <c r="H178" s="9">
        <v>0</v>
      </c>
      <c r="I178">
        <v>0</v>
      </c>
      <c r="J178" s="14">
        <v>0</v>
      </c>
      <c r="K178" s="14">
        <v>0</v>
      </c>
      <c r="L178" s="14" t="e">
        <v>#NUM!</v>
      </c>
      <c r="M178" s="14">
        <v>0</v>
      </c>
      <c r="N178" s="14">
        <v>0</v>
      </c>
      <c r="O178">
        <v>577480.10146666667</v>
      </c>
      <c r="P178" t="s">
        <v>817</v>
      </c>
    </row>
  </sheetData>
  <autoFilter ref="A2:P178" xr:uid="{4AA60D42-2206-42FF-ABC5-787F5DE9FEFE}"/>
  <sortState xmlns:xlrd2="http://schemas.microsoft.com/office/spreadsheetml/2017/richdata2" ref="A3:P178">
    <sortCondition descending="1" ref="H3:H178"/>
    <sortCondition descending="1" ref="G3:G17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40DF4-B092-4E6C-85FA-534B1884E54D}">
  <dimension ref="A1:R278"/>
  <sheetViews>
    <sheetView topLeftCell="A136" workbookViewId="0">
      <selection activeCell="B24" sqref="B24"/>
    </sheetView>
  </sheetViews>
  <sheetFormatPr defaultRowHeight="15"/>
  <cols>
    <col min="1" max="1" width="12" customWidth="1"/>
    <col min="2" max="2" width="14.85546875" customWidth="1"/>
    <col min="3" max="3" width="74.5703125" customWidth="1"/>
    <col min="4" max="4" width="21" customWidth="1"/>
    <col min="5" max="5" width="18.7109375" style="13" customWidth="1"/>
    <col min="6" max="6" width="14" style="13" customWidth="1"/>
    <col min="7" max="7" width="14.85546875" style="9" customWidth="1"/>
    <col min="8" max="8" width="15" style="9" customWidth="1"/>
    <col min="9" max="9" width="18.42578125" customWidth="1"/>
    <col min="10" max="10" width="11.5703125" style="14" bestFit="1" customWidth="1"/>
    <col min="11" max="13" width="14.28515625" style="14" bestFit="1" customWidth="1"/>
    <col min="14" max="14" width="12.5703125" style="14" bestFit="1" customWidth="1"/>
    <col min="15" max="15" width="12.5703125" customWidth="1"/>
    <col min="16" max="16" width="15.28515625" customWidth="1"/>
    <col min="17" max="17" width="56.7109375" customWidth="1"/>
    <col min="18" max="18" width="50.7109375" customWidth="1"/>
  </cols>
  <sheetData>
    <row r="1" spans="1:18">
      <c r="A1" s="15"/>
      <c r="B1" s="15"/>
      <c r="C1" s="15"/>
      <c r="D1" s="16"/>
      <c r="E1" s="17"/>
      <c r="F1" s="17"/>
      <c r="G1" s="18"/>
      <c r="H1" s="18"/>
      <c r="I1" s="16"/>
      <c r="J1" s="19" t="s">
        <v>738</v>
      </c>
      <c r="K1" s="19" t="s">
        <v>1221</v>
      </c>
      <c r="L1" s="19"/>
      <c r="M1" s="19"/>
      <c r="N1" s="19" t="s">
        <v>671</v>
      </c>
      <c r="O1" s="19" t="s">
        <v>998</v>
      </c>
      <c r="P1" s="16"/>
    </row>
    <row r="2" spans="1:18">
      <c r="A2" s="15" t="s">
        <v>795</v>
      </c>
      <c r="B2" s="15" t="s">
        <v>800</v>
      </c>
      <c r="C2" s="15" t="s">
        <v>796</v>
      </c>
      <c r="D2" s="16" t="s">
        <v>999</v>
      </c>
      <c r="E2" s="17" t="s">
        <v>802</v>
      </c>
      <c r="F2" s="17" t="s">
        <v>803</v>
      </c>
      <c r="G2" s="18" t="s">
        <v>804</v>
      </c>
      <c r="H2" s="18" t="s">
        <v>805</v>
      </c>
      <c r="I2" s="16" t="s">
        <v>806</v>
      </c>
      <c r="J2" s="19" t="s">
        <v>5</v>
      </c>
      <c r="K2" s="19" t="s">
        <v>1222</v>
      </c>
      <c r="L2" s="19" t="s">
        <v>1223</v>
      </c>
      <c r="M2" s="19" t="s">
        <v>1224</v>
      </c>
      <c r="N2" s="19" t="s">
        <v>9</v>
      </c>
      <c r="O2" s="16" t="s">
        <v>810</v>
      </c>
      <c r="P2" s="16" t="s">
        <v>811</v>
      </c>
      <c r="Q2" s="20" t="s">
        <v>1225</v>
      </c>
      <c r="R2" s="20" t="s">
        <v>1226</v>
      </c>
    </row>
    <row r="3" spans="1:18">
      <c r="A3">
        <v>2021</v>
      </c>
      <c r="B3" t="s">
        <v>1003</v>
      </c>
      <c r="C3" t="s">
        <v>1004</v>
      </c>
      <c r="D3" t="s">
        <v>670</v>
      </c>
      <c r="E3" s="13">
        <v>44470</v>
      </c>
      <c r="F3" s="13">
        <v>44805</v>
      </c>
      <c r="G3" s="9">
        <v>2.7363468756669645E-3</v>
      </c>
      <c r="H3" s="9">
        <v>2.4385681651296651E-2</v>
      </c>
      <c r="I3">
        <v>11</v>
      </c>
      <c r="J3" s="14">
        <v>53.927263827704358</v>
      </c>
      <c r="K3" s="14">
        <v>36.957273375262055</v>
      </c>
      <c r="L3" s="14">
        <v>51.161876127424257</v>
      </c>
      <c r="M3" s="14">
        <v>67.693178043168629</v>
      </c>
      <c r="N3" s="14">
        <v>236.04217024175821</v>
      </c>
      <c r="O3" t="s">
        <v>816</v>
      </c>
      <c r="P3" t="s">
        <v>817</v>
      </c>
      <c r="Q3" s="21"/>
      <c r="R3" s="22" t="s">
        <v>1227</v>
      </c>
    </row>
    <row r="4" spans="1:18">
      <c r="A4">
        <v>2021</v>
      </c>
      <c r="B4" t="s">
        <v>1009</v>
      </c>
      <c r="C4" t="s">
        <v>1010</v>
      </c>
      <c r="D4" t="s">
        <v>671</v>
      </c>
      <c r="E4" s="13">
        <v>44348</v>
      </c>
      <c r="F4" s="13" t="s">
        <v>679</v>
      </c>
      <c r="G4" s="9">
        <v>6.6437427172239736E-6</v>
      </c>
      <c r="H4" s="9">
        <v>2.6238962166651732E-2</v>
      </c>
      <c r="I4">
        <v>1</v>
      </c>
      <c r="J4" s="14">
        <v>0</v>
      </c>
      <c r="K4" s="14">
        <v>0</v>
      </c>
      <c r="M4" s="14">
        <v>0</v>
      </c>
      <c r="N4" s="14">
        <v>1150.5599839999998</v>
      </c>
      <c r="O4">
        <v>64282.099086747745</v>
      </c>
      <c r="P4" t="s">
        <v>817</v>
      </c>
      <c r="Q4" s="23" t="s">
        <v>1228</v>
      </c>
      <c r="R4" s="22"/>
    </row>
    <row r="5" spans="1:18">
      <c r="A5">
        <v>2021</v>
      </c>
      <c r="B5" t="s">
        <v>1007</v>
      </c>
      <c r="C5" t="s">
        <v>1011</v>
      </c>
      <c r="D5" t="s">
        <v>671</v>
      </c>
      <c r="E5" s="13">
        <v>44348</v>
      </c>
      <c r="F5" s="13">
        <v>44652</v>
      </c>
      <c r="G5" s="9">
        <v>4.5869184142521748E-3</v>
      </c>
      <c r="H5" s="9">
        <v>0.11772965007016981</v>
      </c>
      <c r="I5">
        <v>9</v>
      </c>
      <c r="J5" s="14">
        <v>1748.7257053291537</v>
      </c>
      <c r="K5" s="14">
        <v>1163.074730831099</v>
      </c>
      <c r="L5" s="14">
        <v>1866.8149615170082</v>
      </c>
      <c r="M5" s="14">
        <v>2181.5587138473493</v>
      </c>
      <c r="N5" s="14">
        <v>4290.8322417771224</v>
      </c>
      <c r="O5">
        <v>152054</v>
      </c>
      <c r="P5" t="s">
        <v>817</v>
      </c>
      <c r="Q5" s="21"/>
      <c r="R5" s="22" t="s">
        <v>1227</v>
      </c>
    </row>
    <row r="6" spans="1:18">
      <c r="A6">
        <v>2021</v>
      </c>
      <c r="B6" t="s">
        <v>1012</v>
      </c>
      <c r="C6" t="s">
        <v>1013</v>
      </c>
      <c r="D6" t="s">
        <v>678</v>
      </c>
      <c r="E6" s="13">
        <v>44378</v>
      </c>
      <c r="F6" s="13">
        <v>44621</v>
      </c>
      <c r="G6" s="9">
        <v>6.4256977124575723E-3</v>
      </c>
      <c r="H6" s="9">
        <v>3.2428099191863742E-2</v>
      </c>
      <c r="I6">
        <v>11</v>
      </c>
      <c r="J6" s="14">
        <v>1749.5846613545816</v>
      </c>
      <c r="K6" s="14">
        <v>0</v>
      </c>
      <c r="L6" s="14" t="e">
        <v>#NUM!</v>
      </c>
      <c r="M6" s="14">
        <v>0</v>
      </c>
      <c r="N6" s="14">
        <v>0</v>
      </c>
      <c r="O6">
        <v>21934</v>
      </c>
      <c r="P6" t="s">
        <v>817</v>
      </c>
      <c r="Q6" s="23" t="s">
        <v>1228</v>
      </c>
      <c r="R6" s="22"/>
    </row>
    <row r="7" spans="1:18">
      <c r="A7">
        <v>2021</v>
      </c>
      <c r="B7" t="s">
        <v>1007</v>
      </c>
      <c r="C7" t="s">
        <v>1018</v>
      </c>
      <c r="D7" t="s">
        <v>671</v>
      </c>
      <c r="E7" s="13">
        <v>44501</v>
      </c>
      <c r="F7" s="13">
        <v>44805</v>
      </c>
      <c r="G7" s="9">
        <v>1.0357709287227589E-2</v>
      </c>
      <c r="H7" s="9">
        <v>0.11772965007016981</v>
      </c>
      <c r="I7">
        <v>12</v>
      </c>
      <c r="J7" s="14">
        <v>85.019771863117867</v>
      </c>
      <c r="K7" s="14">
        <v>77.180250267040151</v>
      </c>
      <c r="L7" s="14">
        <v>103.05671020158643</v>
      </c>
      <c r="M7" s="14">
        <v>133.46836080260564</v>
      </c>
      <c r="N7" s="14">
        <v>455.62710430273302</v>
      </c>
      <c r="O7">
        <v>62092</v>
      </c>
      <c r="P7" t="s">
        <v>817</v>
      </c>
      <c r="Q7" s="21"/>
      <c r="R7" s="22" t="s">
        <v>1227</v>
      </c>
    </row>
    <row r="8" spans="1:18" ht="24">
      <c r="A8">
        <v>2021</v>
      </c>
      <c r="B8" t="s">
        <v>1019</v>
      </c>
      <c r="C8" t="s">
        <v>1020</v>
      </c>
      <c r="D8" t="s">
        <v>671</v>
      </c>
      <c r="E8" s="13">
        <v>44470</v>
      </c>
      <c r="F8" s="13">
        <v>44958</v>
      </c>
      <c r="G8" s="9">
        <v>2.4253642963312678E-2</v>
      </c>
      <c r="H8" s="9">
        <v>2.5131059965346047E-2</v>
      </c>
      <c r="I8">
        <v>10</v>
      </c>
      <c r="J8" s="14">
        <v>18.791411018628615</v>
      </c>
      <c r="K8" s="14">
        <v>7.4633271428571435</v>
      </c>
      <c r="L8" s="14">
        <v>18.128224946567965</v>
      </c>
      <c r="M8" s="14">
        <v>26.535562539499804</v>
      </c>
      <c r="N8" s="14">
        <v>47.099637092968273</v>
      </c>
      <c r="O8">
        <v>6735</v>
      </c>
      <c r="P8" t="s">
        <v>817</v>
      </c>
      <c r="Q8" s="21"/>
      <c r="R8" s="22" t="s">
        <v>1229</v>
      </c>
    </row>
    <row r="9" spans="1:18">
      <c r="A9">
        <v>2021</v>
      </c>
      <c r="B9" t="s">
        <v>1023</v>
      </c>
      <c r="C9" t="s">
        <v>1024</v>
      </c>
      <c r="D9" t="s">
        <v>671</v>
      </c>
      <c r="E9" s="13">
        <v>44470</v>
      </c>
      <c r="F9" s="13">
        <v>44866</v>
      </c>
      <c r="G9" s="9">
        <v>5.7054655795091263E-3</v>
      </c>
      <c r="H9" s="9">
        <v>7.1310779502898802E-3</v>
      </c>
      <c r="I9">
        <v>11</v>
      </c>
      <c r="J9" s="14">
        <v>33.797275641025642</v>
      </c>
      <c r="K9" s="14">
        <v>10.204400591932137</v>
      </c>
      <c r="L9" s="14">
        <v>46.160066537033757</v>
      </c>
      <c r="M9" s="14">
        <v>57.889000069446162</v>
      </c>
      <c r="N9" s="14">
        <v>120.5383400055844</v>
      </c>
      <c r="O9">
        <v>75000</v>
      </c>
      <c r="P9" t="s">
        <v>817</v>
      </c>
      <c r="Q9" s="21"/>
      <c r="R9" s="22" t="s">
        <v>1227</v>
      </c>
    </row>
    <row r="10" spans="1:18" ht="24">
      <c r="A10">
        <v>2021</v>
      </c>
      <c r="B10" t="s">
        <v>1025</v>
      </c>
      <c r="C10" t="s">
        <v>1026</v>
      </c>
      <c r="D10" t="s">
        <v>671</v>
      </c>
      <c r="E10" s="13">
        <v>44440</v>
      </c>
      <c r="F10" s="13">
        <v>44593</v>
      </c>
      <c r="G10" s="9">
        <v>6.0022098390061663E-3</v>
      </c>
      <c r="H10" s="9">
        <v>9.033795146194578E-3</v>
      </c>
      <c r="I10">
        <v>10</v>
      </c>
      <c r="J10" s="14">
        <v>1645.8230535894843</v>
      </c>
      <c r="K10" s="14">
        <v>1228.345918203968</v>
      </c>
      <c r="L10" s="14">
        <v>1456.1348344992148</v>
      </c>
      <c r="M10" s="14">
        <v>2013.0997651525422</v>
      </c>
      <c r="N10" s="14">
        <v>2291.2510464673437</v>
      </c>
      <c r="O10">
        <v>534563</v>
      </c>
      <c r="P10" t="s">
        <v>817</v>
      </c>
      <c r="Q10" s="21"/>
      <c r="R10" s="22" t="s">
        <v>1230</v>
      </c>
    </row>
    <row r="11" spans="1:18">
      <c r="A11">
        <v>2021</v>
      </c>
      <c r="B11" t="s">
        <v>1012</v>
      </c>
      <c r="C11" t="s">
        <v>1028</v>
      </c>
      <c r="D11" t="s">
        <v>671</v>
      </c>
      <c r="E11" s="13">
        <v>44409</v>
      </c>
      <c r="F11" s="13">
        <v>44986</v>
      </c>
      <c r="G11" s="9">
        <v>6.1030778557506797E-3</v>
      </c>
      <c r="H11" s="9">
        <v>3.2428099191863742E-2</v>
      </c>
      <c r="I11">
        <v>4</v>
      </c>
      <c r="J11" s="14">
        <v>396.96900826446279</v>
      </c>
      <c r="K11" s="14">
        <v>0</v>
      </c>
      <c r="L11" s="14" t="e">
        <v>#NUM!</v>
      </c>
      <c r="M11" s="14">
        <v>0</v>
      </c>
      <c r="N11" s="14">
        <v>0</v>
      </c>
      <c r="O11">
        <v>496524.97785299993</v>
      </c>
      <c r="P11" t="s">
        <v>817</v>
      </c>
      <c r="Q11" s="21"/>
      <c r="R11" s="22" t="s">
        <v>1231</v>
      </c>
    </row>
    <row r="12" spans="1:18">
      <c r="A12">
        <v>2021</v>
      </c>
      <c r="B12" t="s">
        <v>1007</v>
      </c>
      <c r="C12" t="s">
        <v>1029</v>
      </c>
      <c r="D12" t="s">
        <v>671</v>
      </c>
      <c r="E12" s="13">
        <v>44440</v>
      </c>
      <c r="F12" s="13">
        <v>44774</v>
      </c>
      <c r="G12" s="9">
        <v>6.3238429379415739E-3</v>
      </c>
      <c r="H12" s="9">
        <v>0.11772965007016981</v>
      </c>
      <c r="I12">
        <v>4</v>
      </c>
      <c r="J12" s="14">
        <v>211.2743265993266</v>
      </c>
      <c r="K12" s="14">
        <v>206.28069879414301</v>
      </c>
      <c r="L12" s="14">
        <v>215.11774194028135</v>
      </c>
      <c r="M12" s="14">
        <v>223.95478508641972</v>
      </c>
      <c r="N12" s="14">
        <v>425.4057296325476</v>
      </c>
      <c r="O12">
        <v>17920</v>
      </c>
      <c r="P12" t="s">
        <v>830</v>
      </c>
      <c r="Q12" s="21"/>
      <c r="R12" s="22" t="s">
        <v>1227</v>
      </c>
    </row>
    <row r="13" spans="1:18">
      <c r="A13">
        <v>2021</v>
      </c>
      <c r="B13" t="s">
        <v>1012</v>
      </c>
      <c r="C13" t="s">
        <v>1034</v>
      </c>
      <c r="D13" t="s">
        <v>691</v>
      </c>
      <c r="E13" s="13">
        <v>44409</v>
      </c>
      <c r="F13" s="13">
        <v>44621</v>
      </c>
      <c r="G13" s="9">
        <v>1.8039087226807655E-2</v>
      </c>
      <c r="H13" s="9">
        <v>3.2428099191863742E-2</v>
      </c>
      <c r="I13">
        <v>12</v>
      </c>
      <c r="J13" s="14">
        <v>1663.7297832673037</v>
      </c>
      <c r="K13" s="14">
        <v>1139.8630945836385</v>
      </c>
      <c r="L13" s="14">
        <v>1184.7362336472384</v>
      </c>
      <c r="M13" s="14">
        <v>1994.2692</v>
      </c>
      <c r="N13" s="14">
        <v>9713.0380480818112</v>
      </c>
      <c r="O13" t="s">
        <v>833</v>
      </c>
      <c r="P13" t="s">
        <v>834</v>
      </c>
      <c r="Q13" s="21"/>
      <c r="R13" s="22" t="s">
        <v>1227</v>
      </c>
    </row>
    <row r="14" spans="1:18">
      <c r="A14">
        <v>2021</v>
      </c>
      <c r="B14" t="s">
        <v>1036</v>
      </c>
      <c r="C14" t="s">
        <v>1037</v>
      </c>
      <c r="D14" t="s">
        <v>671</v>
      </c>
      <c r="E14" s="13">
        <v>44287</v>
      </c>
      <c r="F14" s="13" t="s">
        <v>679</v>
      </c>
      <c r="G14" s="9">
        <v>1.068572255920995E-4</v>
      </c>
      <c r="H14" s="9">
        <v>1.2056708519017075E-2</v>
      </c>
      <c r="I14">
        <v>1</v>
      </c>
      <c r="J14" s="14">
        <v>0</v>
      </c>
      <c r="K14" s="14">
        <v>0</v>
      </c>
      <c r="L14" s="14" t="e">
        <v>#NUM!</v>
      </c>
      <c r="M14" s="14">
        <v>0</v>
      </c>
      <c r="N14" s="14">
        <v>1712.2122872340422</v>
      </c>
      <c r="O14">
        <v>1990367.6998028145</v>
      </c>
      <c r="P14" t="s">
        <v>817</v>
      </c>
      <c r="Q14" s="23" t="s">
        <v>1228</v>
      </c>
      <c r="R14" s="22"/>
    </row>
    <row r="15" spans="1:18">
      <c r="A15">
        <v>2021</v>
      </c>
      <c r="B15" t="s">
        <v>1038</v>
      </c>
      <c r="C15" t="s">
        <v>1039</v>
      </c>
      <c r="D15" t="s">
        <v>671</v>
      </c>
      <c r="E15" s="13">
        <v>44136</v>
      </c>
      <c r="F15" s="13" t="s">
        <v>679</v>
      </c>
      <c r="G15" s="9">
        <v>9.742756049666012E-8</v>
      </c>
      <c r="H15" s="9">
        <v>2.8761952007941544E-2</v>
      </c>
      <c r="I15">
        <v>1</v>
      </c>
      <c r="J15" s="14">
        <v>0</v>
      </c>
      <c r="K15" s="14">
        <v>0</v>
      </c>
      <c r="M15" s="14">
        <v>0</v>
      </c>
      <c r="N15" s="14">
        <v>0</v>
      </c>
      <c r="Q15" s="23" t="s">
        <v>1228</v>
      </c>
      <c r="R15" s="22"/>
    </row>
    <row r="16" spans="1:18">
      <c r="A16">
        <v>2021</v>
      </c>
      <c r="B16" t="s">
        <v>1051</v>
      </c>
      <c r="C16" t="s">
        <v>1052</v>
      </c>
      <c r="D16" t="s">
        <v>671</v>
      </c>
      <c r="E16" s="13">
        <v>44348</v>
      </c>
      <c r="F16" s="13" t="s">
        <v>679</v>
      </c>
      <c r="G16" s="9">
        <v>4.2558628094358623E-5</v>
      </c>
      <c r="H16" s="9">
        <v>7.7882087892594647E-3</v>
      </c>
      <c r="I16">
        <v>1</v>
      </c>
      <c r="J16" s="14">
        <v>0</v>
      </c>
      <c r="K16" s="14">
        <v>0</v>
      </c>
      <c r="L16" s="14" t="e">
        <v>#NUM!</v>
      </c>
      <c r="M16" s="14">
        <v>0</v>
      </c>
      <c r="N16" s="14">
        <v>407.77347951885559</v>
      </c>
      <c r="O16">
        <v>393.10430325027102</v>
      </c>
      <c r="P16" t="s">
        <v>844</v>
      </c>
      <c r="Q16" s="23" t="s">
        <v>1228</v>
      </c>
      <c r="R16" s="22"/>
    </row>
    <row r="17" spans="1:18">
      <c r="A17">
        <v>2021</v>
      </c>
      <c r="B17" t="s">
        <v>1056</v>
      </c>
      <c r="C17" t="s">
        <v>1057</v>
      </c>
      <c r="D17" t="s">
        <v>709</v>
      </c>
      <c r="E17" s="13">
        <v>44652</v>
      </c>
      <c r="F17" s="13">
        <v>44958</v>
      </c>
      <c r="G17" s="9">
        <v>7.1868304958777217E-4</v>
      </c>
      <c r="H17" s="9">
        <v>7.1868304958777217E-4</v>
      </c>
      <c r="I17">
        <v>10</v>
      </c>
      <c r="J17" s="14">
        <v>0</v>
      </c>
      <c r="K17" s="14">
        <v>26.232406662057691</v>
      </c>
      <c r="L17" s="14">
        <v>26.232406662057691</v>
      </c>
      <c r="M17" s="14">
        <v>26.232406662057691</v>
      </c>
      <c r="N17" s="14">
        <v>0</v>
      </c>
      <c r="O17">
        <v>4212</v>
      </c>
      <c r="P17" t="s">
        <v>817</v>
      </c>
      <c r="Q17" s="23" t="s">
        <v>1228</v>
      </c>
      <c r="R17" s="22"/>
    </row>
    <row r="18" spans="1:18" ht="24">
      <c r="A18">
        <v>2021</v>
      </c>
      <c r="B18" t="s">
        <v>1007</v>
      </c>
      <c r="C18" t="s">
        <v>1059</v>
      </c>
      <c r="D18" t="s">
        <v>678</v>
      </c>
      <c r="E18" s="13">
        <v>44136</v>
      </c>
      <c r="F18" s="13">
        <v>44713</v>
      </c>
      <c r="G18" s="9">
        <v>1.0298512472091048E-2</v>
      </c>
      <c r="H18" s="9">
        <v>0.11772965007016981</v>
      </c>
      <c r="I18">
        <v>11</v>
      </c>
      <c r="J18" s="14">
        <v>10186.09756097561</v>
      </c>
      <c r="K18" s="14">
        <v>3527.5010776708859</v>
      </c>
      <c r="L18" s="14">
        <v>8678.409852564102</v>
      </c>
      <c r="M18" s="14">
        <v>9355.9488578102191</v>
      </c>
      <c r="N18" s="14">
        <v>13710.733450157148</v>
      </c>
      <c r="O18" t="s">
        <v>846</v>
      </c>
      <c r="P18" t="s">
        <v>830</v>
      </c>
      <c r="Q18" s="21"/>
      <c r="R18" s="22" t="s">
        <v>1230</v>
      </c>
    </row>
    <row r="19" spans="1:18">
      <c r="A19">
        <v>2021</v>
      </c>
      <c r="B19" t="s">
        <v>1074</v>
      </c>
      <c r="C19" t="s">
        <v>1075</v>
      </c>
      <c r="D19" t="s">
        <v>709</v>
      </c>
      <c r="E19" s="13">
        <v>44317</v>
      </c>
      <c r="F19" s="13">
        <v>44348</v>
      </c>
      <c r="G19" s="9">
        <v>1.1509669986830039E-3</v>
      </c>
      <c r="H19" s="9">
        <v>1.1509669986830039E-3</v>
      </c>
      <c r="I19">
        <v>13</v>
      </c>
      <c r="J19" s="14">
        <v>18.317706396429898</v>
      </c>
      <c r="K19" s="14">
        <v>21.158426001367051</v>
      </c>
      <c r="L19" s="14">
        <v>21.158426001367051</v>
      </c>
      <c r="M19" s="14">
        <v>21.158426001367051</v>
      </c>
      <c r="N19" s="14">
        <v>0</v>
      </c>
      <c r="O19">
        <v>18.273040906850699</v>
      </c>
      <c r="P19" t="s">
        <v>830</v>
      </c>
      <c r="Q19" s="21"/>
      <c r="R19" s="22" t="s">
        <v>1227</v>
      </c>
    </row>
    <row r="20" spans="1:18">
      <c r="A20">
        <v>2021</v>
      </c>
      <c r="B20" t="s">
        <v>1079</v>
      </c>
      <c r="C20" t="s">
        <v>1080</v>
      </c>
      <c r="D20" t="s">
        <v>671</v>
      </c>
      <c r="E20" s="13">
        <v>44317</v>
      </c>
      <c r="F20" s="13" t="s">
        <v>679</v>
      </c>
      <c r="G20" s="9">
        <v>5.7563659716633605E-4</v>
      </c>
      <c r="H20" s="9">
        <v>5.7563659716633605E-4</v>
      </c>
      <c r="I20">
        <v>6</v>
      </c>
      <c r="J20" s="14">
        <v>0</v>
      </c>
      <c r="K20" s="14">
        <v>1846.2840000000001</v>
      </c>
      <c r="L20" s="14">
        <v>10287.897750766184</v>
      </c>
      <c r="M20" s="14">
        <v>10441.200000000001</v>
      </c>
      <c r="N20" s="14">
        <v>16569.950942622945</v>
      </c>
      <c r="O20">
        <v>4823753.5359242382</v>
      </c>
      <c r="P20" t="s">
        <v>817</v>
      </c>
      <c r="Q20" s="21"/>
      <c r="R20" s="22"/>
    </row>
    <row r="21" spans="1:18">
      <c r="A21">
        <v>2021</v>
      </c>
      <c r="B21" t="s">
        <v>1086</v>
      </c>
      <c r="C21" t="s">
        <v>1087</v>
      </c>
      <c r="D21" t="s">
        <v>671</v>
      </c>
      <c r="E21" s="13">
        <v>44378</v>
      </c>
      <c r="F21" s="13">
        <v>44866</v>
      </c>
      <c r="G21" s="9">
        <v>8.1748502326697212E-3</v>
      </c>
      <c r="H21" s="9">
        <v>8.1748502326697212E-3</v>
      </c>
      <c r="I21">
        <v>12</v>
      </c>
      <c r="J21" s="14">
        <v>3.367098115415152</v>
      </c>
      <c r="K21" s="14">
        <v>1.0459527980320689</v>
      </c>
      <c r="L21" s="14">
        <v>2.466983749386813</v>
      </c>
      <c r="M21" s="14">
        <v>3.029634183673469</v>
      </c>
      <c r="N21" s="14">
        <v>28.912934204262989</v>
      </c>
      <c r="O21">
        <v>1219</v>
      </c>
      <c r="P21" t="s">
        <v>817</v>
      </c>
      <c r="Q21" s="21"/>
      <c r="R21" s="22" t="s">
        <v>1227</v>
      </c>
    </row>
    <row r="22" spans="1:18">
      <c r="A22">
        <v>2021</v>
      </c>
      <c r="B22" t="s">
        <v>1096</v>
      </c>
      <c r="C22" t="s">
        <v>1097</v>
      </c>
      <c r="D22" t="s">
        <v>671</v>
      </c>
      <c r="E22" s="13">
        <v>44378</v>
      </c>
      <c r="F22" s="13" t="s">
        <v>679</v>
      </c>
      <c r="G22" s="9">
        <v>3.224366343465623E-8</v>
      </c>
      <c r="H22" s="9">
        <v>3.2606924350690289E-5</v>
      </c>
      <c r="I22">
        <v>1</v>
      </c>
      <c r="J22" s="14">
        <v>0</v>
      </c>
      <c r="K22" s="14">
        <v>0</v>
      </c>
      <c r="L22" s="14" t="e">
        <v>#NUM!</v>
      </c>
      <c r="M22" s="14">
        <v>0</v>
      </c>
      <c r="N22" s="14">
        <v>127.48387499999998</v>
      </c>
      <c r="O22">
        <v>640.84497180595599</v>
      </c>
      <c r="P22" t="s">
        <v>862</v>
      </c>
      <c r="Q22" s="23" t="s">
        <v>1228</v>
      </c>
      <c r="R22" s="22"/>
    </row>
    <row r="23" spans="1:18">
      <c r="A23">
        <v>2021</v>
      </c>
      <c r="B23" t="s">
        <v>1007</v>
      </c>
      <c r="C23" t="s">
        <v>1098</v>
      </c>
      <c r="D23" t="s">
        <v>678</v>
      </c>
      <c r="E23" s="13">
        <v>44317</v>
      </c>
      <c r="F23" s="13" t="s">
        <v>679</v>
      </c>
      <c r="G23" s="9">
        <v>3.1026387379837787E-3</v>
      </c>
      <c r="H23" s="9">
        <v>0.11772965007016981</v>
      </c>
      <c r="I23">
        <v>4</v>
      </c>
      <c r="J23" s="14">
        <v>0</v>
      </c>
      <c r="K23" s="14">
        <v>402285.40533677419</v>
      </c>
      <c r="L23" s="14">
        <v>402285.40533677419</v>
      </c>
      <c r="M23" s="14">
        <v>402285.40533677419</v>
      </c>
      <c r="N23" s="14">
        <v>0</v>
      </c>
      <c r="O23">
        <v>545000</v>
      </c>
      <c r="P23" t="s">
        <v>863</v>
      </c>
      <c r="Q23" s="23" t="s">
        <v>1228</v>
      </c>
      <c r="R23" s="22"/>
    </row>
    <row r="24" spans="1:18">
      <c r="A24">
        <v>2021</v>
      </c>
      <c r="B24" t="s">
        <v>1007</v>
      </c>
      <c r="C24" t="s">
        <v>1101</v>
      </c>
      <c r="D24" t="s">
        <v>671</v>
      </c>
      <c r="E24" s="13">
        <v>44378</v>
      </c>
      <c r="F24" s="13" t="s">
        <v>679</v>
      </c>
      <c r="G24" s="9">
        <v>0</v>
      </c>
      <c r="H24" s="9">
        <v>0.11772965007016981</v>
      </c>
      <c r="I24">
        <v>0</v>
      </c>
      <c r="J24" s="14">
        <v>0</v>
      </c>
      <c r="K24" s="14">
        <v>0</v>
      </c>
      <c r="L24" s="14" t="e">
        <v>#NUM!</v>
      </c>
      <c r="M24" s="14">
        <v>0</v>
      </c>
      <c r="N24" s="14">
        <v>0</v>
      </c>
      <c r="O24">
        <v>15713.422229962547</v>
      </c>
      <c r="P24" t="s">
        <v>830</v>
      </c>
      <c r="Q24" s="23" t="s">
        <v>1228</v>
      </c>
      <c r="R24" s="22"/>
    </row>
    <row r="25" spans="1:18">
      <c r="A25">
        <v>2021</v>
      </c>
      <c r="B25" t="s">
        <v>1007</v>
      </c>
      <c r="C25" t="s">
        <v>1113</v>
      </c>
      <c r="D25" t="s">
        <v>703</v>
      </c>
      <c r="E25" s="13">
        <v>44317</v>
      </c>
      <c r="F25" s="13" t="s">
        <v>679</v>
      </c>
      <c r="G25" s="9">
        <v>1.8240679349443665E-3</v>
      </c>
      <c r="H25" s="9">
        <v>0.11772965007016981</v>
      </c>
      <c r="I25">
        <v>3</v>
      </c>
      <c r="J25" s="14">
        <v>0</v>
      </c>
      <c r="K25" s="14">
        <v>237303.80948930816</v>
      </c>
      <c r="L25" s="14">
        <v>292982.65474465408</v>
      </c>
      <c r="M25" s="14">
        <v>348661.5</v>
      </c>
      <c r="N25" s="14">
        <v>0</v>
      </c>
      <c r="O25">
        <v>501900</v>
      </c>
      <c r="P25" t="s">
        <v>838</v>
      </c>
      <c r="Q25" s="21"/>
      <c r="R25" s="22"/>
    </row>
    <row r="26" spans="1:18">
      <c r="A26">
        <v>2021</v>
      </c>
      <c r="B26" t="s">
        <v>1051</v>
      </c>
      <c r="C26" t="s">
        <v>1114</v>
      </c>
      <c r="D26" t="s">
        <v>671</v>
      </c>
      <c r="E26" s="13">
        <v>44501</v>
      </c>
      <c r="F26" s="13" t="s">
        <v>679</v>
      </c>
      <c r="G26" s="9">
        <v>4.7196578159694304E-3</v>
      </c>
      <c r="H26" s="9">
        <v>7.7882087892594647E-3</v>
      </c>
      <c r="I26">
        <v>2</v>
      </c>
      <c r="J26" s="14">
        <v>0</v>
      </c>
      <c r="K26" s="14">
        <v>0</v>
      </c>
      <c r="L26" s="14" t="e">
        <v>#NUM!</v>
      </c>
      <c r="M26" s="14">
        <v>0</v>
      </c>
      <c r="N26" s="14">
        <v>2457.4599294482573</v>
      </c>
      <c r="O26">
        <v>38893.840667076918</v>
      </c>
      <c r="P26" t="s">
        <v>817</v>
      </c>
      <c r="Q26" s="23" t="s">
        <v>1228</v>
      </c>
      <c r="R26" s="22"/>
    </row>
    <row r="27" spans="1:18">
      <c r="A27">
        <v>2021</v>
      </c>
      <c r="B27" t="s">
        <v>1007</v>
      </c>
      <c r="C27" t="s">
        <v>1115</v>
      </c>
      <c r="D27" t="s">
        <v>671</v>
      </c>
      <c r="E27" s="13">
        <v>44317</v>
      </c>
      <c r="F27" s="13" t="s">
        <v>679</v>
      </c>
      <c r="G27" s="9">
        <v>7.6403100155514683E-4</v>
      </c>
      <c r="H27" s="9">
        <v>0.11772965007016981</v>
      </c>
      <c r="I27">
        <v>4</v>
      </c>
      <c r="J27" s="14">
        <v>0</v>
      </c>
      <c r="K27" s="14">
        <v>9285.7185000000009</v>
      </c>
      <c r="L27" s="14">
        <v>23751.998410256412</v>
      </c>
      <c r="M27" s="14">
        <v>32218.258328089887</v>
      </c>
      <c r="N27" s="14">
        <v>32641.802205555548</v>
      </c>
      <c r="O27" s="14">
        <v>23751.998410256412</v>
      </c>
      <c r="P27" t="s">
        <v>830</v>
      </c>
      <c r="Q27" s="21"/>
      <c r="R27" s="22"/>
    </row>
    <row r="28" spans="1:18">
      <c r="A28">
        <v>2021</v>
      </c>
      <c r="B28" t="s">
        <v>1065</v>
      </c>
      <c r="C28" t="s">
        <v>1119</v>
      </c>
      <c r="D28" t="s">
        <v>733</v>
      </c>
      <c r="E28" s="13">
        <v>44927</v>
      </c>
      <c r="F28" s="13" t="s">
        <v>679</v>
      </c>
      <c r="G28" s="9">
        <v>9.0687870753571682E-4</v>
      </c>
      <c r="H28" s="9">
        <v>5.1224527846188443E-3</v>
      </c>
      <c r="I28">
        <v>6</v>
      </c>
      <c r="J28" s="14">
        <v>0</v>
      </c>
      <c r="K28" s="14">
        <v>5951.7709867647054</v>
      </c>
      <c r="L28" s="14">
        <v>7115.6561826086963</v>
      </c>
      <c r="M28" s="14">
        <v>11665.748951566951</v>
      </c>
      <c r="N28" s="14">
        <v>0</v>
      </c>
      <c r="O28">
        <v>259734</v>
      </c>
      <c r="P28" t="s">
        <v>817</v>
      </c>
      <c r="Q28" s="21"/>
      <c r="R28" s="22"/>
    </row>
    <row r="29" spans="1:18" ht="24">
      <c r="A29">
        <v>2021</v>
      </c>
      <c r="B29" t="s">
        <v>1109</v>
      </c>
      <c r="C29" t="s">
        <v>1120</v>
      </c>
      <c r="D29" t="s">
        <v>671</v>
      </c>
      <c r="E29" s="13">
        <v>44531</v>
      </c>
      <c r="F29" s="13">
        <v>44927</v>
      </c>
      <c r="G29" s="9">
        <v>2.3190180338737779E-3</v>
      </c>
      <c r="H29" s="9">
        <v>4.9054951553048558E-2</v>
      </c>
      <c r="I29">
        <v>12</v>
      </c>
      <c r="J29" s="14">
        <v>282.43022705771051</v>
      </c>
      <c r="K29" s="14">
        <v>192.04843177339899</v>
      </c>
      <c r="L29" s="14">
        <v>276.23514071449472</v>
      </c>
      <c r="M29" s="14">
        <v>323.37398042251584</v>
      </c>
      <c r="N29" s="14">
        <v>0</v>
      </c>
      <c r="O29">
        <v>58128</v>
      </c>
      <c r="P29" t="s">
        <v>869</v>
      </c>
      <c r="Q29" s="21"/>
      <c r="R29" s="22" t="s">
        <v>1229</v>
      </c>
    </row>
    <row r="30" spans="1:18">
      <c r="A30">
        <v>2021</v>
      </c>
      <c r="B30" t="s">
        <v>1007</v>
      </c>
      <c r="C30" t="s">
        <v>1123</v>
      </c>
      <c r="D30" t="s">
        <v>671</v>
      </c>
      <c r="E30" s="13">
        <v>44256</v>
      </c>
      <c r="F30" s="13" t="s">
        <v>679</v>
      </c>
      <c r="G30" s="9">
        <v>1.0484450469555399E-5</v>
      </c>
      <c r="H30" s="9">
        <v>0.11772965007016981</v>
      </c>
      <c r="I30">
        <v>1</v>
      </c>
      <c r="J30" s="14">
        <v>0</v>
      </c>
      <c r="K30" s="14">
        <v>5263.8800761904758</v>
      </c>
      <c r="L30" s="14">
        <v>5263.8800761904758</v>
      </c>
      <c r="M30" s="14">
        <v>5263.8800761904758</v>
      </c>
      <c r="N30" s="14">
        <v>0</v>
      </c>
      <c r="O30">
        <v>10528</v>
      </c>
      <c r="P30" t="s">
        <v>1232</v>
      </c>
      <c r="Q30" s="23" t="s">
        <v>1228</v>
      </c>
      <c r="R30" s="22"/>
    </row>
    <row r="31" spans="1:18">
      <c r="A31">
        <v>2021</v>
      </c>
      <c r="B31" t="s">
        <v>1007</v>
      </c>
      <c r="C31" t="s">
        <v>1127</v>
      </c>
      <c r="D31" t="s">
        <v>671</v>
      </c>
      <c r="E31" s="13">
        <v>44440</v>
      </c>
      <c r="F31" s="13" t="s">
        <v>679</v>
      </c>
      <c r="G31" s="9">
        <v>1.2567272488413555E-5</v>
      </c>
      <c r="H31" s="9">
        <v>0.11772965007016981</v>
      </c>
      <c r="I31">
        <v>1</v>
      </c>
      <c r="J31" s="14">
        <v>0</v>
      </c>
      <c r="K31" s="14">
        <v>107.5498806367244</v>
      </c>
      <c r="L31" s="14">
        <v>107.5498806367244</v>
      </c>
      <c r="M31" s="14">
        <v>107.5498806367244</v>
      </c>
      <c r="N31" s="14">
        <v>0</v>
      </c>
      <c r="O31">
        <v>143144.57474342108</v>
      </c>
      <c r="P31" t="s">
        <v>817</v>
      </c>
      <c r="Q31" s="23" t="s">
        <v>1228</v>
      </c>
      <c r="R31" s="22"/>
    </row>
    <row r="32" spans="1:18">
      <c r="A32">
        <v>2021</v>
      </c>
      <c r="B32" t="s">
        <v>1065</v>
      </c>
      <c r="C32" t="s">
        <v>1139</v>
      </c>
      <c r="D32" t="s">
        <v>691</v>
      </c>
      <c r="E32" s="13">
        <v>44378</v>
      </c>
      <c r="F32" s="13">
        <v>45748</v>
      </c>
      <c r="G32" s="9">
        <v>6.0696381125969437E-4</v>
      </c>
      <c r="H32" s="9">
        <v>5.1224527846188443E-3</v>
      </c>
      <c r="I32">
        <v>7</v>
      </c>
      <c r="J32" s="14">
        <v>0</v>
      </c>
      <c r="K32" s="14">
        <v>642.96386231578947</v>
      </c>
      <c r="L32" s="14">
        <v>1030.515788768523</v>
      </c>
      <c r="M32" s="14">
        <v>1098.3407429977849</v>
      </c>
      <c r="N32" s="14">
        <v>0</v>
      </c>
      <c r="O32">
        <v>832021.77007243037</v>
      </c>
      <c r="P32" t="s">
        <v>817</v>
      </c>
      <c r="Q32" s="21"/>
      <c r="R32" s="22"/>
    </row>
    <row r="33" spans="1:18">
      <c r="A33">
        <v>2021</v>
      </c>
      <c r="B33" t="s">
        <v>1044</v>
      </c>
      <c r="C33" t="s">
        <v>1148</v>
      </c>
      <c r="D33" t="s">
        <v>671</v>
      </c>
      <c r="E33" s="13">
        <v>44378</v>
      </c>
      <c r="F33" s="13" t="s">
        <v>679</v>
      </c>
      <c r="G33" s="9">
        <v>1.5893172408914327E-3</v>
      </c>
      <c r="H33" s="9">
        <v>1.9755474665627843E-3</v>
      </c>
      <c r="I33">
        <v>9</v>
      </c>
      <c r="J33" s="14">
        <v>0</v>
      </c>
      <c r="K33" s="14">
        <v>4180.8904914970062</v>
      </c>
      <c r="L33" s="14">
        <v>4646.6632897157633</v>
      </c>
      <c r="M33" s="14">
        <v>4978.2150000000001</v>
      </c>
      <c r="N33" s="14">
        <v>0</v>
      </c>
      <c r="O33">
        <v>225017.065</v>
      </c>
      <c r="P33" t="s">
        <v>817</v>
      </c>
      <c r="Q33" s="21"/>
      <c r="R33" s="22"/>
    </row>
    <row r="34" spans="1:18">
      <c r="A34">
        <v>2021</v>
      </c>
      <c r="B34" t="s">
        <v>1009</v>
      </c>
      <c r="C34" t="s">
        <v>1153</v>
      </c>
      <c r="D34" t="s">
        <v>671</v>
      </c>
      <c r="E34" s="13">
        <v>44287</v>
      </c>
      <c r="F34" s="13" t="s">
        <v>679</v>
      </c>
      <c r="G34" s="9">
        <v>1.2406873632942236E-3</v>
      </c>
      <c r="H34" s="9">
        <v>2.6238962166651732E-2</v>
      </c>
      <c r="I34">
        <v>10</v>
      </c>
      <c r="J34" s="14">
        <v>0</v>
      </c>
      <c r="K34" s="14">
        <v>32.376810545149567</v>
      </c>
      <c r="L34" s="14">
        <v>53.232873786407765</v>
      </c>
      <c r="M34" s="14">
        <v>73.222641706777679</v>
      </c>
      <c r="N34" s="14">
        <v>405.62168812499999</v>
      </c>
      <c r="O34">
        <v>18790.642370355094</v>
      </c>
      <c r="P34" t="s">
        <v>817</v>
      </c>
      <c r="Q34" s="21"/>
      <c r="R34" s="22"/>
    </row>
    <row r="35" spans="1:18">
      <c r="A35">
        <v>2021</v>
      </c>
      <c r="B35" t="s">
        <v>1047</v>
      </c>
      <c r="C35" t="s">
        <v>1164</v>
      </c>
      <c r="D35" t="s">
        <v>703</v>
      </c>
      <c r="E35" s="13">
        <v>43770</v>
      </c>
      <c r="F35" s="13" t="s">
        <v>679</v>
      </c>
      <c r="G35" s="9">
        <v>4.6085171687947443E-4</v>
      </c>
      <c r="H35" s="9">
        <v>2.9737697897948123E-3</v>
      </c>
      <c r="I35">
        <v>10</v>
      </c>
      <c r="J35" s="14">
        <v>0</v>
      </c>
      <c r="K35" s="14">
        <v>5.4071166131522075</v>
      </c>
      <c r="L35" s="14">
        <v>19.100812786894039</v>
      </c>
      <c r="M35" s="14">
        <v>23.620052056680624</v>
      </c>
      <c r="N35" s="14">
        <v>0</v>
      </c>
      <c r="O35">
        <v>8182</v>
      </c>
      <c r="P35" t="s">
        <v>817</v>
      </c>
      <c r="Q35" s="21"/>
      <c r="R35" s="22"/>
    </row>
    <row r="36" spans="1:18">
      <c r="A36">
        <v>2021</v>
      </c>
      <c r="B36" t="s">
        <v>1049</v>
      </c>
      <c r="C36" t="s">
        <v>1166</v>
      </c>
      <c r="D36" t="s">
        <v>671</v>
      </c>
      <c r="E36" s="13">
        <v>44470</v>
      </c>
      <c r="F36" s="13" t="s">
        <v>679</v>
      </c>
      <c r="G36" s="9">
        <v>3.7166924962598658E-3</v>
      </c>
      <c r="H36" s="9">
        <v>5.092304706400836E-3</v>
      </c>
      <c r="I36">
        <v>1</v>
      </c>
      <c r="J36" s="14">
        <v>0</v>
      </c>
      <c r="K36" s="14">
        <v>0</v>
      </c>
      <c r="L36" s="14" t="e">
        <v>#NUM!</v>
      </c>
      <c r="M36" s="14">
        <v>0</v>
      </c>
      <c r="N36" s="14">
        <v>70.735792989062205</v>
      </c>
      <c r="O36">
        <v>22364.076381723018</v>
      </c>
      <c r="P36" t="s">
        <v>817</v>
      </c>
      <c r="Q36" s="23" t="s">
        <v>1228</v>
      </c>
      <c r="R36" s="22"/>
    </row>
    <row r="37" spans="1:18">
      <c r="A37">
        <v>2021</v>
      </c>
      <c r="B37" t="s">
        <v>1168</v>
      </c>
      <c r="C37" t="s">
        <v>1169</v>
      </c>
      <c r="D37" t="s">
        <v>671</v>
      </c>
      <c r="E37" s="13">
        <v>44378</v>
      </c>
      <c r="F37" s="13" t="s">
        <v>679</v>
      </c>
      <c r="G37" s="9">
        <v>3.6667789514230899E-3</v>
      </c>
      <c r="H37" s="9">
        <v>4.6197554624312926E-3</v>
      </c>
      <c r="I37">
        <v>1</v>
      </c>
      <c r="J37" s="14">
        <v>0</v>
      </c>
      <c r="K37" s="14">
        <v>0</v>
      </c>
      <c r="L37" s="14" t="e">
        <v>#NUM!</v>
      </c>
      <c r="M37" s="14">
        <v>0</v>
      </c>
      <c r="N37" s="14">
        <v>18.682575648515037</v>
      </c>
      <c r="O37">
        <v>6122.2917199389212</v>
      </c>
      <c r="P37" t="s">
        <v>817</v>
      </c>
      <c r="Q37" s="23" t="s">
        <v>1228</v>
      </c>
      <c r="R37" s="22"/>
    </row>
    <row r="38" spans="1:18">
      <c r="A38">
        <v>2021</v>
      </c>
      <c r="B38" t="s">
        <v>1051</v>
      </c>
      <c r="C38" t="s">
        <v>1172</v>
      </c>
      <c r="D38" t="s">
        <v>738</v>
      </c>
      <c r="E38" s="13">
        <v>44593</v>
      </c>
      <c r="F38" s="13">
        <v>44593</v>
      </c>
      <c r="G38" s="9">
        <v>2.1790901613930624E-3</v>
      </c>
      <c r="H38" s="9">
        <v>7.7882087892594647E-3</v>
      </c>
      <c r="I38">
        <v>11</v>
      </c>
      <c r="J38" s="14">
        <v>868.58695652173913</v>
      </c>
      <c r="K38" s="14">
        <v>508.55466666666666</v>
      </c>
      <c r="L38" s="14">
        <v>761.60065676855891</v>
      </c>
      <c r="M38" s="14">
        <v>1431.933605778491</v>
      </c>
      <c r="N38" s="14">
        <v>5008.5526102060057</v>
      </c>
      <c r="O38">
        <v>9684</v>
      </c>
      <c r="P38" t="s">
        <v>817</v>
      </c>
      <c r="Q38" s="21"/>
      <c r="R38" s="22" t="s">
        <v>1227</v>
      </c>
    </row>
    <row r="39" spans="1:18" ht="24">
      <c r="A39">
        <v>2021</v>
      </c>
      <c r="B39" t="s">
        <v>1007</v>
      </c>
      <c r="C39" t="s">
        <v>1174</v>
      </c>
      <c r="D39" t="s">
        <v>671</v>
      </c>
      <c r="E39" s="13">
        <v>44348</v>
      </c>
      <c r="F39" s="13">
        <v>44470</v>
      </c>
      <c r="G39" s="9">
        <v>3.6042022770222965E-3</v>
      </c>
      <c r="H39" s="9">
        <v>0.11772965007016981</v>
      </c>
      <c r="I39">
        <v>11</v>
      </c>
      <c r="J39" s="14">
        <v>49.440592948717949</v>
      </c>
      <c r="K39" s="14">
        <v>23.91303623108729</v>
      </c>
      <c r="L39" s="14">
        <v>37.569618749999997</v>
      </c>
      <c r="M39" s="14">
        <v>45.958141172312821</v>
      </c>
      <c r="N39" s="14">
        <v>105.80265320697374</v>
      </c>
      <c r="O39">
        <v>11023.971428571427</v>
      </c>
      <c r="P39" t="s">
        <v>830</v>
      </c>
      <c r="Q39" s="21"/>
      <c r="R39" s="22" t="s">
        <v>1229</v>
      </c>
    </row>
    <row r="40" spans="1:18">
      <c r="A40">
        <v>2021</v>
      </c>
      <c r="B40" t="s">
        <v>1007</v>
      </c>
      <c r="C40" t="s">
        <v>1185</v>
      </c>
      <c r="D40" t="s">
        <v>703</v>
      </c>
      <c r="E40" s="13">
        <v>43983</v>
      </c>
      <c r="F40" s="13">
        <v>44501</v>
      </c>
      <c r="G40" s="9">
        <v>1.2010115512455957E-3</v>
      </c>
      <c r="H40" s="9">
        <v>0.11772965007016981</v>
      </c>
      <c r="I40">
        <v>9</v>
      </c>
      <c r="J40" s="14">
        <v>152.73623188405796</v>
      </c>
      <c r="K40" s="14">
        <v>79.241044683714662</v>
      </c>
      <c r="L40" s="14">
        <v>186.64433657292508</v>
      </c>
      <c r="M40" s="14">
        <v>218.26425397965289</v>
      </c>
      <c r="N40" s="14">
        <v>538.76046448433635</v>
      </c>
      <c r="O40">
        <v>9340</v>
      </c>
      <c r="P40" t="s">
        <v>882</v>
      </c>
      <c r="Q40" s="21"/>
      <c r="R40" s="22" t="s">
        <v>1227</v>
      </c>
    </row>
    <row r="41" spans="1:18" ht="24">
      <c r="A41">
        <v>2021</v>
      </c>
      <c r="B41" t="s">
        <v>1070</v>
      </c>
      <c r="C41" t="s">
        <v>1187</v>
      </c>
      <c r="D41" t="s">
        <v>671</v>
      </c>
      <c r="E41" s="13">
        <v>44562</v>
      </c>
      <c r="F41" s="13">
        <v>44835</v>
      </c>
      <c r="G41" s="9">
        <v>1.9954486286145955E-2</v>
      </c>
      <c r="H41" s="9">
        <v>2.0719844615646327E-2</v>
      </c>
      <c r="I41">
        <v>12</v>
      </c>
      <c r="J41" s="14">
        <v>1918.4377096846342</v>
      </c>
      <c r="K41" s="14">
        <v>1198.4747439080461</v>
      </c>
      <c r="L41" s="14">
        <v>1412.2461038903625</v>
      </c>
      <c r="M41" s="14">
        <v>1983.841758545256</v>
      </c>
      <c r="N41" s="14">
        <v>5562.3199445711889</v>
      </c>
      <c r="O41">
        <v>25200</v>
      </c>
      <c r="P41" t="s">
        <v>817</v>
      </c>
      <c r="Q41" s="21"/>
      <c r="R41" s="22" t="s">
        <v>1233</v>
      </c>
    </row>
    <row r="42" spans="1:18">
      <c r="A42">
        <v>2021</v>
      </c>
      <c r="B42" t="s">
        <v>1007</v>
      </c>
      <c r="C42" t="s">
        <v>1190</v>
      </c>
      <c r="D42" t="s">
        <v>671</v>
      </c>
      <c r="E42" s="13">
        <v>44621</v>
      </c>
      <c r="F42" s="13" t="s">
        <v>679</v>
      </c>
      <c r="G42" s="9">
        <v>4.3249721703640519E-5</v>
      </c>
      <c r="H42" s="9">
        <v>0.11772965007016981</v>
      </c>
      <c r="I42">
        <v>1</v>
      </c>
      <c r="J42" s="14">
        <v>0</v>
      </c>
      <c r="K42" s="14">
        <v>0</v>
      </c>
      <c r="L42" s="14" t="e">
        <v>#NUM!</v>
      </c>
      <c r="M42" s="14">
        <v>0</v>
      </c>
      <c r="N42" s="14">
        <v>8496.8569130434771</v>
      </c>
      <c r="O42">
        <v>273159</v>
      </c>
      <c r="P42" t="s">
        <v>817</v>
      </c>
      <c r="Q42" s="23" t="s">
        <v>1228</v>
      </c>
      <c r="R42" s="22"/>
    </row>
    <row r="43" spans="1:18" ht="24">
      <c r="A43">
        <v>2021</v>
      </c>
      <c r="B43" t="s">
        <v>1003</v>
      </c>
      <c r="C43" t="s">
        <v>1194</v>
      </c>
      <c r="D43" t="s">
        <v>691</v>
      </c>
      <c r="E43" s="13">
        <v>44348</v>
      </c>
      <c r="F43" s="13">
        <v>44621</v>
      </c>
      <c r="G43" s="9">
        <v>6.3743179403405051E-3</v>
      </c>
      <c r="H43" s="9">
        <v>2.4385681651296651E-2</v>
      </c>
      <c r="I43">
        <v>10</v>
      </c>
      <c r="J43" s="14">
        <v>453.09902152641877</v>
      </c>
      <c r="K43" s="14">
        <v>189.56319183574882</v>
      </c>
      <c r="L43" s="14">
        <v>392.39183781379836</v>
      </c>
      <c r="M43" s="14">
        <v>453.44492322680293</v>
      </c>
      <c r="N43" s="14">
        <v>1203.3014777805388</v>
      </c>
      <c r="O43" t="s">
        <v>883</v>
      </c>
      <c r="P43" t="s">
        <v>834</v>
      </c>
      <c r="Q43" s="21"/>
      <c r="R43" s="22" t="s">
        <v>1233</v>
      </c>
    </row>
    <row r="44" spans="1:18">
      <c r="A44">
        <v>2021</v>
      </c>
      <c r="B44" t="s">
        <v>1117</v>
      </c>
      <c r="C44" t="s">
        <v>1196</v>
      </c>
      <c r="D44" t="s">
        <v>671</v>
      </c>
      <c r="E44" s="13">
        <v>44256</v>
      </c>
      <c r="F44" s="13" t="s">
        <v>679</v>
      </c>
      <c r="G44" s="9">
        <v>7.9288274135594524E-4</v>
      </c>
      <c r="H44" s="9">
        <v>1.5296954712447929E-3</v>
      </c>
      <c r="I44">
        <v>1</v>
      </c>
      <c r="J44" s="14">
        <v>0</v>
      </c>
      <c r="K44" s="14">
        <v>0</v>
      </c>
      <c r="L44" s="14" t="e">
        <v>#NUM!</v>
      </c>
      <c r="M44" s="14">
        <v>0</v>
      </c>
      <c r="N44" s="14">
        <v>1992.925750158932</v>
      </c>
      <c r="O44">
        <v>3610.8105514379199</v>
      </c>
      <c r="P44" t="s">
        <v>838</v>
      </c>
      <c r="Q44" s="23" t="s">
        <v>1228</v>
      </c>
      <c r="R44" s="22"/>
    </row>
    <row r="45" spans="1:18">
      <c r="A45">
        <v>2021</v>
      </c>
      <c r="B45" t="s">
        <v>1023</v>
      </c>
      <c r="C45" t="s">
        <v>1208</v>
      </c>
      <c r="D45" t="s">
        <v>671</v>
      </c>
      <c r="E45" s="13">
        <v>44228</v>
      </c>
      <c r="F45" s="13">
        <v>45170</v>
      </c>
      <c r="G45" s="9">
        <v>1.2588337844256245E-3</v>
      </c>
      <c r="H45" s="9">
        <v>7.1310779502898802E-3</v>
      </c>
      <c r="I45">
        <v>10</v>
      </c>
      <c r="J45" s="14">
        <v>5.0535714285714288</v>
      </c>
      <c r="K45" s="14">
        <v>0.94855527538769868</v>
      </c>
      <c r="L45" s="14">
        <v>3.8668022228091434</v>
      </c>
      <c r="M45" s="14">
        <v>5.0540084706959707</v>
      </c>
      <c r="N45" s="14">
        <v>29.284657766756542</v>
      </c>
      <c r="O45">
        <v>1763</v>
      </c>
      <c r="P45" t="s">
        <v>817</v>
      </c>
      <c r="Q45" s="21"/>
      <c r="R45" s="22" t="s">
        <v>1227</v>
      </c>
    </row>
    <row r="46" spans="1:18">
      <c r="A46">
        <v>2021</v>
      </c>
      <c r="B46" t="s">
        <v>1009</v>
      </c>
      <c r="C46" t="s">
        <v>1209</v>
      </c>
      <c r="D46" t="s">
        <v>671</v>
      </c>
      <c r="E46" s="13">
        <v>44317</v>
      </c>
      <c r="F46" s="13" t="s">
        <v>679</v>
      </c>
      <c r="G46" s="9">
        <v>4.8245960947523496E-3</v>
      </c>
      <c r="H46" s="9">
        <v>2.6238962166651732E-2</v>
      </c>
      <c r="I46">
        <v>1</v>
      </c>
      <c r="J46" s="14">
        <v>0</v>
      </c>
      <c r="K46" s="14">
        <v>0</v>
      </c>
      <c r="L46" s="14" t="e">
        <v>#NUM!</v>
      </c>
      <c r="M46" s="14">
        <v>0</v>
      </c>
      <c r="N46" s="14">
        <v>15.782163485420556</v>
      </c>
      <c r="O46" t="s">
        <v>887</v>
      </c>
      <c r="P46" t="s">
        <v>817</v>
      </c>
      <c r="Q46" s="23" t="s">
        <v>1228</v>
      </c>
      <c r="R46" s="22"/>
    </row>
    <row r="47" spans="1:18">
      <c r="A47">
        <v>2021</v>
      </c>
      <c r="B47" t="s">
        <v>1132</v>
      </c>
      <c r="C47" t="s">
        <v>1210</v>
      </c>
      <c r="D47" t="s">
        <v>671</v>
      </c>
      <c r="E47" s="13">
        <v>44652</v>
      </c>
      <c r="F47" s="13" t="s">
        <v>679</v>
      </c>
      <c r="G47" s="9">
        <v>1.3088051874338079E-4</v>
      </c>
      <c r="H47" s="9">
        <v>2.8295673312884881E-4</v>
      </c>
      <c r="I47">
        <v>7</v>
      </c>
      <c r="J47" s="14">
        <v>0</v>
      </c>
      <c r="K47" s="14">
        <v>4.2336974603174609</v>
      </c>
      <c r="L47" s="14">
        <v>6.0590849812353174</v>
      </c>
      <c r="M47" s="14">
        <v>8.8910083604424202</v>
      </c>
      <c r="N47" s="14">
        <v>100.29275555555553</v>
      </c>
      <c r="O47">
        <v>70447</v>
      </c>
      <c r="P47" t="s">
        <v>817</v>
      </c>
      <c r="Q47" s="21"/>
      <c r="R47" s="22"/>
    </row>
    <row r="48" spans="1:18">
      <c r="A48">
        <v>2021</v>
      </c>
      <c r="B48" t="s">
        <v>1036</v>
      </c>
      <c r="C48" t="s">
        <v>1214</v>
      </c>
      <c r="D48" t="s">
        <v>678</v>
      </c>
      <c r="E48" s="13">
        <v>44378</v>
      </c>
      <c r="F48" s="13" t="s">
        <v>679</v>
      </c>
      <c r="G48" s="9">
        <v>3.6516794778543729E-3</v>
      </c>
      <c r="H48" s="9">
        <v>1.2056708519017075E-2</v>
      </c>
      <c r="I48">
        <v>6</v>
      </c>
      <c r="J48" s="14">
        <v>0</v>
      </c>
      <c r="K48" s="14">
        <v>751.2070931457398</v>
      </c>
      <c r="L48" s="14">
        <v>980.77170459747811</v>
      </c>
      <c r="M48" s="14">
        <v>1063.87655275</v>
      </c>
      <c r="N48" s="14">
        <v>1162.049685340314</v>
      </c>
      <c r="O48">
        <v>168477.67041573653</v>
      </c>
      <c r="P48" t="s">
        <v>817</v>
      </c>
      <c r="Q48" s="21"/>
      <c r="R48" s="22"/>
    </row>
    <row r="49" spans="1:18">
      <c r="A49">
        <v>2022</v>
      </c>
      <c r="B49" t="s">
        <v>1007</v>
      </c>
      <c r="C49" t="s">
        <v>1008</v>
      </c>
      <c r="D49" t="s">
        <v>671</v>
      </c>
      <c r="E49" s="13">
        <v>44896</v>
      </c>
      <c r="F49" s="13" t="s">
        <v>679</v>
      </c>
      <c r="G49" s="9">
        <v>1.8037143956307706E-3</v>
      </c>
      <c r="H49" s="9">
        <v>0.11772965007016981</v>
      </c>
      <c r="I49">
        <v>2</v>
      </c>
      <c r="J49" s="14">
        <v>0</v>
      </c>
      <c r="K49" s="14">
        <v>0</v>
      </c>
      <c r="L49" s="14" t="e">
        <v>#NUM!</v>
      </c>
      <c r="M49" s="14">
        <v>0</v>
      </c>
      <c r="N49" s="14">
        <v>155.22490837797361</v>
      </c>
      <c r="O49">
        <v>151270.31586270835</v>
      </c>
      <c r="P49" t="s">
        <v>817</v>
      </c>
      <c r="Q49" s="21"/>
      <c r="R49" s="22"/>
    </row>
    <row r="50" spans="1:18">
      <c r="A50">
        <v>2022</v>
      </c>
      <c r="B50" t="s">
        <v>1007</v>
      </c>
      <c r="C50" t="s">
        <v>1040</v>
      </c>
      <c r="D50" t="s">
        <v>697</v>
      </c>
      <c r="E50" s="13">
        <v>44958</v>
      </c>
      <c r="F50" s="13" t="s">
        <v>679</v>
      </c>
      <c r="G50" s="9">
        <v>1.7875080738750737E-3</v>
      </c>
      <c r="H50" s="9">
        <v>0.11772965007016981</v>
      </c>
      <c r="I50">
        <v>1</v>
      </c>
      <c r="J50" s="14">
        <v>0</v>
      </c>
      <c r="K50" s="14">
        <v>425106</v>
      </c>
      <c r="L50" s="14">
        <v>425106</v>
      </c>
      <c r="M50" s="14">
        <v>425106</v>
      </c>
      <c r="N50" s="14">
        <v>0</v>
      </c>
      <c r="O50">
        <v>632455</v>
      </c>
      <c r="P50" t="s">
        <v>838</v>
      </c>
      <c r="Q50" s="23" t="s">
        <v>1228</v>
      </c>
      <c r="R50" s="22"/>
    </row>
    <row r="51" spans="1:18">
      <c r="A51">
        <v>2022</v>
      </c>
      <c r="B51" t="s">
        <v>1049</v>
      </c>
      <c r="C51" t="s">
        <v>1050</v>
      </c>
      <c r="D51" t="s">
        <v>671</v>
      </c>
      <c r="E51" s="13">
        <v>44652</v>
      </c>
      <c r="F51" s="13">
        <v>45108</v>
      </c>
      <c r="G51" s="9">
        <v>1.3756122101409704E-3</v>
      </c>
      <c r="H51" s="9">
        <v>5.092304706400836E-3</v>
      </c>
      <c r="I51">
        <v>9</v>
      </c>
      <c r="J51" s="14">
        <v>2.4521363450809632</v>
      </c>
      <c r="K51" s="14">
        <v>0.65999051181906365</v>
      </c>
      <c r="L51" s="14">
        <v>2.9971637281998489</v>
      </c>
      <c r="M51" s="14">
        <v>3.4627766438042982</v>
      </c>
      <c r="N51" s="14">
        <v>21.617439557188458</v>
      </c>
      <c r="O51">
        <v>1102.0350024916422</v>
      </c>
      <c r="P51" t="s">
        <v>817</v>
      </c>
      <c r="Q51" s="21"/>
      <c r="R51" s="22" t="s">
        <v>1227</v>
      </c>
    </row>
    <row r="52" spans="1:18">
      <c r="A52">
        <v>2022</v>
      </c>
      <c r="B52" t="s">
        <v>1003</v>
      </c>
      <c r="C52" t="s">
        <v>1055</v>
      </c>
      <c r="D52" t="s">
        <v>671</v>
      </c>
      <c r="E52" s="13">
        <v>44805</v>
      </c>
      <c r="F52" s="13">
        <v>45108</v>
      </c>
      <c r="G52" s="9">
        <v>5.0908008029542564E-3</v>
      </c>
      <c r="H52" s="9">
        <v>2.4385681651296651E-2</v>
      </c>
      <c r="I52">
        <v>12</v>
      </c>
      <c r="J52" s="14">
        <v>39.417148585087517</v>
      </c>
      <c r="K52" s="14">
        <v>18.414295896926806</v>
      </c>
      <c r="L52" s="14">
        <v>37.805513199934666</v>
      </c>
      <c r="M52" s="14">
        <v>48.044407232401163</v>
      </c>
      <c r="N52" s="14">
        <v>279.91340849007474</v>
      </c>
      <c r="O52">
        <v>14409</v>
      </c>
      <c r="P52" t="s">
        <v>817</v>
      </c>
      <c r="Q52" s="21"/>
      <c r="R52" s="22" t="s">
        <v>1227</v>
      </c>
    </row>
    <row r="53" spans="1:18">
      <c r="A53">
        <v>2022</v>
      </c>
      <c r="B53" t="s">
        <v>1061</v>
      </c>
      <c r="C53" t="s">
        <v>1063</v>
      </c>
      <c r="D53" t="s">
        <v>714</v>
      </c>
      <c r="E53" s="13">
        <v>44835</v>
      </c>
      <c r="F53" s="13" t="s">
        <v>679</v>
      </c>
      <c r="G53" s="9">
        <v>1.1145935173203041E-3</v>
      </c>
      <c r="H53" s="9">
        <v>1.1876018165702408E-3</v>
      </c>
      <c r="I53">
        <v>1</v>
      </c>
      <c r="J53" s="14">
        <v>0</v>
      </c>
      <c r="K53" s="14">
        <v>0</v>
      </c>
      <c r="L53" s="14" t="e">
        <v>#NUM!</v>
      </c>
      <c r="M53" s="14">
        <v>0</v>
      </c>
      <c r="N53" s="14">
        <v>4003.4895129457182</v>
      </c>
      <c r="O53">
        <v>5209.0985458374307</v>
      </c>
      <c r="P53" t="s">
        <v>848</v>
      </c>
      <c r="Q53" s="23" t="s">
        <v>1228</v>
      </c>
      <c r="R53" s="22"/>
    </row>
    <row r="54" spans="1:18">
      <c r="A54">
        <v>2022</v>
      </c>
      <c r="B54" t="s">
        <v>1009</v>
      </c>
      <c r="C54" t="s">
        <v>1064</v>
      </c>
      <c r="D54" t="s">
        <v>697</v>
      </c>
      <c r="E54" s="13">
        <v>44774</v>
      </c>
      <c r="F54" s="13" t="s">
        <v>679</v>
      </c>
      <c r="G54" s="9">
        <v>1.492509861947968E-4</v>
      </c>
      <c r="H54" s="9">
        <v>2.6238962166651732E-2</v>
      </c>
      <c r="I54">
        <v>1</v>
      </c>
      <c r="J54" s="14">
        <v>0</v>
      </c>
      <c r="K54" s="14">
        <v>4720826.8641666668</v>
      </c>
      <c r="L54" s="14">
        <v>4720826.8641666668</v>
      </c>
      <c r="M54" s="14">
        <v>4720826.8641666668</v>
      </c>
      <c r="N54" s="14">
        <v>0</v>
      </c>
      <c r="O54" s="14">
        <v>4720826.8641666668</v>
      </c>
      <c r="P54" t="s">
        <v>1234</v>
      </c>
      <c r="Q54" s="23" t="s">
        <v>1228</v>
      </c>
      <c r="R54" s="22"/>
    </row>
    <row r="55" spans="1:18">
      <c r="A55">
        <v>2022</v>
      </c>
      <c r="B55" t="s">
        <v>1021</v>
      </c>
      <c r="C55" t="s">
        <v>1081</v>
      </c>
      <c r="D55" t="s">
        <v>671</v>
      </c>
      <c r="E55" s="13">
        <v>44593</v>
      </c>
      <c r="F55" s="13">
        <v>44743</v>
      </c>
      <c r="G55" s="9">
        <v>5.3127490564987868E-2</v>
      </c>
      <c r="H55" s="9">
        <v>6.7090829152354994E-2</v>
      </c>
      <c r="I55">
        <v>13</v>
      </c>
      <c r="J55" s="14">
        <v>1369.6571123599033</v>
      </c>
      <c r="K55" s="14">
        <v>629.99447630609802</v>
      </c>
      <c r="L55" s="14">
        <v>1088.8679999999999</v>
      </c>
      <c r="M55" s="14">
        <v>1329.6936000000001</v>
      </c>
      <c r="N55" s="14">
        <v>0</v>
      </c>
      <c r="O55" t="s">
        <v>855</v>
      </c>
      <c r="P55" t="s">
        <v>834</v>
      </c>
      <c r="Q55" s="21"/>
      <c r="R55" s="22" t="s">
        <v>1231</v>
      </c>
    </row>
    <row r="56" spans="1:18">
      <c r="A56">
        <v>2022</v>
      </c>
      <c r="B56" t="s">
        <v>1007</v>
      </c>
      <c r="C56" t="s">
        <v>1089</v>
      </c>
      <c r="D56" t="s">
        <v>671</v>
      </c>
      <c r="E56" s="13">
        <v>44986</v>
      </c>
      <c r="F56" s="13" t="s">
        <v>679</v>
      </c>
      <c r="G56" s="9">
        <v>4.7950636006218513E-4</v>
      </c>
      <c r="H56" s="9">
        <v>0.11772965007016981</v>
      </c>
      <c r="I56">
        <v>4</v>
      </c>
      <c r="J56" s="14">
        <v>0</v>
      </c>
      <c r="K56" s="14">
        <v>0</v>
      </c>
      <c r="L56" s="14" t="e">
        <v>#NUM!</v>
      </c>
      <c r="M56" s="14">
        <v>0</v>
      </c>
      <c r="N56" s="14">
        <v>214.47782524850894</v>
      </c>
      <c r="O56">
        <v>4348.84750226087</v>
      </c>
      <c r="P56" t="s">
        <v>848</v>
      </c>
      <c r="Q56" s="23" t="s">
        <v>1228</v>
      </c>
      <c r="R56" s="22"/>
    </row>
    <row r="57" spans="1:18">
      <c r="A57">
        <v>2022</v>
      </c>
      <c r="B57" t="s">
        <v>1090</v>
      </c>
      <c r="C57" t="s">
        <v>1091</v>
      </c>
      <c r="D57" t="s">
        <v>733</v>
      </c>
      <c r="E57" s="13">
        <v>45444</v>
      </c>
      <c r="F57" s="13" t="s">
        <v>679</v>
      </c>
      <c r="G57" s="9">
        <v>4.0834012285518966E-6</v>
      </c>
      <c r="H57" s="9">
        <v>4.0834012285518966E-6</v>
      </c>
      <c r="I57">
        <v>1</v>
      </c>
      <c r="J57" s="14">
        <v>0</v>
      </c>
      <c r="K57" s="14">
        <v>0</v>
      </c>
      <c r="M57" s="14">
        <v>0</v>
      </c>
      <c r="N57" s="14">
        <v>163.07888636363634</v>
      </c>
      <c r="O57">
        <v>60000</v>
      </c>
      <c r="P57" t="s">
        <v>817</v>
      </c>
      <c r="Q57" s="23" t="s">
        <v>1228</v>
      </c>
      <c r="R57" s="22"/>
    </row>
    <row r="58" spans="1:18" ht="24">
      <c r="A58">
        <v>2022</v>
      </c>
      <c r="B58" t="s">
        <v>1109</v>
      </c>
      <c r="C58" t="s">
        <v>1110</v>
      </c>
      <c r="D58" t="s">
        <v>709</v>
      </c>
      <c r="E58" s="13">
        <v>44774</v>
      </c>
      <c r="F58" s="13">
        <v>44986</v>
      </c>
      <c r="G58" s="9">
        <v>7.1281058291859222E-4</v>
      </c>
      <c r="H58" s="9">
        <v>4.9054951553048558E-2</v>
      </c>
      <c r="I58">
        <v>9</v>
      </c>
      <c r="J58" s="14">
        <v>984.6</v>
      </c>
      <c r="K58" s="14">
        <v>759.59191999999996</v>
      </c>
      <c r="L58" s="14">
        <v>838.13162002573995</v>
      </c>
      <c r="M58" s="14">
        <v>907.3293658536586</v>
      </c>
      <c r="N58" s="14">
        <v>1025.5652935514918</v>
      </c>
      <c r="O58">
        <v>28408.69318992248</v>
      </c>
      <c r="P58" t="s">
        <v>866</v>
      </c>
      <c r="Q58" s="21"/>
      <c r="R58" s="22" t="s">
        <v>1235</v>
      </c>
    </row>
    <row r="59" spans="1:18">
      <c r="A59">
        <v>2022</v>
      </c>
      <c r="B59" t="s">
        <v>1117</v>
      </c>
      <c r="C59" t="s">
        <v>1118</v>
      </c>
      <c r="D59" t="s">
        <v>733</v>
      </c>
      <c r="E59" s="13">
        <v>45108</v>
      </c>
      <c r="F59" s="13">
        <v>45352</v>
      </c>
      <c r="G59" s="9">
        <v>7.368127298888477E-4</v>
      </c>
      <c r="H59" s="9">
        <v>1.5296954712447929E-3</v>
      </c>
      <c r="I59">
        <v>2</v>
      </c>
      <c r="J59" s="14">
        <v>26903.5</v>
      </c>
      <c r="K59" s="14">
        <v>0</v>
      </c>
      <c r="M59" s="14">
        <v>0</v>
      </c>
      <c r="N59" s="14">
        <v>0</v>
      </c>
      <c r="O59">
        <v>54000</v>
      </c>
      <c r="P59" t="s">
        <v>1236</v>
      </c>
      <c r="Q59" s="23" t="s">
        <v>1228</v>
      </c>
      <c r="R59" s="22"/>
    </row>
    <row r="60" spans="1:18">
      <c r="A60">
        <v>2022</v>
      </c>
      <c r="B60" t="s">
        <v>1005</v>
      </c>
      <c r="C60" t="s">
        <v>1122</v>
      </c>
      <c r="D60" t="s">
        <v>671</v>
      </c>
      <c r="E60" s="13">
        <v>44713</v>
      </c>
      <c r="F60" s="13">
        <v>45139</v>
      </c>
      <c r="G60" s="9">
        <v>6.6992932163725972E-3</v>
      </c>
      <c r="H60" s="9">
        <v>6.7142123461748152E-3</v>
      </c>
      <c r="I60">
        <v>9</v>
      </c>
      <c r="J60" s="14">
        <v>63.066132621272807</v>
      </c>
      <c r="K60" s="14">
        <v>60.138687263089317</v>
      </c>
      <c r="L60" s="14">
        <v>67.237206427080224</v>
      </c>
      <c r="M60" s="14">
        <v>90.450880803443326</v>
      </c>
      <c r="N60" s="14">
        <v>348.03550302309907</v>
      </c>
      <c r="O60">
        <v>22484</v>
      </c>
      <c r="P60" t="s">
        <v>817</v>
      </c>
      <c r="Q60" s="21"/>
      <c r="R60" s="22" t="s">
        <v>1227</v>
      </c>
    </row>
    <row r="61" spans="1:18">
      <c r="A61">
        <v>2022</v>
      </c>
      <c r="B61" t="s">
        <v>1007</v>
      </c>
      <c r="C61" t="s">
        <v>1125</v>
      </c>
      <c r="D61" t="s">
        <v>671</v>
      </c>
      <c r="E61" s="13">
        <v>44986</v>
      </c>
      <c r="F61" s="13" t="s">
        <v>679</v>
      </c>
      <c r="G61" s="9">
        <v>2.5603578979038911E-3</v>
      </c>
      <c r="H61" s="9">
        <v>0.11772965007016981</v>
      </c>
      <c r="I61">
        <v>2</v>
      </c>
      <c r="J61" s="14">
        <v>0</v>
      </c>
      <c r="K61" s="14">
        <v>4474.8</v>
      </c>
      <c r="L61" s="14">
        <v>4474.8</v>
      </c>
      <c r="M61" s="14">
        <v>4474.8</v>
      </c>
      <c r="N61" s="14">
        <v>7881.9904282911502</v>
      </c>
      <c r="O61">
        <v>37448.086927854391</v>
      </c>
      <c r="P61" t="s">
        <v>848</v>
      </c>
      <c r="Q61" s="21"/>
      <c r="R61" s="22"/>
    </row>
    <row r="62" spans="1:18">
      <c r="A62">
        <v>2022</v>
      </c>
      <c r="B62" t="s">
        <v>1007</v>
      </c>
      <c r="C62" t="s">
        <v>1129</v>
      </c>
      <c r="D62" t="s">
        <v>691</v>
      </c>
      <c r="E62" s="13">
        <v>44713</v>
      </c>
      <c r="F62" s="13" t="s">
        <v>679</v>
      </c>
      <c r="G62" s="9">
        <v>5.6236496666668787E-4</v>
      </c>
      <c r="H62" s="9">
        <v>0.11772965007016981</v>
      </c>
      <c r="I62">
        <v>6</v>
      </c>
      <c r="J62" s="14">
        <v>0</v>
      </c>
      <c r="K62" s="14">
        <v>8894.8945621621624</v>
      </c>
      <c r="L62" s="14">
        <v>10217.087216091955</v>
      </c>
      <c r="M62" s="14">
        <v>12005.724499999998</v>
      </c>
      <c r="N62" s="14">
        <v>23100.829302452312</v>
      </c>
      <c r="O62" t="s">
        <v>870</v>
      </c>
      <c r="P62" t="s">
        <v>848</v>
      </c>
      <c r="Q62" s="21"/>
      <c r="R62" s="22"/>
    </row>
    <row r="63" spans="1:18">
      <c r="A63">
        <v>2022</v>
      </c>
      <c r="B63" t="s">
        <v>1007</v>
      </c>
      <c r="C63" t="s">
        <v>1131</v>
      </c>
      <c r="D63" t="s">
        <v>671</v>
      </c>
      <c r="E63" s="13">
        <v>45170</v>
      </c>
      <c r="F63" s="13" t="s">
        <v>679</v>
      </c>
      <c r="G63" s="9">
        <v>1.0284308410644517E-3</v>
      </c>
      <c r="H63" s="9">
        <v>0.11772965007016981</v>
      </c>
      <c r="I63">
        <v>1</v>
      </c>
      <c r="J63" s="14">
        <v>0</v>
      </c>
      <c r="K63" s="14">
        <v>0</v>
      </c>
      <c r="M63" s="14">
        <v>0</v>
      </c>
      <c r="N63" s="14">
        <v>21571.215325596815</v>
      </c>
      <c r="O63">
        <v>345136</v>
      </c>
      <c r="P63" t="s">
        <v>817</v>
      </c>
      <c r="Q63" s="23" t="s">
        <v>1228</v>
      </c>
      <c r="R63" s="22"/>
    </row>
    <row r="64" spans="1:18">
      <c r="A64">
        <v>2022</v>
      </c>
      <c r="B64" t="s">
        <v>1109</v>
      </c>
      <c r="C64" t="s">
        <v>1135</v>
      </c>
      <c r="D64" t="s">
        <v>671</v>
      </c>
      <c r="E64" s="13">
        <v>44531</v>
      </c>
      <c r="F64" s="13">
        <v>44562</v>
      </c>
      <c r="G64" s="9">
        <v>4.602312293625619E-2</v>
      </c>
      <c r="H64" s="9">
        <v>4.9054951553048558E-2</v>
      </c>
      <c r="I64">
        <v>13</v>
      </c>
      <c r="J64" s="14">
        <v>1265.3146924723178</v>
      </c>
      <c r="K64" s="14">
        <v>27.723742091940732</v>
      </c>
      <c r="L64" s="14">
        <v>40.978999742455926</v>
      </c>
      <c r="M64" s="14">
        <v>59.962227031319898</v>
      </c>
      <c r="N64" s="14">
        <v>0</v>
      </c>
      <c r="O64">
        <v>9.7017384856224762</v>
      </c>
      <c r="P64" t="s">
        <v>873</v>
      </c>
      <c r="Q64" s="21"/>
      <c r="R64" s="22"/>
    </row>
    <row r="65" spans="1:18">
      <c r="A65">
        <v>2022</v>
      </c>
      <c r="B65" t="s">
        <v>1038</v>
      </c>
      <c r="C65" t="s">
        <v>1137</v>
      </c>
      <c r="D65" t="s">
        <v>755</v>
      </c>
      <c r="E65" s="13">
        <v>45170</v>
      </c>
      <c r="F65" s="13" t="s">
        <v>679</v>
      </c>
      <c r="G65" s="9">
        <v>2.8756815792946842E-2</v>
      </c>
      <c r="H65" s="9">
        <v>2.8761952007941544E-2</v>
      </c>
      <c r="I65">
        <v>7</v>
      </c>
      <c r="J65" s="14">
        <v>0</v>
      </c>
      <c r="K65" s="14">
        <v>518.85160654170807</v>
      </c>
      <c r="L65" s="14">
        <v>911.90978293001785</v>
      </c>
      <c r="M65" s="14">
        <v>6587.5592767573698</v>
      </c>
      <c r="N65" s="14">
        <v>687.66241552371673</v>
      </c>
      <c r="O65">
        <v>4436.6314589993699</v>
      </c>
      <c r="P65" t="s">
        <v>838</v>
      </c>
      <c r="Q65" s="21"/>
      <c r="R65" s="22"/>
    </row>
    <row r="66" spans="1:18">
      <c r="A66">
        <v>2022</v>
      </c>
      <c r="B66" t="s">
        <v>1025</v>
      </c>
      <c r="C66" t="s">
        <v>1140</v>
      </c>
      <c r="D66" t="s">
        <v>699</v>
      </c>
      <c r="E66" s="13">
        <v>44682</v>
      </c>
      <c r="F66" s="13" t="s">
        <v>679</v>
      </c>
      <c r="G66" s="9">
        <v>2.2072495512274158E-3</v>
      </c>
      <c r="H66" s="9">
        <v>9.033795146194578E-3</v>
      </c>
      <c r="I66">
        <v>8</v>
      </c>
      <c r="J66" s="14">
        <v>0</v>
      </c>
      <c r="K66" s="14">
        <v>4111.8961082969436</v>
      </c>
      <c r="L66" s="14">
        <v>4476.678789122373</v>
      </c>
      <c r="M66" s="14">
        <v>5665.0180344938753</v>
      </c>
      <c r="N66" s="14">
        <v>9329.2298374925704</v>
      </c>
      <c r="O66">
        <v>1297807.5935896407</v>
      </c>
      <c r="P66" t="s">
        <v>874</v>
      </c>
      <c r="Q66" s="21"/>
      <c r="R66" s="22"/>
    </row>
    <row r="67" spans="1:18">
      <c r="A67">
        <v>2022</v>
      </c>
      <c r="B67" t="s">
        <v>1007</v>
      </c>
      <c r="C67" t="s">
        <v>1141</v>
      </c>
      <c r="D67" t="s">
        <v>671</v>
      </c>
      <c r="E67" s="13">
        <v>44896</v>
      </c>
      <c r="F67" s="13" t="s">
        <v>679</v>
      </c>
      <c r="G67" s="9">
        <v>2.2376584932756789E-4</v>
      </c>
      <c r="H67" s="9">
        <v>0.11772965007016981</v>
      </c>
      <c r="I67">
        <v>1</v>
      </c>
      <c r="J67" s="14">
        <v>0</v>
      </c>
      <c r="K67" s="14">
        <v>0</v>
      </c>
      <c r="L67" s="14" t="e">
        <v>#NUM!</v>
      </c>
      <c r="M67" s="14">
        <v>0</v>
      </c>
      <c r="N67" s="14">
        <v>677.944545689655</v>
      </c>
      <c r="O67">
        <v>459857.80757613637</v>
      </c>
      <c r="P67" t="s">
        <v>817</v>
      </c>
      <c r="Q67" s="23" t="s">
        <v>1228</v>
      </c>
      <c r="R67" s="22"/>
    </row>
    <row r="68" spans="1:18">
      <c r="A68">
        <v>2022</v>
      </c>
      <c r="B68" t="s">
        <v>1021</v>
      </c>
      <c r="C68" t="s">
        <v>1143</v>
      </c>
      <c r="D68" t="s">
        <v>703</v>
      </c>
      <c r="E68" s="13">
        <v>43405</v>
      </c>
      <c r="F68" s="13" t="s">
        <v>679</v>
      </c>
      <c r="G68" s="9">
        <v>3.7494652820874321E-4</v>
      </c>
      <c r="H68" s="9">
        <v>6.7090829152354994E-2</v>
      </c>
      <c r="I68">
        <v>1</v>
      </c>
      <c r="J68" s="14">
        <v>0</v>
      </c>
      <c r="K68" s="14">
        <v>0.3020325359477124</v>
      </c>
      <c r="L68" s="14">
        <v>0.3020325359477124</v>
      </c>
      <c r="M68" s="14">
        <v>0.3020325359477124</v>
      </c>
      <c r="N68" s="14">
        <v>0</v>
      </c>
      <c r="O68">
        <v>2.3364811713290332</v>
      </c>
      <c r="P68" t="s">
        <v>817</v>
      </c>
      <c r="Q68" s="21"/>
      <c r="R68" s="22"/>
    </row>
    <row r="69" spans="1:18">
      <c r="A69">
        <v>2022</v>
      </c>
      <c r="B69" t="s">
        <v>1096</v>
      </c>
      <c r="C69" t="s">
        <v>1144</v>
      </c>
      <c r="D69" t="s">
        <v>671</v>
      </c>
      <c r="E69" s="13">
        <v>44774</v>
      </c>
      <c r="F69" s="13" t="s">
        <v>679</v>
      </c>
      <c r="G69" s="9">
        <v>3.2574680687255635E-5</v>
      </c>
      <c r="H69" s="9">
        <v>3.2606924350690289E-5</v>
      </c>
      <c r="I69">
        <v>1</v>
      </c>
      <c r="J69" s="14">
        <v>0</v>
      </c>
      <c r="K69" s="14">
        <v>0</v>
      </c>
      <c r="L69" s="14" t="e">
        <v>#NUM!</v>
      </c>
      <c r="M69" s="14">
        <v>0</v>
      </c>
      <c r="N69" s="14">
        <v>221.00839039039036</v>
      </c>
      <c r="O69">
        <v>3734.9040951807233</v>
      </c>
      <c r="P69" t="s">
        <v>875</v>
      </c>
      <c r="Q69" s="23" t="s">
        <v>1228</v>
      </c>
      <c r="R69" s="22"/>
    </row>
    <row r="70" spans="1:18">
      <c r="A70">
        <v>2022</v>
      </c>
      <c r="B70" t="s">
        <v>1007</v>
      </c>
      <c r="C70" t="s">
        <v>1145</v>
      </c>
      <c r="D70" t="s">
        <v>671</v>
      </c>
      <c r="E70" s="13">
        <v>44621</v>
      </c>
      <c r="F70" s="13" t="s">
        <v>679</v>
      </c>
      <c r="G70" s="9">
        <v>5.7376948901103134E-4</v>
      </c>
      <c r="H70" s="9">
        <v>0.11772965007016981</v>
      </c>
      <c r="I70">
        <v>1</v>
      </c>
      <c r="J70" s="14">
        <v>0</v>
      </c>
      <c r="K70" s="14">
        <v>0</v>
      </c>
      <c r="L70" s="14" t="e">
        <v>#NUM!</v>
      </c>
      <c r="M70" s="14">
        <v>0</v>
      </c>
      <c r="N70" s="14">
        <v>254.17925478991592</v>
      </c>
      <c r="O70">
        <v>403372.40404879226</v>
      </c>
      <c r="P70" t="s">
        <v>817</v>
      </c>
      <c r="Q70" s="23" t="s">
        <v>1228</v>
      </c>
      <c r="R70" s="22"/>
    </row>
    <row r="71" spans="1:18">
      <c r="A71">
        <v>2022</v>
      </c>
      <c r="B71" t="s">
        <v>1036</v>
      </c>
      <c r="C71" t="s">
        <v>1147</v>
      </c>
      <c r="D71" t="s">
        <v>671</v>
      </c>
      <c r="E71" s="13">
        <v>45231</v>
      </c>
      <c r="F71" s="13" t="s">
        <v>679</v>
      </c>
      <c r="G71" s="9">
        <v>1.7734722568916832E-4</v>
      </c>
      <c r="H71" s="9">
        <v>1.2056708519017075E-2</v>
      </c>
      <c r="I71">
        <v>1</v>
      </c>
      <c r="J71" s="14">
        <v>0</v>
      </c>
      <c r="K71" s="14">
        <v>0</v>
      </c>
      <c r="L71" s="14" t="e">
        <v>#NUM!</v>
      </c>
      <c r="M71" s="14">
        <v>0</v>
      </c>
      <c r="N71" s="14">
        <v>2094.5309362455723</v>
      </c>
      <c r="O71">
        <v>1022894</v>
      </c>
      <c r="P71" t="s">
        <v>817</v>
      </c>
      <c r="Q71" s="23" t="s">
        <v>1228</v>
      </c>
      <c r="R71" s="22"/>
    </row>
    <row r="72" spans="1:18">
      <c r="A72">
        <v>2022</v>
      </c>
      <c r="B72" t="s">
        <v>1007</v>
      </c>
      <c r="C72" t="s">
        <v>1156</v>
      </c>
      <c r="D72" t="s">
        <v>671</v>
      </c>
      <c r="E72" s="13">
        <v>44621</v>
      </c>
      <c r="F72" s="13">
        <v>45323</v>
      </c>
      <c r="G72" s="9">
        <v>1.1577948767259984E-2</v>
      </c>
      <c r="H72" s="9">
        <v>0.11772965007016981</v>
      </c>
      <c r="I72">
        <v>6</v>
      </c>
      <c r="J72" s="14">
        <v>8182.39932885906</v>
      </c>
      <c r="K72" s="14">
        <v>8277.9863171137822</v>
      </c>
      <c r="L72" s="14">
        <v>9082.2099971505777</v>
      </c>
      <c r="M72" s="14">
        <v>9666.8386222222216</v>
      </c>
      <c r="N72" s="14">
        <v>18195.481994363974</v>
      </c>
      <c r="O72">
        <v>446382.84384970466</v>
      </c>
      <c r="P72" t="s">
        <v>817</v>
      </c>
      <c r="Q72" s="21"/>
      <c r="R72" s="22" t="s">
        <v>1227</v>
      </c>
    </row>
    <row r="73" spans="1:18">
      <c r="A73">
        <v>2022</v>
      </c>
      <c r="B73" t="s">
        <v>1003</v>
      </c>
      <c r="C73" t="s">
        <v>1176</v>
      </c>
      <c r="D73" t="s">
        <v>671</v>
      </c>
      <c r="E73" s="13">
        <v>44805</v>
      </c>
      <c r="F73" s="13">
        <v>45047</v>
      </c>
      <c r="G73" s="9">
        <v>6.2880273287067119E-4</v>
      </c>
      <c r="H73" s="9">
        <v>2.4385681651296651E-2</v>
      </c>
      <c r="I73">
        <v>7</v>
      </c>
      <c r="J73" s="14">
        <v>10911</v>
      </c>
      <c r="K73" s="14">
        <v>7005.6555756862745</v>
      </c>
      <c r="L73" s="14">
        <v>12305.7</v>
      </c>
      <c r="M73" s="14">
        <v>14520.55051764706</v>
      </c>
      <c r="N73" s="14">
        <v>36800.019620689651</v>
      </c>
      <c r="O73">
        <v>21770.75</v>
      </c>
      <c r="P73" t="s">
        <v>838</v>
      </c>
      <c r="Q73" s="21"/>
      <c r="R73" s="22" t="s">
        <v>1227</v>
      </c>
    </row>
    <row r="74" spans="1:18">
      <c r="A74">
        <v>2022</v>
      </c>
      <c r="B74" t="s">
        <v>1047</v>
      </c>
      <c r="C74" t="s">
        <v>1177</v>
      </c>
      <c r="D74" t="s">
        <v>671</v>
      </c>
      <c r="E74" s="13">
        <v>44593</v>
      </c>
      <c r="F74" s="13" t="s">
        <v>679</v>
      </c>
      <c r="G74" s="9">
        <v>1.2922680545201972E-3</v>
      </c>
      <c r="H74" s="9">
        <v>2.9737697897948123E-3</v>
      </c>
      <c r="I74">
        <v>4</v>
      </c>
      <c r="J74" s="14">
        <v>0</v>
      </c>
      <c r="K74" s="14">
        <v>0</v>
      </c>
      <c r="L74" s="14" t="e">
        <v>#NUM!</v>
      </c>
      <c r="M74" s="14">
        <v>0</v>
      </c>
      <c r="N74" s="14">
        <v>2414.3620082454454</v>
      </c>
      <c r="O74">
        <v>417635.3475758133</v>
      </c>
      <c r="P74" t="s">
        <v>817</v>
      </c>
      <c r="Q74" s="23" t="s">
        <v>1228</v>
      </c>
      <c r="R74" s="22"/>
    </row>
    <row r="75" spans="1:18">
      <c r="A75">
        <v>2022</v>
      </c>
      <c r="B75" t="s">
        <v>1007</v>
      </c>
      <c r="C75" t="s">
        <v>1178</v>
      </c>
      <c r="D75" t="s">
        <v>697</v>
      </c>
      <c r="E75" s="13">
        <v>45047</v>
      </c>
      <c r="F75" s="13" t="s">
        <v>679</v>
      </c>
      <c r="G75" s="9">
        <v>2.614604871334378E-6</v>
      </c>
      <c r="H75" s="9">
        <v>0.11772965007016981</v>
      </c>
      <c r="I75">
        <v>1</v>
      </c>
      <c r="J75" s="14">
        <v>0</v>
      </c>
      <c r="K75" s="14">
        <v>82700.270400000009</v>
      </c>
      <c r="L75" s="14">
        <v>82700.270400000009</v>
      </c>
      <c r="M75" s="14">
        <v>82700.270400000009</v>
      </c>
      <c r="N75" s="14">
        <v>0</v>
      </c>
      <c r="O75">
        <v>413500</v>
      </c>
      <c r="P75" t="s">
        <v>1237</v>
      </c>
      <c r="Q75" s="23" t="s">
        <v>1228</v>
      </c>
      <c r="R75" s="22"/>
    </row>
    <row r="76" spans="1:18">
      <c r="A76">
        <v>2022</v>
      </c>
      <c r="B76" t="s">
        <v>1003</v>
      </c>
      <c r="C76" t="s">
        <v>1180</v>
      </c>
      <c r="D76" t="s">
        <v>671</v>
      </c>
      <c r="E76" s="13">
        <v>44682</v>
      </c>
      <c r="F76" s="13" t="s">
        <v>679</v>
      </c>
      <c r="G76" s="9">
        <v>3.2254503298233474E-3</v>
      </c>
      <c r="H76" s="9">
        <v>2.4385681651296651E-2</v>
      </c>
      <c r="I76">
        <v>2</v>
      </c>
      <c r="J76" s="14">
        <v>0</v>
      </c>
      <c r="K76" s="14">
        <v>0</v>
      </c>
      <c r="L76" s="14" t="e">
        <v>#NUM!</v>
      </c>
      <c r="M76" s="14">
        <v>0</v>
      </c>
      <c r="N76" s="14">
        <v>30.274450542619871</v>
      </c>
      <c r="O76">
        <v>172.34733132815805</v>
      </c>
      <c r="P76" t="s">
        <v>817</v>
      </c>
      <c r="Q76" s="23" t="s">
        <v>1228</v>
      </c>
      <c r="R76" s="22"/>
    </row>
    <row r="77" spans="1:18" ht="24">
      <c r="A77">
        <v>2022</v>
      </c>
      <c r="B77" t="s">
        <v>1007</v>
      </c>
      <c r="C77" t="s">
        <v>1182</v>
      </c>
      <c r="D77" t="s">
        <v>671</v>
      </c>
      <c r="E77" s="13">
        <v>44593</v>
      </c>
      <c r="F77" s="13">
        <v>45261</v>
      </c>
      <c r="G77" s="9">
        <v>6.5909311738565415E-3</v>
      </c>
      <c r="H77" s="9">
        <v>0.11772965007016981</v>
      </c>
      <c r="I77">
        <v>10</v>
      </c>
      <c r="J77" s="14">
        <v>18257.651041666668</v>
      </c>
      <c r="K77" s="14">
        <v>14766.84</v>
      </c>
      <c r="L77" s="14">
        <v>16332.441816708862</v>
      </c>
      <c r="M77" s="14">
        <v>27672.608135819122</v>
      </c>
      <c r="N77" s="14">
        <v>25420.73634025022</v>
      </c>
      <c r="O77">
        <v>74260</v>
      </c>
      <c r="P77" t="s">
        <v>835</v>
      </c>
      <c r="Q77" s="21"/>
      <c r="R77" s="22" t="s">
        <v>1229</v>
      </c>
    </row>
    <row r="78" spans="1:18">
      <c r="A78">
        <v>2022</v>
      </c>
      <c r="B78" t="s">
        <v>1007</v>
      </c>
      <c r="C78" t="s">
        <v>1183</v>
      </c>
      <c r="D78" t="s">
        <v>733</v>
      </c>
      <c r="E78" s="13">
        <v>44805</v>
      </c>
      <c r="F78" s="13">
        <v>45778</v>
      </c>
      <c r="G78" s="9">
        <v>6.5167343737589645E-3</v>
      </c>
      <c r="H78" s="9">
        <v>0.11772965007016981</v>
      </c>
      <c r="I78">
        <v>9</v>
      </c>
      <c r="J78" s="14">
        <v>0</v>
      </c>
      <c r="K78" s="14">
        <v>1.6044460380064539E-3</v>
      </c>
      <c r="L78" s="14">
        <v>6076.7692682792822</v>
      </c>
      <c r="M78" s="14">
        <v>6884.3306400000001</v>
      </c>
      <c r="N78" s="14">
        <v>11586.626230062901</v>
      </c>
      <c r="O78">
        <v>404056.8097205087</v>
      </c>
      <c r="P78" t="s">
        <v>817</v>
      </c>
      <c r="Q78" s="21"/>
      <c r="R78" s="22"/>
    </row>
    <row r="79" spans="1:18">
      <c r="A79">
        <v>2022</v>
      </c>
      <c r="B79" t="s">
        <v>1032</v>
      </c>
      <c r="C79" t="s">
        <v>1184</v>
      </c>
      <c r="D79" t="s">
        <v>671</v>
      </c>
      <c r="E79" s="13">
        <v>44896</v>
      </c>
      <c r="F79" s="13" t="s">
        <v>679</v>
      </c>
      <c r="G79" s="9">
        <v>6.2199981731053797E-4</v>
      </c>
      <c r="H79" s="9">
        <v>0.46980408418407693</v>
      </c>
      <c r="I79">
        <v>1</v>
      </c>
      <c r="J79" s="14">
        <v>0</v>
      </c>
      <c r="K79" s="14">
        <v>0</v>
      </c>
      <c r="L79" s="14" t="e">
        <v>#NUM!</v>
      </c>
      <c r="M79" s="14">
        <v>0</v>
      </c>
      <c r="N79" s="14">
        <v>20907.470720510093</v>
      </c>
      <c r="O79">
        <v>109395.38214217877</v>
      </c>
      <c r="P79" t="s">
        <v>881</v>
      </c>
      <c r="Q79" s="23" t="s">
        <v>1228</v>
      </c>
      <c r="R79" s="22"/>
    </row>
    <row r="80" spans="1:18">
      <c r="A80">
        <v>2022</v>
      </c>
      <c r="B80" t="s">
        <v>1051</v>
      </c>
      <c r="C80" t="s">
        <v>1186</v>
      </c>
      <c r="D80" t="s">
        <v>697</v>
      </c>
      <c r="E80" s="13">
        <v>28491</v>
      </c>
      <c r="F80" s="13" t="s">
        <v>679</v>
      </c>
      <c r="G80" s="9">
        <v>4.1724881126102716E-4</v>
      </c>
      <c r="H80" s="9">
        <v>7.7882087892594647E-3</v>
      </c>
      <c r="I80">
        <v>11</v>
      </c>
      <c r="J80" s="14">
        <v>0</v>
      </c>
      <c r="K80" s="14">
        <v>0</v>
      </c>
      <c r="L80" s="14" t="e">
        <v>#NUM!</v>
      </c>
      <c r="M80" s="14">
        <v>0</v>
      </c>
      <c r="N80" s="14">
        <v>1245.4856411543283</v>
      </c>
      <c r="O80">
        <v>63900</v>
      </c>
      <c r="P80" t="s">
        <v>881</v>
      </c>
      <c r="Q80" s="23" t="s">
        <v>1228</v>
      </c>
      <c r="R80" s="22"/>
    </row>
    <row r="81" spans="1:18">
      <c r="A81">
        <v>2022</v>
      </c>
      <c r="B81" t="s">
        <v>1032</v>
      </c>
      <c r="C81" t="s">
        <v>1188</v>
      </c>
      <c r="D81" t="s">
        <v>733</v>
      </c>
      <c r="E81" s="13">
        <v>44713</v>
      </c>
      <c r="F81" s="13">
        <v>45200</v>
      </c>
      <c r="G81" s="9">
        <v>0.46911791193995594</v>
      </c>
      <c r="H81" s="9">
        <v>0.46980408418407693</v>
      </c>
      <c r="I81">
        <v>13</v>
      </c>
      <c r="J81" s="14">
        <v>78.862240884565523</v>
      </c>
      <c r="K81" s="14">
        <v>61.199286487534224</v>
      </c>
      <c r="L81" s="14">
        <v>70.032534694933588</v>
      </c>
      <c r="M81" s="14">
        <v>123.32911621621622</v>
      </c>
      <c r="N81" s="14">
        <v>0</v>
      </c>
      <c r="O81">
        <v>4107.2614430772146</v>
      </c>
      <c r="P81" t="s">
        <v>817</v>
      </c>
      <c r="Q81" s="21"/>
      <c r="R81" s="22" t="s">
        <v>1231</v>
      </c>
    </row>
    <row r="82" spans="1:18">
      <c r="A82">
        <v>2022</v>
      </c>
      <c r="B82" t="s">
        <v>1038</v>
      </c>
      <c r="C82" t="s">
        <v>1191</v>
      </c>
      <c r="D82" t="s">
        <v>678</v>
      </c>
      <c r="E82" s="13">
        <v>44531</v>
      </c>
      <c r="F82" s="13">
        <v>44682</v>
      </c>
      <c r="G82" s="9">
        <v>5.0387874342052927E-6</v>
      </c>
      <c r="H82" s="9">
        <v>2.8761952007941544E-2</v>
      </c>
      <c r="I82">
        <v>3</v>
      </c>
      <c r="J82" s="14">
        <v>0</v>
      </c>
      <c r="K82" s="14">
        <v>1599.4167391304347</v>
      </c>
      <c r="L82" s="14">
        <v>1599.4167391304347</v>
      </c>
      <c r="M82" s="14">
        <v>1599.4167391304347</v>
      </c>
      <c r="N82" s="14">
        <v>0</v>
      </c>
      <c r="O82">
        <v>11666.706666666667</v>
      </c>
      <c r="P82" t="s">
        <v>817</v>
      </c>
      <c r="Q82" s="23" t="s">
        <v>1228</v>
      </c>
      <c r="R82" s="22"/>
    </row>
    <row r="83" spans="1:18" ht="24">
      <c r="A83">
        <v>2022</v>
      </c>
      <c r="B83" t="s">
        <v>1007</v>
      </c>
      <c r="C83" t="s">
        <v>1195</v>
      </c>
      <c r="D83" t="s">
        <v>671</v>
      </c>
      <c r="E83" s="13">
        <v>44866</v>
      </c>
      <c r="F83" s="13">
        <v>45200</v>
      </c>
      <c r="G83" s="9">
        <v>3.6252946062394556E-3</v>
      </c>
      <c r="H83" s="9">
        <v>0.11772965007016981</v>
      </c>
      <c r="I83">
        <v>11</v>
      </c>
      <c r="J83" s="14">
        <v>34478.126865671642</v>
      </c>
      <c r="K83" s="14">
        <v>16793.054870024873</v>
      </c>
      <c r="L83" s="14">
        <v>29832</v>
      </c>
      <c r="M83" s="14">
        <v>33561</v>
      </c>
      <c r="N83" s="14">
        <v>48011.237656888887</v>
      </c>
      <c r="O83">
        <v>34116.76470588235</v>
      </c>
      <c r="P83" t="s">
        <v>838</v>
      </c>
      <c r="Q83" s="21"/>
      <c r="R83" s="22" t="s">
        <v>1230</v>
      </c>
    </row>
    <row r="84" spans="1:18">
      <c r="A84">
        <v>2022</v>
      </c>
      <c r="B84" t="s">
        <v>1009</v>
      </c>
      <c r="C84" t="s">
        <v>1197</v>
      </c>
      <c r="D84" t="s">
        <v>671</v>
      </c>
      <c r="E84" s="13">
        <v>44927</v>
      </c>
      <c r="F84" s="13" t="s">
        <v>679</v>
      </c>
      <c r="G84" s="9">
        <v>5.8280598835033196E-4</v>
      </c>
      <c r="H84" s="9">
        <v>2.6238962166651732E-2</v>
      </c>
      <c r="I84">
        <v>5</v>
      </c>
      <c r="J84" s="14">
        <v>0</v>
      </c>
      <c r="K84" s="14">
        <v>3806.7230142857143</v>
      </c>
      <c r="L84" s="14">
        <v>4621.4004444444445</v>
      </c>
      <c r="M84" s="14">
        <v>4716.9438008119077</v>
      </c>
      <c r="N84" s="14">
        <v>13206.971861348527</v>
      </c>
      <c r="O84">
        <v>86321.238121337345</v>
      </c>
      <c r="P84" t="s">
        <v>866</v>
      </c>
      <c r="Q84" s="21"/>
      <c r="R84" s="22"/>
    </row>
    <row r="85" spans="1:18">
      <c r="A85">
        <v>2022</v>
      </c>
      <c r="B85" t="s">
        <v>1065</v>
      </c>
      <c r="C85" t="s">
        <v>1199</v>
      </c>
      <c r="D85" t="s">
        <v>784</v>
      </c>
      <c r="E85" s="13">
        <v>33604</v>
      </c>
      <c r="F85" s="13">
        <v>44986</v>
      </c>
      <c r="G85" s="9">
        <v>1.3021292491296848E-5</v>
      </c>
      <c r="H85" s="9">
        <v>5.1224527846188443E-3</v>
      </c>
      <c r="I85">
        <v>1</v>
      </c>
      <c r="J85" s="14">
        <v>0</v>
      </c>
      <c r="K85" s="14">
        <v>0.45405043904084597</v>
      </c>
      <c r="L85" s="14">
        <v>0.45405043904084597</v>
      </c>
      <c r="M85" s="14">
        <v>0.45405043904084597</v>
      </c>
      <c r="N85" s="14">
        <v>0</v>
      </c>
      <c r="O85">
        <v>168052.20152272529</v>
      </c>
      <c r="P85" t="s">
        <v>817</v>
      </c>
      <c r="Q85" s="23" t="s">
        <v>1228</v>
      </c>
      <c r="R85" s="22"/>
    </row>
    <row r="86" spans="1:18">
      <c r="A86">
        <v>2022</v>
      </c>
      <c r="B86" t="s">
        <v>1200</v>
      </c>
      <c r="C86" t="s">
        <v>1201</v>
      </c>
      <c r="D86" t="s">
        <v>787</v>
      </c>
      <c r="E86" s="13">
        <v>44896</v>
      </c>
      <c r="F86" s="13" t="s">
        <v>679</v>
      </c>
      <c r="G86" s="9">
        <v>1.8381196471490069E-4</v>
      </c>
      <c r="H86" s="9">
        <v>2.9435384629149401E-2</v>
      </c>
      <c r="I86">
        <v>7</v>
      </c>
      <c r="J86" s="14">
        <v>0</v>
      </c>
      <c r="K86" s="14">
        <v>107.8263048888889</v>
      </c>
      <c r="L86" s="14">
        <v>118.99361423350645</v>
      </c>
      <c r="M86" s="14">
        <v>120.08800571428571</v>
      </c>
      <c r="N86" s="14">
        <v>0</v>
      </c>
      <c r="O86">
        <v>113.64811543912806</v>
      </c>
      <c r="P86" t="s">
        <v>838</v>
      </c>
      <c r="Q86" s="21"/>
      <c r="R86" s="22"/>
    </row>
    <row r="87" spans="1:18">
      <c r="A87">
        <v>2022</v>
      </c>
      <c r="B87" t="s">
        <v>1042</v>
      </c>
      <c r="C87" t="s">
        <v>1206</v>
      </c>
      <c r="D87" t="s">
        <v>784</v>
      </c>
      <c r="E87" s="13">
        <v>45352</v>
      </c>
      <c r="F87" s="13" t="s">
        <v>679</v>
      </c>
      <c r="G87" s="9">
        <v>7.3264012729156271E-4</v>
      </c>
      <c r="H87" s="9">
        <v>1.0992210526264871E-2</v>
      </c>
      <c r="I87">
        <v>2</v>
      </c>
      <c r="J87" s="14">
        <v>0</v>
      </c>
      <c r="K87" s="14">
        <v>81821.835243668131</v>
      </c>
      <c r="L87" s="14">
        <v>81821.835243668131</v>
      </c>
      <c r="M87" s="14">
        <v>81821.835243668131</v>
      </c>
      <c r="N87" s="14">
        <v>0</v>
      </c>
      <c r="O87">
        <v>2127372</v>
      </c>
      <c r="P87" t="s">
        <v>1234</v>
      </c>
      <c r="Q87" s="23" t="s">
        <v>1228</v>
      </c>
      <c r="R87" s="22"/>
    </row>
    <row r="88" spans="1:18">
      <c r="A88">
        <v>2022</v>
      </c>
      <c r="B88" t="s">
        <v>1211</v>
      </c>
      <c r="C88" t="s">
        <v>1212</v>
      </c>
      <c r="D88" t="s">
        <v>703</v>
      </c>
      <c r="E88" s="13">
        <v>42036</v>
      </c>
      <c r="F88" s="13" t="s">
        <v>679</v>
      </c>
      <c r="G88" s="9">
        <v>1.0082843126823164E-2</v>
      </c>
      <c r="H88" s="9">
        <v>1.0082843126823164E-2</v>
      </c>
      <c r="I88">
        <v>2</v>
      </c>
      <c r="J88" s="14">
        <v>0</v>
      </c>
      <c r="K88" s="14">
        <v>0.70360126400071299</v>
      </c>
      <c r="L88" s="14">
        <v>0.70360126400071299</v>
      </c>
      <c r="M88" s="14">
        <v>0.70360126400071299</v>
      </c>
      <c r="N88" s="14">
        <v>0</v>
      </c>
      <c r="O88">
        <v>212.53710931608271</v>
      </c>
      <c r="P88" t="s">
        <v>889</v>
      </c>
      <c r="Q88" s="23" t="s">
        <v>1228</v>
      </c>
      <c r="R88" s="22"/>
    </row>
    <row r="89" spans="1:18">
      <c r="A89">
        <v>2022</v>
      </c>
      <c r="B89" t="s">
        <v>1009</v>
      </c>
      <c r="C89" t="s">
        <v>1215</v>
      </c>
      <c r="D89" t="s">
        <v>671</v>
      </c>
      <c r="E89" s="13">
        <v>44743</v>
      </c>
      <c r="F89" s="13" t="s">
        <v>679</v>
      </c>
      <c r="G89" s="9">
        <v>1.2638391717422627E-2</v>
      </c>
      <c r="H89" s="9">
        <v>2.6238962166651732E-2</v>
      </c>
      <c r="I89">
        <v>8</v>
      </c>
      <c r="J89" s="14">
        <v>0</v>
      </c>
      <c r="K89" s="14">
        <v>56774.550107142852</v>
      </c>
      <c r="L89" s="14">
        <v>133607.27325</v>
      </c>
      <c r="M89" s="14">
        <v>151813.5564</v>
      </c>
      <c r="N89" s="14">
        <v>142352.11147219918</v>
      </c>
      <c r="O89">
        <v>546045.3702891157</v>
      </c>
      <c r="P89" t="s">
        <v>817</v>
      </c>
      <c r="Q89" s="21"/>
      <c r="R89" s="22"/>
    </row>
    <row r="90" spans="1:18">
      <c r="A90">
        <v>2023</v>
      </c>
      <c r="B90" t="s">
        <v>1014</v>
      </c>
      <c r="C90" t="s">
        <v>1015</v>
      </c>
      <c r="D90" t="s">
        <v>671</v>
      </c>
      <c r="E90" s="13">
        <v>45261</v>
      </c>
      <c r="F90" s="13" t="s">
        <v>679</v>
      </c>
      <c r="G90" s="9">
        <v>5.57514482094451E-4</v>
      </c>
      <c r="H90" s="9">
        <v>5.57514482094451E-4</v>
      </c>
      <c r="I90">
        <v>3</v>
      </c>
      <c r="J90" s="14">
        <v>0</v>
      </c>
      <c r="K90" s="14">
        <v>8809.7370598984762</v>
      </c>
      <c r="L90" s="14">
        <v>8809.7370598984762</v>
      </c>
      <c r="M90" s="14">
        <v>8809.7370598984762</v>
      </c>
      <c r="N90" s="14">
        <v>6820.1999273144593</v>
      </c>
      <c r="O90">
        <v>111948.42761818183</v>
      </c>
      <c r="P90" t="s">
        <v>817</v>
      </c>
      <c r="Q90" s="23" t="s">
        <v>1228</v>
      </c>
      <c r="R90" s="22"/>
    </row>
    <row r="91" spans="1:18">
      <c r="A91">
        <v>2023</v>
      </c>
      <c r="B91" t="s">
        <v>1021</v>
      </c>
      <c r="C91" t="s">
        <v>1022</v>
      </c>
      <c r="D91" t="s">
        <v>671</v>
      </c>
      <c r="E91" s="13">
        <v>45170</v>
      </c>
      <c r="F91" s="13" t="s">
        <v>679</v>
      </c>
      <c r="G91" s="9">
        <v>4.5494775893710326E-3</v>
      </c>
      <c r="H91" s="9">
        <v>6.7090829152354994E-2</v>
      </c>
      <c r="I91">
        <v>1</v>
      </c>
      <c r="J91" s="14">
        <v>0</v>
      </c>
      <c r="K91" s="14">
        <v>0</v>
      </c>
      <c r="L91" s="14" t="e">
        <v>#NUM!</v>
      </c>
      <c r="M91" s="14">
        <v>0</v>
      </c>
      <c r="N91" s="14">
        <v>2829.4014832379721</v>
      </c>
      <c r="O91">
        <v>3650.3183878043233</v>
      </c>
      <c r="P91" t="s">
        <v>817</v>
      </c>
      <c r="Q91" s="23" t="s">
        <v>1228</v>
      </c>
      <c r="R91" s="22"/>
    </row>
    <row r="92" spans="1:18">
      <c r="A92">
        <v>2023</v>
      </c>
      <c r="B92" t="s">
        <v>1030</v>
      </c>
      <c r="C92" t="s">
        <v>1031</v>
      </c>
      <c r="D92" t="s">
        <v>671</v>
      </c>
      <c r="E92" s="13">
        <v>45261</v>
      </c>
      <c r="F92" s="13" t="s">
        <v>679</v>
      </c>
      <c r="G92" s="9">
        <v>0</v>
      </c>
      <c r="H92" s="9">
        <v>0</v>
      </c>
      <c r="I92">
        <v>0</v>
      </c>
      <c r="J92" s="14">
        <v>0</v>
      </c>
      <c r="K92" s="14">
        <v>0</v>
      </c>
      <c r="L92" s="14" t="e">
        <v>#NUM!</v>
      </c>
      <c r="M92" s="14">
        <v>0</v>
      </c>
      <c r="N92" s="14">
        <v>0</v>
      </c>
      <c r="O92">
        <v>577480.10146666667</v>
      </c>
      <c r="P92" t="s">
        <v>817</v>
      </c>
      <c r="Q92" s="23" t="s">
        <v>1228</v>
      </c>
      <c r="R92" s="22"/>
    </row>
    <row r="93" spans="1:18">
      <c r="A93">
        <v>2023</v>
      </c>
      <c r="B93" t="s">
        <v>1032</v>
      </c>
      <c r="C93" t="s">
        <v>1033</v>
      </c>
      <c r="D93" t="s">
        <v>671</v>
      </c>
      <c r="E93" s="13">
        <v>45261</v>
      </c>
      <c r="F93" s="13" t="s">
        <v>679</v>
      </c>
      <c r="G93" s="9">
        <v>8.5897296309888163E-6</v>
      </c>
      <c r="H93" s="9">
        <v>0.46980408418407693</v>
      </c>
      <c r="I93">
        <v>1</v>
      </c>
      <c r="J93" s="14">
        <v>0</v>
      </c>
      <c r="K93" s="14">
        <v>0</v>
      </c>
      <c r="M93" s="14">
        <v>0</v>
      </c>
      <c r="N93" s="14">
        <v>2.019280520252694</v>
      </c>
      <c r="O93" s="24">
        <v>730</v>
      </c>
      <c r="P93" t="s">
        <v>817</v>
      </c>
      <c r="Q93" s="23" t="s">
        <v>1228</v>
      </c>
      <c r="R93" s="22"/>
    </row>
    <row r="94" spans="1:18">
      <c r="A94">
        <v>2023</v>
      </c>
      <c r="B94" t="s">
        <v>1007</v>
      </c>
      <c r="C94" t="s">
        <v>1035</v>
      </c>
      <c r="D94" t="s">
        <v>671</v>
      </c>
      <c r="E94" s="13">
        <v>45261</v>
      </c>
      <c r="F94" s="13">
        <v>45383</v>
      </c>
      <c r="G94" s="9">
        <v>6.5439158479336504E-3</v>
      </c>
      <c r="H94" s="9">
        <v>0.11772965007016981</v>
      </c>
      <c r="I94">
        <v>5</v>
      </c>
      <c r="J94" s="14">
        <v>146.53184586864407</v>
      </c>
      <c r="K94" s="14">
        <v>81.730261927966112</v>
      </c>
      <c r="L94" s="14">
        <v>141.3316584269663</v>
      </c>
      <c r="M94" s="14">
        <v>143.53103220942984</v>
      </c>
      <c r="N94" s="14">
        <v>452.53506961521475</v>
      </c>
      <c r="O94">
        <v>9446</v>
      </c>
      <c r="P94" t="s">
        <v>835</v>
      </c>
      <c r="Q94" s="21"/>
      <c r="R94" s="22" t="s">
        <v>1227</v>
      </c>
    </row>
    <row r="95" spans="1:18">
      <c r="A95">
        <v>2023</v>
      </c>
      <c r="B95" t="s">
        <v>1025</v>
      </c>
      <c r="C95" t="s">
        <v>1041</v>
      </c>
      <c r="D95" t="s">
        <v>699</v>
      </c>
      <c r="E95" s="13">
        <v>44986</v>
      </c>
      <c r="F95" s="13" t="s">
        <v>679</v>
      </c>
      <c r="G95" s="9">
        <v>3.756116092486167E-4</v>
      </c>
      <c r="H95" s="9">
        <v>9.033795146194578E-3</v>
      </c>
      <c r="I95">
        <v>4</v>
      </c>
      <c r="J95" s="14">
        <v>0</v>
      </c>
      <c r="K95" s="14">
        <v>1365.3784666666668</v>
      </c>
      <c r="L95" s="14">
        <v>1545.804781773817</v>
      </c>
      <c r="M95" s="14">
        <v>1644.489</v>
      </c>
      <c r="N95" s="14">
        <v>2201.0498963093141</v>
      </c>
      <c r="O95">
        <v>646585.86926798942</v>
      </c>
      <c r="P95" t="s">
        <v>817</v>
      </c>
      <c r="Q95" s="21"/>
      <c r="R95" s="22"/>
    </row>
    <row r="96" spans="1:18">
      <c r="A96">
        <v>2023</v>
      </c>
      <c r="B96" t="s">
        <v>1042</v>
      </c>
      <c r="C96" t="s">
        <v>1043</v>
      </c>
      <c r="D96" t="s">
        <v>678</v>
      </c>
      <c r="E96" s="13">
        <v>45231</v>
      </c>
      <c r="F96" s="13" t="s">
        <v>679</v>
      </c>
      <c r="G96" s="9">
        <v>8.8307847680627806E-5</v>
      </c>
      <c r="H96" s="9">
        <v>1.0992210526264871E-2</v>
      </c>
      <c r="I96">
        <v>1</v>
      </c>
      <c r="J96" s="14">
        <v>0</v>
      </c>
      <c r="K96" s="14">
        <v>13759.546666666669</v>
      </c>
      <c r="L96" s="14">
        <v>13759.546666666669</v>
      </c>
      <c r="M96" s="14">
        <v>13759.546666666669</v>
      </c>
      <c r="N96" s="14">
        <v>0</v>
      </c>
      <c r="O96">
        <v>652036</v>
      </c>
      <c r="P96" t="s">
        <v>817</v>
      </c>
      <c r="Q96" s="23" t="s">
        <v>1228</v>
      </c>
      <c r="R96" s="22"/>
    </row>
    <row r="97" spans="1:18">
      <c r="A97">
        <v>2023</v>
      </c>
      <c r="B97" t="s">
        <v>1047</v>
      </c>
      <c r="C97" t="s">
        <v>1048</v>
      </c>
      <c r="D97" t="s">
        <v>703</v>
      </c>
      <c r="E97" s="13">
        <v>44044</v>
      </c>
      <c r="F97" s="13" t="s">
        <v>679</v>
      </c>
      <c r="G97" s="9">
        <v>9.7389325585235653E-4</v>
      </c>
      <c r="H97" s="9">
        <v>2.9737697897948123E-3</v>
      </c>
      <c r="I97">
        <v>2</v>
      </c>
      <c r="J97" s="14">
        <v>0</v>
      </c>
      <c r="K97" s="14">
        <v>2.1209794878530293</v>
      </c>
      <c r="L97" s="14">
        <v>2.1209794878530293</v>
      </c>
      <c r="M97" s="14">
        <v>2.1209794878530293</v>
      </c>
      <c r="N97" s="14">
        <v>0</v>
      </c>
      <c r="O97">
        <v>4815.3931948580839</v>
      </c>
      <c r="P97" t="s">
        <v>817</v>
      </c>
      <c r="Q97" s="23" t="s">
        <v>1228</v>
      </c>
      <c r="R97" s="22"/>
    </row>
    <row r="98" spans="1:18">
      <c r="A98">
        <v>2023</v>
      </c>
      <c r="B98" t="s">
        <v>1036</v>
      </c>
      <c r="C98" t="s">
        <v>1053</v>
      </c>
      <c r="D98" t="s">
        <v>671</v>
      </c>
      <c r="E98" s="13">
        <v>45170</v>
      </c>
      <c r="F98" s="13" t="s">
        <v>679</v>
      </c>
      <c r="G98" s="9">
        <v>4.7517406747369182E-3</v>
      </c>
      <c r="H98" s="9">
        <v>1.2056708519017075E-2</v>
      </c>
      <c r="I98">
        <v>1</v>
      </c>
      <c r="J98" s="14">
        <v>0</v>
      </c>
      <c r="K98" s="14">
        <v>0</v>
      </c>
      <c r="M98" s="14">
        <v>0</v>
      </c>
      <c r="N98" s="14">
        <v>81066.95579881336</v>
      </c>
      <c r="O98" s="14">
        <v>81066.95579881336</v>
      </c>
      <c r="P98" t="s">
        <v>1234</v>
      </c>
      <c r="Q98" s="23" t="s">
        <v>1228</v>
      </c>
      <c r="R98" s="22"/>
    </row>
    <row r="99" spans="1:18">
      <c r="A99">
        <v>2023</v>
      </c>
      <c r="B99" t="s">
        <v>1042</v>
      </c>
      <c r="C99" t="s">
        <v>1060</v>
      </c>
      <c r="D99" t="s">
        <v>671</v>
      </c>
      <c r="E99" s="13">
        <v>45017</v>
      </c>
      <c r="F99" s="13" t="s">
        <v>679</v>
      </c>
      <c r="G99" s="9">
        <v>1.0165562588123287E-2</v>
      </c>
      <c r="H99" s="9">
        <v>1.0992210526264871E-2</v>
      </c>
      <c r="I99">
        <v>4</v>
      </c>
      <c r="J99" s="14">
        <v>0</v>
      </c>
      <c r="K99" s="14">
        <v>5761.6984714236469</v>
      </c>
      <c r="L99" s="14">
        <v>5761.6984714236469</v>
      </c>
      <c r="M99" s="14">
        <v>5761.6984714236469</v>
      </c>
      <c r="N99" s="14">
        <v>21503.582872189992</v>
      </c>
      <c r="O99">
        <v>279875.18774090905</v>
      </c>
      <c r="P99" t="s">
        <v>817</v>
      </c>
      <c r="Q99" s="21"/>
      <c r="R99" s="22"/>
    </row>
    <row r="100" spans="1:18">
      <c r="A100">
        <v>2023</v>
      </c>
      <c r="B100" t="s">
        <v>1061</v>
      </c>
      <c r="C100" t="s">
        <v>1062</v>
      </c>
      <c r="D100" t="s">
        <v>697</v>
      </c>
      <c r="E100" s="13">
        <v>45505</v>
      </c>
      <c r="F100" s="13" t="s">
        <v>679</v>
      </c>
      <c r="G100" s="9">
        <v>6.0092904327635047E-7</v>
      </c>
      <c r="H100" s="9">
        <v>1.1876018165702408E-3</v>
      </c>
      <c r="I100">
        <v>1</v>
      </c>
      <c r="J100" s="14">
        <v>0</v>
      </c>
      <c r="K100" s="14">
        <v>1267.16392</v>
      </c>
      <c r="L100" s="14">
        <v>1267.16392</v>
      </c>
      <c r="M100" s="14">
        <v>1267.16392</v>
      </c>
      <c r="N100" s="14">
        <v>0</v>
      </c>
      <c r="O100">
        <v>22000</v>
      </c>
      <c r="P100" t="s">
        <v>817</v>
      </c>
      <c r="Q100" s="23" t="s">
        <v>1228</v>
      </c>
      <c r="R100" s="22"/>
    </row>
    <row r="101" spans="1:18">
      <c r="A101">
        <v>2023</v>
      </c>
      <c r="B101" t="s">
        <v>1007</v>
      </c>
      <c r="C101" t="s">
        <v>1067</v>
      </c>
      <c r="D101" t="s">
        <v>718</v>
      </c>
      <c r="E101" s="13">
        <v>45170</v>
      </c>
      <c r="F101" s="13">
        <v>45352</v>
      </c>
      <c r="G101" s="9">
        <v>3.0876515904960595E-3</v>
      </c>
      <c r="H101" s="9">
        <v>0.11772965007016981</v>
      </c>
      <c r="I101">
        <v>9</v>
      </c>
      <c r="J101" s="14">
        <v>6975</v>
      </c>
      <c r="K101" s="14">
        <v>0</v>
      </c>
      <c r="L101" s="14">
        <v>6957.6694864601259</v>
      </c>
      <c r="M101" s="14">
        <v>9564.3064822429897</v>
      </c>
      <c r="N101" s="14">
        <v>16157.108055464927</v>
      </c>
      <c r="O101">
        <v>28000</v>
      </c>
      <c r="P101" t="s">
        <v>848</v>
      </c>
      <c r="Q101" s="21"/>
      <c r="R101" s="22" t="s">
        <v>1227</v>
      </c>
    </row>
    <row r="102" spans="1:18">
      <c r="A102">
        <v>2023</v>
      </c>
      <c r="B102" t="s">
        <v>1007</v>
      </c>
      <c r="C102" t="s">
        <v>1072</v>
      </c>
      <c r="D102" t="s">
        <v>691</v>
      </c>
      <c r="E102" s="13">
        <v>45170</v>
      </c>
      <c r="F102" s="13">
        <v>45261</v>
      </c>
      <c r="G102" s="9">
        <v>2.5651587538444956E-3</v>
      </c>
      <c r="H102" s="9">
        <v>0.11772965007016981</v>
      </c>
      <c r="I102">
        <v>9</v>
      </c>
      <c r="J102" s="14">
        <v>0</v>
      </c>
      <c r="K102" s="14">
        <v>11596.068893212903</v>
      </c>
      <c r="L102" s="14">
        <v>11596.068893212903</v>
      </c>
      <c r="M102" s="14">
        <v>11596.068893212903</v>
      </c>
      <c r="N102" s="14">
        <v>21538.07133333333</v>
      </c>
      <c r="O102">
        <v>14320</v>
      </c>
      <c r="P102" t="s">
        <v>835</v>
      </c>
      <c r="Q102" s="21"/>
      <c r="R102" s="22"/>
    </row>
    <row r="103" spans="1:18">
      <c r="A103">
        <v>2023</v>
      </c>
      <c r="B103" t="s">
        <v>1009</v>
      </c>
      <c r="C103" t="s">
        <v>1073</v>
      </c>
      <c r="D103" t="s">
        <v>671</v>
      </c>
      <c r="E103" s="13">
        <v>45292</v>
      </c>
      <c r="F103" s="13">
        <v>45566</v>
      </c>
      <c r="G103" s="9">
        <v>1.5504356728570114E-3</v>
      </c>
      <c r="H103" s="9">
        <v>2.6238962166651732E-2</v>
      </c>
      <c r="I103">
        <v>2</v>
      </c>
      <c r="J103" s="14">
        <v>47509.894736842107</v>
      </c>
      <c r="K103" s="14">
        <v>0</v>
      </c>
      <c r="M103" s="14">
        <v>0</v>
      </c>
      <c r="N103" s="14">
        <v>50039.273485446975</v>
      </c>
      <c r="O103" s="2">
        <v>570120</v>
      </c>
      <c r="P103" t="s">
        <v>817</v>
      </c>
      <c r="Q103" s="21"/>
      <c r="R103" s="22" t="s">
        <v>1227</v>
      </c>
    </row>
    <row r="104" spans="1:18">
      <c r="A104">
        <v>2023</v>
      </c>
      <c r="B104" t="s">
        <v>1077</v>
      </c>
      <c r="C104" t="s">
        <v>1078</v>
      </c>
      <c r="D104" t="s">
        <v>671</v>
      </c>
      <c r="E104" s="13">
        <v>45261</v>
      </c>
      <c r="F104" s="13">
        <v>45383</v>
      </c>
      <c r="G104" s="9">
        <v>3.3884351841806251E-4</v>
      </c>
      <c r="H104" s="9">
        <v>2.910993057622368E-3</v>
      </c>
      <c r="I104">
        <v>8</v>
      </c>
      <c r="J104" s="14">
        <v>42.938235294117646</v>
      </c>
      <c r="K104" s="14">
        <v>31.738333333333337</v>
      </c>
      <c r="L104" s="14">
        <v>44.862675399788699</v>
      </c>
      <c r="M104" s="14">
        <v>51.511871642246639</v>
      </c>
      <c r="N104" s="14">
        <v>255.60446203401472</v>
      </c>
      <c r="O104">
        <v>15742</v>
      </c>
      <c r="P104" t="s">
        <v>817</v>
      </c>
      <c r="Q104" s="21"/>
      <c r="R104" s="22" t="s">
        <v>1227</v>
      </c>
    </row>
    <row r="105" spans="1:18">
      <c r="A105">
        <v>2023</v>
      </c>
      <c r="B105" t="s">
        <v>1077</v>
      </c>
      <c r="C105" t="s">
        <v>1083</v>
      </c>
      <c r="D105" t="s">
        <v>671</v>
      </c>
      <c r="E105" s="13">
        <v>45078</v>
      </c>
      <c r="F105" s="13" t="s">
        <v>679</v>
      </c>
      <c r="G105" s="9">
        <v>1.1047882148468261E-4</v>
      </c>
      <c r="H105" s="9">
        <v>2.910993057622368E-3</v>
      </c>
      <c r="I105">
        <v>1</v>
      </c>
      <c r="J105" s="14">
        <v>0</v>
      </c>
      <c r="K105" s="14">
        <v>0</v>
      </c>
      <c r="L105" s="14" t="e">
        <v>#NUM!</v>
      </c>
      <c r="M105" s="14">
        <v>0</v>
      </c>
      <c r="N105" s="14">
        <v>1903.2998769063176</v>
      </c>
      <c r="O105">
        <v>23546.662070270278</v>
      </c>
      <c r="P105" t="s">
        <v>856</v>
      </c>
      <c r="Q105" s="23" t="s">
        <v>1228</v>
      </c>
      <c r="R105" s="22"/>
    </row>
    <row r="106" spans="1:18">
      <c r="A106">
        <v>2023</v>
      </c>
      <c r="B106" t="s">
        <v>1084</v>
      </c>
      <c r="C106" t="s">
        <v>1085</v>
      </c>
      <c r="D106" t="s">
        <v>671</v>
      </c>
      <c r="E106" s="13">
        <v>45047</v>
      </c>
      <c r="F106" s="13">
        <v>45717</v>
      </c>
      <c r="G106" s="9">
        <v>4.3521092434976498E-3</v>
      </c>
      <c r="H106" s="9">
        <v>4.3521092434976498E-3</v>
      </c>
      <c r="I106">
        <v>10</v>
      </c>
      <c r="J106" s="14">
        <v>0</v>
      </c>
      <c r="K106" s="14">
        <v>1.7396226729781918</v>
      </c>
      <c r="L106" s="14">
        <v>2.53572</v>
      </c>
      <c r="M106" s="14">
        <v>2.9832000000000001</v>
      </c>
      <c r="N106" s="14">
        <v>24.094956620072303</v>
      </c>
      <c r="O106">
        <v>8695.0999875523339</v>
      </c>
      <c r="P106" t="s">
        <v>817</v>
      </c>
      <c r="Q106" s="21"/>
      <c r="R106" s="22"/>
    </row>
    <row r="107" spans="1:18">
      <c r="A107">
        <v>2023</v>
      </c>
      <c r="B107" t="s">
        <v>1007</v>
      </c>
      <c r="C107" t="s">
        <v>1088</v>
      </c>
      <c r="D107" t="s">
        <v>671</v>
      </c>
      <c r="E107" s="13">
        <v>45231</v>
      </c>
      <c r="F107" s="13">
        <v>45748</v>
      </c>
      <c r="G107" s="9">
        <v>3.6788158178468564E-3</v>
      </c>
      <c r="H107" s="9">
        <v>0.11772965007016981</v>
      </c>
      <c r="I107">
        <v>5</v>
      </c>
      <c r="J107" s="14">
        <v>0</v>
      </c>
      <c r="K107" s="14">
        <v>173.47878589822196</v>
      </c>
      <c r="L107" s="14">
        <v>281.42394872835496</v>
      </c>
      <c r="M107" s="14">
        <v>403.48564990268892</v>
      </c>
      <c r="N107" s="14">
        <v>1508.3355794319411</v>
      </c>
      <c r="O107">
        <v>424228.56193914486</v>
      </c>
      <c r="P107" t="s">
        <v>817</v>
      </c>
      <c r="Q107" s="21"/>
      <c r="R107" s="22"/>
    </row>
    <row r="108" spans="1:18">
      <c r="A108">
        <v>2023</v>
      </c>
      <c r="B108" t="s">
        <v>1092</v>
      </c>
      <c r="C108" t="s">
        <v>1093</v>
      </c>
      <c r="D108" t="s">
        <v>703</v>
      </c>
      <c r="E108" s="13">
        <v>44652</v>
      </c>
      <c r="F108" s="13" t="s">
        <v>679</v>
      </c>
      <c r="G108" s="9">
        <v>7.5843821885123366E-5</v>
      </c>
      <c r="H108" s="9">
        <v>7.5843821885123366E-5</v>
      </c>
      <c r="I108">
        <v>8</v>
      </c>
      <c r="J108" s="14">
        <v>0</v>
      </c>
      <c r="K108" s="14">
        <v>1.3621400999939177</v>
      </c>
      <c r="L108" s="14">
        <v>2.3424377599792017</v>
      </c>
      <c r="M108" s="14">
        <v>2.5832696825396826</v>
      </c>
      <c r="N108" s="14">
        <v>0</v>
      </c>
      <c r="O108">
        <v>1013.9674665639006</v>
      </c>
      <c r="P108" t="s">
        <v>817</v>
      </c>
      <c r="Q108" s="21"/>
      <c r="R108" s="22"/>
    </row>
    <row r="109" spans="1:18">
      <c r="A109">
        <v>2023</v>
      </c>
      <c r="B109" t="s">
        <v>1007</v>
      </c>
      <c r="C109" t="s">
        <v>1095</v>
      </c>
      <c r="D109" t="s">
        <v>699</v>
      </c>
      <c r="E109" s="13">
        <v>45078</v>
      </c>
      <c r="F109" s="13">
        <v>45139</v>
      </c>
      <c r="G109" s="9">
        <v>1.8117804774398637E-3</v>
      </c>
      <c r="H109" s="9">
        <v>0.11772965007016981</v>
      </c>
      <c r="I109">
        <v>8</v>
      </c>
      <c r="J109" s="14">
        <v>4202.5867768595044</v>
      </c>
      <c r="K109" s="14">
        <v>4310.7927726990047</v>
      </c>
      <c r="L109" s="14">
        <v>5002.988397540983</v>
      </c>
      <c r="M109" s="14">
        <v>6092.3144852032528</v>
      </c>
      <c r="N109" s="14">
        <v>13300.410200176362</v>
      </c>
      <c r="O109">
        <v>12480</v>
      </c>
      <c r="P109" t="s">
        <v>848</v>
      </c>
      <c r="Q109" s="21"/>
      <c r="R109" s="22" t="s">
        <v>1227</v>
      </c>
    </row>
    <row r="110" spans="1:18">
      <c r="A110">
        <v>2023</v>
      </c>
      <c r="B110" t="s">
        <v>1012</v>
      </c>
      <c r="C110" t="s">
        <v>1105</v>
      </c>
      <c r="D110" t="s">
        <v>671</v>
      </c>
      <c r="E110" s="13">
        <v>45261</v>
      </c>
      <c r="F110" s="13" t="s">
        <v>679</v>
      </c>
      <c r="G110" s="9">
        <v>1.8602363968478325E-3</v>
      </c>
      <c r="H110" s="9">
        <v>3.2428099191863742E-2</v>
      </c>
      <c r="I110">
        <v>6</v>
      </c>
      <c r="J110" s="14">
        <v>0</v>
      </c>
      <c r="K110" s="14">
        <v>2.5895833333333335E-3</v>
      </c>
      <c r="L110" s="14">
        <v>671.47636875000001</v>
      </c>
      <c r="M110" s="14">
        <v>813.57699211997965</v>
      </c>
      <c r="N110" s="14">
        <v>1030.6806932920533</v>
      </c>
      <c r="O110">
        <v>489830</v>
      </c>
      <c r="P110" t="s">
        <v>817</v>
      </c>
      <c r="Q110" s="21"/>
      <c r="R110" s="22"/>
    </row>
    <row r="111" spans="1:18">
      <c r="A111">
        <v>2023</v>
      </c>
      <c r="B111" t="s">
        <v>1003</v>
      </c>
      <c r="C111" t="s">
        <v>1107</v>
      </c>
      <c r="D111" t="s">
        <v>709</v>
      </c>
      <c r="E111" s="13">
        <v>45231</v>
      </c>
      <c r="F111" s="13">
        <v>45536</v>
      </c>
      <c r="G111" s="9">
        <v>1.9498109808630045E-3</v>
      </c>
      <c r="H111" s="9">
        <v>2.4385681651296651E-2</v>
      </c>
      <c r="I111">
        <v>8</v>
      </c>
      <c r="J111" s="14">
        <v>1870.03125</v>
      </c>
      <c r="K111" s="14">
        <v>389.74984018724876</v>
      </c>
      <c r="L111" s="14">
        <v>1404.2071131952735</v>
      </c>
      <c r="M111" s="14">
        <v>1807.1330640000001</v>
      </c>
      <c r="N111" s="14">
        <v>0</v>
      </c>
      <c r="O111">
        <v>24397</v>
      </c>
      <c r="P111" t="s">
        <v>817</v>
      </c>
      <c r="Q111" s="21"/>
      <c r="R111" s="22" t="s">
        <v>1231</v>
      </c>
    </row>
    <row r="112" spans="1:18">
      <c r="A112">
        <v>2023</v>
      </c>
      <c r="B112" t="s">
        <v>1009</v>
      </c>
      <c r="C112" t="s">
        <v>1108</v>
      </c>
      <c r="D112" t="s">
        <v>671</v>
      </c>
      <c r="E112" s="13">
        <v>44927</v>
      </c>
      <c r="F112" s="13" t="s">
        <v>679</v>
      </c>
      <c r="G112" s="9">
        <v>3.1427156359951753E-3</v>
      </c>
      <c r="H112" s="9">
        <v>2.6238962166651732E-2</v>
      </c>
      <c r="I112">
        <v>2</v>
      </c>
      <c r="J112" s="14">
        <v>0</v>
      </c>
      <c r="K112" s="14">
        <v>332.73487181413793</v>
      </c>
      <c r="L112" s="14">
        <v>332.73487181413793</v>
      </c>
      <c r="M112" s="14">
        <v>332.73487181413793</v>
      </c>
      <c r="N112" s="14">
        <v>318.0518531240827</v>
      </c>
      <c r="O112">
        <v>32326.577982758619</v>
      </c>
      <c r="P112" t="s">
        <v>817</v>
      </c>
      <c r="Q112" s="23" t="s">
        <v>1228</v>
      </c>
      <c r="R112" s="22"/>
    </row>
    <row r="113" spans="1:18">
      <c r="A113">
        <v>2023</v>
      </c>
      <c r="B113" t="s">
        <v>1021</v>
      </c>
      <c r="C113" t="s">
        <v>1116</v>
      </c>
      <c r="D113" t="s">
        <v>671</v>
      </c>
      <c r="E113" s="13">
        <v>45170</v>
      </c>
      <c r="F113" s="13" t="s">
        <v>679</v>
      </c>
      <c r="G113" s="9">
        <v>2.0194451443275303E-3</v>
      </c>
      <c r="H113" s="9">
        <v>6.7090829152354994E-2</v>
      </c>
      <c r="I113">
        <v>1</v>
      </c>
      <c r="J113" s="14">
        <v>0</v>
      </c>
      <c r="K113" s="14">
        <v>0</v>
      </c>
      <c r="L113" s="14" t="e">
        <v>#NUM!</v>
      </c>
      <c r="M113" s="14">
        <v>0</v>
      </c>
      <c r="N113" s="14">
        <v>12.748542187450102</v>
      </c>
      <c r="O113">
        <v>12.198984910804876</v>
      </c>
      <c r="P113" t="s">
        <v>867</v>
      </c>
      <c r="Q113" s="23" t="s">
        <v>1228</v>
      </c>
      <c r="R113" s="22"/>
    </row>
    <row r="114" spans="1:18">
      <c r="A114">
        <v>2023</v>
      </c>
      <c r="B114" t="s">
        <v>1077</v>
      </c>
      <c r="C114" t="s">
        <v>1124</v>
      </c>
      <c r="D114" t="s">
        <v>691</v>
      </c>
      <c r="E114" s="13">
        <v>45047</v>
      </c>
      <c r="F114" s="13">
        <v>45200</v>
      </c>
      <c r="G114" s="9">
        <v>2.4616707177196229E-3</v>
      </c>
      <c r="H114" s="9">
        <v>2.910993057622368E-3</v>
      </c>
      <c r="I114">
        <v>10</v>
      </c>
      <c r="J114" s="14">
        <v>1242.0190839694656</v>
      </c>
      <c r="K114" s="14">
        <v>643.92673333333323</v>
      </c>
      <c r="L114" s="14">
        <v>974.06422579881666</v>
      </c>
      <c r="M114" s="14">
        <v>1506.1458333333333</v>
      </c>
      <c r="N114" s="14">
        <v>6549.784313512313</v>
      </c>
      <c r="O114">
        <v>30977</v>
      </c>
      <c r="P114" t="s">
        <v>817</v>
      </c>
      <c r="Q114" s="21"/>
      <c r="R114" s="22" t="s">
        <v>1227</v>
      </c>
    </row>
    <row r="115" spans="1:18">
      <c r="A115">
        <v>2023</v>
      </c>
      <c r="B115" t="s">
        <v>1007</v>
      </c>
      <c r="C115" t="s">
        <v>1128</v>
      </c>
      <c r="D115" t="s">
        <v>678</v>
      </c>
      <c r="E115" s="13">
        <v>45017</v>
      </c>
      <c r="F115" s="13">
        <v>45658</v>
      </c>
      <c r="G115" s="9">
        <v>4.5667062763526849E-3</v>
      </c>
      <c r="H115" s="9">
        <v>0.11772965007016981</v>
      </c>
      <c r="I115">
        <v>6</v>
      </c>
      <c r="J115" s="14">
        <v>0</v>
      </c>
      <c r="K115" s="14">
        <v>135.21406721044045</v>
      </c>
      <c r="L115" s="14">
        <v>238.46956915254239</v>
      </c>
      <c r="M115" s="14">
        <v>308.39253817048262</v>
      </c>
      <c r="N115" s="14">
        <v>1143.55621512073</v>
      </c>
      <c r="O115">
        <v>401628.04706546845</v>
      </c>
      <c r="P115" t="s">
        <v>817</v>
      </c>
      <c r="Q115" s="21"/>
      <c r="R115" s="22"/>
    </row>
    <row r="116" spans="1:18">
      <c r="A116">
        <v>2023</v>
      </c>
      <c r="B116" t="s">
        <v>1061</v>
      </c>
      <c r="C116" t="s">
        <v>1130</v>
      </c>
      <c r="D116" t="s">
        <v>671</v>
      </c>
      <c r="E116" s="13">
        <v>45231</v>
      </c>
      <c r="F116" s="13" t="s">
        <v>679</v>
      </c>
      <c r="G116" s="9">
        <v>7.2407370206660493E-5</v>
      </c>
      <c r="H116" s="9">
        <v>1.1876018165702408E-3</v>
      </c>
      <c r="I116">
        <v>1</v>
      </c>
      <c r="J116" s="14">
        <v>0</v>
      </c>
      <c r="K116" s="14">
        <v>0</v>
      </c>
      <c r="L116" s="14" t="e">
        <v>#NUM!</v>
      </c>
      <c r="M116" s="14">
        <v>0</v>
      </c>
      <c r="N116" s="14">
        <v>7112.5898602484458</v>
      </c>
      <c r="O116">
        <v>11534.576431076923</v>
      </c>
      <c r="P116" t="s">
        <v>871</v>
      </c>
      <c r="Q116" s="23" t="s">
        <v>1228</v>
      </c>
      <c r="R116" s="22"/>
    </row>
    <row r="117" spans="1:18">
      <c r="A117">
        <v>2023</v>
      </c>
      <c r="B117" t="s">
        <v>1132</v>
      </c>
      <c r="C117" t="s">
        <v>1133</v>
      </c>
      <c r="D117" t="s">
        <v>671</v>
      </c>
      <c r="E117" s="13">
        <v>45383</v>
      </c>
      <c r="F117" s="13" t="s">
        <v>679</v>
      </c>
      <c r="G117" s="9">
        <v>3.3985927009902516E-5</v>
      </c>
      <c r="H117" s="9">
        <v>2.8295673312884881E-4</v>
      </c>
      <c r="I117">
        <v>1</v>
      </c>
      <c r="J117" s="14">
        <v>0</v>
      </c>
      <c r="K117" s="14">
        <v>0</v>
      </c>
      <c r="M117" s="14">
        <v>0</v>
      </c>
      <c r="N117" s="14">
        <v>77172.019545454532</v>
      </c>
      <c r="O117">
        <v>926064</v>
      </c>
      <c r="P117" t="s">
        <v>817</v>
      </c>
      <c r="Q117" s="23" t="s">
        <v>1228</v>
      </c>
      <c r="R117" s="22"/>
    </row>
    <row r="118" spans="1:18">
      <c r="A118">
        <v>2023</v>
      </c>
      <c r="B118" t="s">
        <v>1007</v>
      </c>
      <c r="C118" t="s">
        <v>1136</v>
      </c>
      <c r="D118" t="s">
        <v>671</v>
      </c>
      <c r="E118" s="13">
        <v>45261</v>
      </c>
      <c r="F118" s="13" t="s">
        <v>679</v>
      </c>
      <c r="G118" s="9">
        <v>2.7744926941030867E-5</v>
      </c>
      <c r="H118" s="9">
        <v>0.11772965007016981</v>
      </c>
      <c r="I118">
        <v>1</v>
      </c>
      <c r="J118" s="14">
        <v>0</v>
      </c>
      <c r="K118" s="14">
        <v>0</v>
      </c>
      <c r="L118" s="14" t="e">
        <v>#NUM!</v>
      </c>
      <c r="M118" s="14">
        <v>0</v>
      </c>
      <c r="N118" s="14">
        <v>188.60485915032677</v>
      </c>
      <c r="O118">
        <v>425445.75686666666</v>
      </c>
      <c r="P118" t="s">
        <v>817</v>
      </c>
      <c r="Q118" s="23" t="s">
        <v>1228</v>
      </c>
      <c r="R118" s="22"/>
    </row>
    <row r="119" spans="1:18">
      <c r="A119">
        <v>2023</v>
      </c>
      <c r="B119" t="s">
        <v>1009</v>
      </c>
      <c r="C119" t="s">
        <v>1142</v>
      </c>
      <c r="D119" t="s">
        <v>678</v>
      </c>
      <c r="E119" s="13">
        <v>45292</v>
      </c>
      <c r="F119" s="13" t="s">
        <v>679</v>
      </c>
      <c r="G119" s="9">
        <v>1.5456799273157529E-3</v>
      </c>
      <c r="H119" s="9">
        <v>2.6238962166651732E-2</v>
      </c>
      <c r="I119">
        <v>3</v>
      </c>
      <c r="J119" s="14">
        <v>0</v>
      </c>
      <c r="K119" s="14">
        <v>384.50133333333332</v>
      </c>
      <c r="L119" s="14">
        <v>388.53822917159908</v>
      </c>
      <c r="M119" s="14">
        <v>392.57512500986485</v>
      </c>
      <c r="N119" s="14">
        <v>451.69046666666657</v>
      </c>
      <c r="O119">
        <v>425955</v>
      </c>
      <c r="P119" t="s">
        <v>817</v>
      </c>
      <c r="Q119" s="21"/>
      <c r="R119" s="22"/>
    </row>
    <row r="120" spans="1:18">
      <c r="A120">
        <v>2023</v>
      </c>
      <c r="B120" t="s">
        <v>1051</v>
      </c>
      <c r="C120" t="s">
        <v>1146</v>
      </c>
      <c r="D120" t="s">
        <v>759</v>
      </c>
      <c r="E120" s="13">
        <v>45292</v>
      </c>
      <c r="F120" s="13" t="s">
        <v>679</v>
      </c>
      <c r="G120" s="9">
        <v>4.2965337254158634E-4</v>
      </c>
      <c r="H120" s="9">
        <v>7.7882087892594647E-3</v>
      </c>
      <c r="I120">
        <v>2</v>
      </c>
      <c r="J120" s="14">
        <v>0</v>
      </c>
      <c r="K120" s="14">
        <v>6525.75</v>
      </c>
      <c r="L120" s="14">
        <v>6580.2174580645169</v>
      </c>
      <c r="M120" s="14">
        <v>6634.6849161290329</v>
      </c>
      <c r="N120" s="14">
        <v>0</v>
      </c>
      <c r="O120">
        <v>2401700</v>
      </c>
      <c r="P120" t="s">
        <v>817</v>
      </c>
      <c r="Q120" s="21"/>
      <c r="R120" s="22"/>
    </row>
    <row r="121" spans="1:18">
      <c r="A121">
        <v>2023</v>
      </c>
      <c r="B121" t="s">
        <v>1025</v>
      </c>
      <c r="C121" t="s">
        <v>1149</v>
      </c>
      <c r="D121" t="s">
        <v>762</v>
      </c>
      <c r="E121" s="13">
        <v>45108</v>
      </c>
      <c r="F121" s="13" t="s">
        <v>679</v>
      </c>
      <c r="G121" s="9">
        <v>3.9820740369678979E-4</v>
      </c>
      <c r="H121" s="9">
        <v>9.033795146194578E-3</v>
      </c>
      <c r="I121">
        <v>6</v>
      </c>
      <c r="J121" s="14">
        <v>0</v>
      </c>
      <c r="K121" s="14">
        <v>2130.5922874396133</v>
      </c>
      <c r="L121" s="14">
        <v>2748.0064390902689</v>
      </c>
      <c r="M121" s="14">
        <v>4408.9463852112676</v>
      </c>
      <c r="N121" s="14">
        <v>5309.7837741116746</v>
      </c>
      <c r="O121">
        <v>421382.07745327108</v>
      </c>
      <c r="P121" t="s">
        <v>817</v>
      </c>
      <c r="Q121" s="21"/>
      <c r="R121" s="22"/>
    </row>
    <row r="122" spans="1:18">
      <c r="A122">
        <v>2023</v>
      </c>
      <c r="B122" t="s">
        <v>1025</v>
      </c>
      <c r="C122" t="s">
        <v>1150</v>
      </c>
      <c r="D122" t="s">
        <v>697</v>
      </c>
      <c r="E122" s="13">
        <v>45292</v>
      </c>
      <c r="F122" s="13" t="s">
        <v>679</v>
      </c>
      <c r="G122" s="9">
        <v>5.0516743015590347E-5</v>
      </c>
      <c r="H122" s="9">
        <v>9.033795146194578E-3</v>
      </c>
      <c r="I122">
        <v>3</v>
      </c>
      <c r="J122" s="14">
        <v>0</v>
      </c>
      <c r="K122" s="14">
        <v>7354.6039583333331</v>
      </c>
      <c r="L122" s="14">
        <v>8105.3544000000011</v>
      </c>
      <c r="M122" s="14">
        <v>8515.2460800000008</v>
      </c>
      <c r="N122" s="14">
        <v>0</v>
      </c>
      <c r="O122">
        <v>2958325</v>
      </c>
      <c r="P122" t="s">
        <v>817</v>
      </c>
      <c r="Q122" s="21"/>
      <c r="R122" s="22"/>
    </row>
    <row r="123" spans="1:18">
      <c r="A123">
        <v>2023</v>
      </c>
      <c r="B123" t="s">
        <v>1021</v>
      </c>
      <c r="C123" t="s">
        <v>1151</v>
      </c>
      <c r="D123" t="s">
        <v>671</v>
      </c>
      <c r="E123" s="13">
        <v>45170</v>
      </c>
      <c r="F123" s="13" t="s">
        <v>679</v>
      </c>
      <c r="G123" s="9">
        <v>7.0194693254598158E-3</v>
      </c>
      <c r="H123" s="9">
        <v>6.7090829152354994E-2</v>
      </c>
      <c r="I123">
        <v>1</v>
      </c>
      <c r="J123" s="14">
        <v>0</v>
      </c>
      <c r="K123" s="14">
        <v>0</v>
      </c>
      <c r="L123" s="14" t="e">
        <v>#NUM!</v>
      </c>
      <c r="M123" s="14">
        <v>0</v>
      </c>
      <c r="N123" s="14">
        <v>17.17861050724974</v>
      </c>
      <c r="O123" t="s">
        <v>1238</v>
      </c>
      <c r="P123" t="s">
        <v>1238</v>
      </c>
      <c r="Q123" s="23" t="s">
        <v>1228</v>
      </c>
      <c r="R123" s="22"/>
    </row>
    <row r="124" spans="1:18">
      <c r="A124">
        <v>2023</v>
      </c>
      <c r="B124" t="s">
        <v>1007</v>
      </c>
      <c r="C124" t="s">
        <v>1152</v>
      </c>
      <c r="D124" t="s">
        <v>671</v>
      </c>
      <c r="E124" s="13">
        <v>44958</v>
      </c>
      <c r="F124" s="13" t="s">
        <v>679</v>
      </c>
      <c r="G124" s="9">
        <v>3.8689724924525814E-3</v>
      </c>
      <c r="H124" s="9">
        <v>0.11772965007016981</v>
      </c>
      <c r="I124">
        <v>8</v>
      </c>
      <c r="J124" s="14">
        <v>0</v>
      </c>
      <c r="K124" s="14">
        <v>141.48844796840959</v>
      </c>
      <c r="L124" s="14">
        <v>224.82265416666669</v>
      </c>
      <c r="M124" s="14">
        <v>261.03000000000003</v>
      </c>
      <c r="N124" s="14">
        <v>460.30977204821312</v>
      </c>
      <c r="O124">
        <v>319678.9179519231</v>
      </c>
      <c r="P124" t="s">
        <v>817</v>
      </c>
      <c r="Q124" s="21"/>
      <c r="R124" s="22"/>
    </row>
    <row r="125" spans="1:18">
      <c r="A125">
        <v>2023</v>
      </c>
      <c r="B125" t="s">
        <v>1007</v>
      </c>
      <c r="C125" t="s">
        <v>1154</v>
      </c>
      <c r="D125" t="s">
        <v>703</v>
      </c>
      <c r="E125" s="13">
        <v>43739</v>
      </c>
      <c r="F125" s="13" t="s">
        <v>679</v>
      </c>
      <c r="G125" s="9">
        <v>4.9734717641021758E-4</v>
      </c>
      <c r="H125" s="9">
        <v>0.11772965007016981</v>
      </c>
      <c r="I125">
        <v>4</v>
      </c>
      <c r="J125" s="14">
        <v>0</v>
      </c>
      <c r="K125" s="14">
        <v>145.80491283422461</v>
      </c>
      <c r="L125" s="14">
        <v>349.54850706845235</v>
      </c>
      <c r="M125" s="14">
        <v>398.20669842805319</v>
      </c>
      <c r="N125" s="14">
        <v>699.88116362271694</v>
      </c>
      <c r="O125">
        <v>107071.68862031429</v>
      </c>
      <c r="P125" t="s">
        <v>817</v>
      </c>
      <c r="Q125" s="21"/>
      <c r="R125" s="22"/>
    </row>
    <row r="126" spans="1:18">
      <c r="A126">
        <v>2023</v>
      </c>
      <c r="B126" t="s">
        <v>1007</v>
      </c>
      <c r="C126" t="s">
        <v>1157</v>
      </c>
      <c r="D126" t="s">
        <v>671</v>
      </c>
      <c r="E126" s="13">
        <v>45261</v>
      </c>
      <c r="F126" s="13" t="s">
        <v>679</v>
      </c>
      <c r="G126" s="9">
        <v>5.1361997250853127E-4</v>
      </c>
      <c r="H126" s="9">
        <v>0.11772965007016981</v>
      </c>
      <c r="I126">
        <v>2</v>
      </c>
      <c r="J126" s="14">
        <v>0</v>
      </c>
      <c r="K126" s="14">
        <v>25.209251432748541</v>
      </c>
      <c r="L126" s="14">
        <v>25.209251432748541</v>
      </c>
      <c r="M126" s="14">
        <v>25.209251432748541</v>
      </c>
      <c r="N126" s="14">
        <v>162.73103576256864</v>
      </c>
      <c r="O126">
        <v>468940.69171100785</v>
      </c>
      <c r="P126" t="s">
        <v>817</v>
      </c>
      <c r="Q126" s="21"/>
      <c r="R126" s="22"/>
    </row>
    <row r="127" spans="1:18">
      <c r="A127">
        <v>2023</v>
      </c>
      <c r="B127" t="s">
        <v>1007</v>
      </c>
      <c r="C127" t="s">
        <v>1159</v>
      </c>
      <c r="D127" t="s">
        <v>671</v>
      </c>
      <c r="E127" s="13">
        <v>45017</v>
      </c>
      <c r="F127" s="13" t="s">
        <v>679</v>
      </c>
      <c r="G127" s="9">
        <v>2.3510584402855718E-5</v>
      </c>
      <c r="H127" s="9">
        <v>0.11772965007016981</v>
      </c>
      <c r="I127">
        <v>1</v>
      </c>
      <c r="J127" s="14">
        <v>0</v>
      </c>
      <c r="K127" s="14">
        <v>0</v>
      </c>
      <c r="L127" s="14" t="e">
        <v>#NUM!</v>
      </c>
      <c r="M127" s="14">
        <v>0</v>
      </c>
      <c r="N127" s="14">
        <v>17705.777309523804</v>
      </c>
      <c r="O127">
        <v>235963.45654594601</v>
      </c>
      <c r="P127" t="s">
        <v>817</v>
      </c>
      <c r="Q127" s="23" t="s">
        <v>1228</v>
      </c>
      <c r="R127" s="22"/>
    </row>
    <row r="128" spans="1:18">
      <c r="A128">
        <v>2023</v>
      </c>
      <c r="B128" t="s">
        <v>1161</v>
      </c>
      <c r="C128" t="s">
        <v>1162</v>
      </c>
      <c r="D128" t="s">
        <v>671</v>
      </c>
      <c r="E128" s="13">
        <v>45139</v>
      </c>
      <c r="F128" s="13" t="s">
        <v>679</v>
      </c>
      <c r="G128" s="9">
        <v>1.4492234343154253E-4</v>
      </c>
      <c r="H128" s="9">
        <v>1.4492234343154253E-4</v>
      </c>
      <c r="I128">
        <v>4</v>
      </c>
      <c r="J128" s="14">
        <v>0</v>
      </c>
      <c r="K128" s="14">
        <v>2684.88</v>
      </c>
      <c r="L128" s="14">
        <v>3123.1179042288559</v>
      </c>
      <c r="M128" s="14">
        <v>3533.4035916666667</v>
      </c>
      <c r="N128" s="14">
        <v>2611.9004931153181</v>
      </c>
      <c r="O128">
        <v>15465.631638461538</v>
      </c>
      <c r="P128" t="s">
        <v>877</v>
      </c>
      <c r="Q128" s="21"/>
      <c r="R128" s="22"/>
    </row>
    <row r="129" spans="1:18">
      <c r="A129">
        <v>2023</v>
      </c>
      <c r="B129" t="s">
        <v>1003</v>
      </c>
      <c r="C129" t="s">
        <v>1163</v>
      </c>
      <c r="D129" t="s">
        <v>699</v>
      </c>
      <c r="E129" s="13">
        <v>45108</v>
      </c>
      <c r="F129" s="13">
        <v>45323</v>
      </c>
      <c r="G129" s="9">
        <v>2.1471537080299144E-3</v>
      </c>
      <c r="H129" s="9">
        <v>2.4385681651296651E-2</v>
      </c>
      <c r="I129">
        <v>10</v>
      </c>
      <c r="J129" s="14">
        <v>51.694070080862531</v>
      </c>
      <c r="K129" s="14">
        <v>34.627988888888893</v>
      </c>
      <c r="L129" s="14">
        <v>43.419551875925393</v>
      </c>
      <c r="M129" s="14">
        <v>49.646258594173439</v>
      </c>
      <c r="N129" s="14">
        <v>178.5629857916017</v>
      </c>
      <c r="O129">
        <v>15338.551968271495</v>
      </c>
      <c r="P129" t="s">
        <v>817</v>
      </c>
      <c r="Q129" s="21"/>
      <c r="R129" s="22" t="s">
        <v>1227</v>
      </c>
    </row>
    <row r="130" spans="1:18">
      <c r="A130">
        <v>2023</v>
      </c>
      <c r="B130" t="s">
        <v>1036</v>
      </c>
      <c r="C130" t="s">
        <v>1165</v>
      </c>
      <c r="D130" t="s">
        <v>671</v>
      </c>
      <c r="E130" s="13">
        <v>45108</v>
      </c>
      <c r="F130" s="13" t="s">
        <v>679</v>
      </c>
      <c r="G130" s="9">
        <v>2.4800557750971866E-3</v>
      </c>
      <c r="H130" s="9">
        <v>1.2056708519017075E-2</v>
      </c>
      <c r="I130">
        <v>3</v>
      </c>
      <c r="J130" s="14">
        <v>0</v>
      </c>
      <c r="K130" s="14">
        <v>12604.990723809526</v>
      </c>
      <c r="L130" s="14">
        <v>13322.104166592264</v>
      </c>
      <c r="M130" s="14">
        <v>14039.217609375</v>
      </c>
      <c r="N130" s="14">
        <v>8192.4089270581098</v>
      </c>
      <c r="O130">
        <v>388081.57420250104</v>
      </c>
      <c r="P130" t="s">
        <v>817</v>
      </c>
      <c r="Q130" s="21"/>
      <c r="R130" s="22"/>
    </row>
    <row r="131" spans="1:18">
      <c r="A131">
        <v>2023</v>
      </c>
      <c r="B131" t="s">
        <v>1132</v>
      </c>
      <c r="C131" t="s">
        <v>1175</v>
      </c>
      <c r="D131" t="s">
        <v>671</v>
      </c>
      <c r="E131" s="13">
        <v>44986</v>
      </c>
      <c r="F131" s="13" t="s">
        <v>679</v>
      </c>
      <c r="G131" s="9">
        <v>1.1809028737556551E-4</v>
      </c>
      <c r="H131" s="9">
        <v>2.8295673312884881E-4</v>
      </c>
      <c r="I131">
        <v>1</v>
      </c>
      <c r="J131" s="14">
        <v>0</v>
      </c>
      <c r="K131" s="14">
        <v>197.88560000000001</v>
      </c>
      <c r="L131" s="14">
        <v>197.88560000000001</v>
      </c>
      <c r="M131" s="14">
        <v>197.88560000000001</v>
      </c>
      <c r="N131" s="14">
        <v>0</v>
      </c>
      <c r="O131">
        <v>141989.26405394194</v>
      </c>
      <c r="P131" t="s">
        <v>817</v>
      </c>
      <c r="Q131" s="23" t="s">
        <v>1228</v>
      </c>
      <c r="R131" s="22"/>
    </row>
    <row r="132" spans="1:18">
      <c r="A132">
        <v>2023</v>
      </c>
      <c r="B132" t="s">
        <v>1007</v>
      </c>
      <c r="C132" t="s">
        <v>1179</v>
      </c>
      <c r="D132" t="s">
        <v>699</v>
      </c>
      <c r="E132" s="13">
        <v>45139</v>
      </c>
      <c r="F132" s="13" t="s">
        <v>679</v>
      </c>
      <c r="G132" s="9">
        <v>3.644640885636537E-3</v>
      </c>
      <c r="H132" s="9">
        <v>0.11772965007016981</v>
      </c>
      <c r="I132">
        <v>7</v>
      </c>
      <c r="J132" s="14">
        <v>0</v>
      </c>
      <c r="K132" s="14">
        <v>6548.7764999999999</v>
      </c>
      <c r="L132" s="14">
        <v>7289.9832478260869</v>
      </c>
      <c r="M132" s="14">
        <v>8207.9019000000008</v>
      </c>
      <c r="N132" s="14">
        <v>12525.385757292881</v>
      </c>
      <c r="O132">
        <v>41629.122170000002</v>
      </c>
      <c r="P132" t="s">
        <v>880</v>
      </c>
      <c r="Q132" s="21"/>
      <c r="R132" s="22"/>
    </row>
    <row r="133" spans="1:18">
      <c r="A133">
        <v>2023</v>
      </c>
      <c r="B133" t="s">
        <v>1007</v>
      </c>
      <c r="C133" t="s">
        <v>1189</v>
      </c>
      <c r="D133" t="s">
        <v>762</v>
      </c>
      <c r="E133" s="13">
        <v>45474</v>
      </c>
      <c r="F133" s="13" t="s">
        <v>679</v>
      </c>
      <c r="G133" s="9">
        <v>1.4415815933849619E-5</v>
      </c>
      <c r="H133" s="9">
        <v>0.11772965007016981</v>
      </c>
      <c r="I133">
        <v>3</v>
      </c>
      <c r="J133" s="14">
        <v>0</v>
      </c>
      <c r="K133" s="14">
        <v>2350.2470333333331</v>
      </c>
      <c r="L133" s="14">
        <v>2532.4795166666663</v>
      </c>
      <c r="M133" s="14">
        <v>2714.712</v>
      </c>
      <c r="N133" s="14">
        <v>7361.5379999999986</v>
      </c>
      <c r="O133">
        <v>94528</v>
      </c>
      <c r="P133" t="s">
        <v>817</v>
      </c>
      <c r="Q133" s="21"/>
      <c r="R133" s="22"/>
    </row>
    <row r="134" spans="1:18">
      <c r="A134">
        <v>2023</v>
      </c>
      <c r="B134" t="s">
        <v>1009</v>
      </c>
      <c r="C134" t="s">
        <v>1192</v>
      </c>
      <c r="D134" t="s">
        <v>678</v>
      </c>
      <c r="E134" s="13">
        <v>44896</v>
      </c>
      <c r="F134" s="13" t="s">
        <v>679</v>
      </c>
      <c r="G134" s="9">
        <v>2.6549567316218081E-4</v>
      </c>
      <c r="H134" s="9">
        <v>2.6238962166651732E-2</v>
      </c>
      <c r="I134">
        <v>2</v>
      </c>
      <c r="J134" s="14">
        <v>0</v>
      </c>
      <c r="K134" s="14">
        <v>35137.621200000001</v>
      </c>
      <c r="L134" s="14">
        <v>35137.621200000001</v>
      </c>
      <c r="M134" s="14">
        <v>35137.621200000001</v>
      </c>
      <c r="N134" s="14">
        <v>0</v>
      </c>
      <c r="O134">
        <v>465794</v>
      </c>
      <c r="P134" t="s">
        <v>817</v>
      </c>
      <c r="Q134" s="21"/>
      <c r="R134" s="22"/>
    </row>
    <row r="135" spans="1:18">
      <c r="A135">
        <v>2023</v>
      </c>
      <c r="B135" t="s">
        <v>1007</v>
      </c>
      <c r="C135" t="s">
        <v>1193</v>
      </c>
      <c r="D135" t="s">
        <v>671</v>
      </c>
      <c r="E135" s="13">
        <v>45261</v>
      </c>
      <c r="F135" s="13" t="s">
        <v>679</v>
      </c>
      <c r="G135" s="9">
        <v>3.1372226460095226E-4</v>
      </c>
      <c r="H135" s="9">
        <v>0.11772965007016981</v>
      </c>
      <c r="I135">
        <v>1</v>
      </c>
      <c r="J135" s="14">
        <v>0</v>
      </c>
      <c r="K135" s="14">
        <v>0</v>
      </c>
      <c r="M135" s="14">
        <v>0</v>
      </c>
      <c r="N135" s="14">
        <v>10989.007114064229</v>
      </c>
      <c r="O135">
        <v>190476</v>
      </c>
      <c r="P135" t="s">
        <v>817</v>
      </c>
      <c r="Q135" s="23" t="s">
        <v>1228</v>
      </c>
      <c r="R135" s="22"/>
    </row>
    <row r="136" spans="1:18">
      <c r="A136">
        <v>2023</v>
      </c>
      <c r="B136" t="s">
        <v>1200</v>
      </c>
      <c r="C136" t="s">
        <v>1202</v>
      </c>
      <c r="D136" t="s">
        <v>709</v>
      </c>
      <c r="E136" s="13">
        <v>45078</v>
      </c>
      <c r="F136" s="13">
        <v>45170</v>
      </c>
      <c r="G136" s="9">
        <v>2.4312776746923993E-2</v>
      </c>
      <c r="H136" s="9">
        <v>2.9435384629149401E-2</v>
      </c>
      <c r="I136">
        <v>13</v>
      </c>
      <c r="J136" s="14">
        <v>225.78128104762931</v>
      </c>
      <c r="K136" s="14">
        <v>0</v>
      </c>
      <c r="M136" s="14">
        <v>0</v>
      </c>
      <c r="N136" s="14">
        <v>0</v>
      </c>
      <c r="O136">
        <v>225.26355847320841</v>
      </c>
      <c r="P136" t="s">
        <v>885</v>
      </c>
      <c r="Q136" s="23" t="s">
        <v>1228</v>
      </c>
      <c r="R136" s="22"/>
    </row>
    <row r="137" spans="1:18">
      <c r="A137">
        <v>2023</v>
      </c>
      <c r="B137" t="s">
        <v>1047</v>
      </c>
      <c r="C137" t="s">
        <v>1205</v>
      </c>
      <c r="D137" t="s">
        <v>703</v>
      </c>
      <c r="E137" s="13">
        <v>44044</v>
      </c>
      <c r="F137" s="13" t="s">
        <v>679</v>
      </c>
      <c r="G137" s="9">
        <v>2.467567625427839E-4</v>
      </c>
      <c r="H137" s="9">
        <v>2.9737697897948123E-3</v>
      </c>
      <c r="I137">
        <v>3</v>
      </c>
      <c r="J137" s="14">
        <v>0</v>
      </c>
      <c r="K137" s="14">
        <v>2.476415020158778</v>
      </c>
      <c r="L137" s="14">
        <v>11.370481874071562</v>
      </c>
      <c r="M137" s="14">
        <v>20.264548727984344</v>
      </c>
      <c r="N137" s="14">
        <v>59.05475757575757</v>
      </c>
      <c r="O137">
        <v>935</v>
      </c>
      <c r="P137" t="s">
        <v>886</v>
      </c>
      <c r="Q137" s="21"/>
      <c r="R137" s="22"/>
    </row>
    <row r="138" spans="1:18">
      <c r="A138">
        <v>2023</v>
      </c>
      <c r="B138" t="s">
        <v>1036</v>
      </c>
      <c r="C138" t="s">
        <v>1207</v>
      </c>
      <c r="D138" t="s">
        <v>697</v>
      </c>
      <c r="E138" s="13">
        <v>45292</v>
      </c>
      <c r="F138" s="13" t="s">
        <v>679</v>
      </c>
      <c r="G138" s="9">
        <v>3.4677326530115695E-4</v>
      </c>
      <c r="H138" s="9">
        <v>1.2056708519017075E-2</v>
      </c>
      <c r="I138">
        <v>1</v>
      </c>
      <c r="J138" s="14">
        <v>0</v>
      </c>
      <c r="K138" s="14">
        <v>410.19</v>
      </c>
      <c r="L138" s="14">
        <v>410.19</v>
      </c>
      <c r="M138" s="14">
        <v>410.19</v>
      </c>
      <c r="N138" s="14">
        <v>0</v>
      </c>
      <c r="O138">
        <v>8979</v>
      </c>
      <c r="P138" t="s">
        <v>817</v>
      </c>
      <c r="Q138" s="23" t="s">
        <v>1228</v>
      </c>
      <c r="R138" s="22"/>
    </row>
    <row r="139" spans="1:18">
      <c r="A139">
        <v>2023</v>
      </c>
      <c r="B139" t="s">
        <v>1019</v>
      </c>
      <c r="C139" t="s">
        <v>1216</v>
      </c>
      <c r="D139" t="s">
        <v>671</v>
      </c>
      <c r="E139" s="13">
        <v>45078</v>
      </c>
      <c r="F139" s="13" t="s">
        <v>679</v>
      </c>
      <c r="G139" s="9">
        <v>8.7741700203336991E-4</v>
      </c>
      <c r="H139" s="9">
        <v>2.5131059965346047E-2</v>
      </c>
      <c r="I139">
        <v>1</v>
      </c>
      <c r="J139" s="14">
        <v>0</v>
      </c>
      <c r="K139" s="14">
        <v>0</v>
      </c>
      <c r="M139" s="14">
        <v>0</v>
      </c>
      <c r="N139" s="14">
        <v>240.36312030798007</v>
      </c>
      <c r="O139">
        <v>20084.969927027028</v>
      </c>
      <c r="P139" t="s">
        <v>881</v>
      </c>
      <c r="Q139" s="23" t="s">
        <v>1228</v>
      </c>
      <c r="R139" s="22"/>
    </row>
    <row r="140" spans="1:18">
      <c r="A140">
        <v>2023</v>
      </c>
      <c r="B140" t="s">
        <v>1036</v>
      </c>
      <c r="C140" t="s">
        <v>1218</v>
      </c>
      <c r="D140" t="s">
        <v>697</v>
      </c>
      <c r="E140" s="13">
        <v>45352</v>
      </c>
      <c r="F140" s="13" t="s">
        <v>679</v>
      </c>
      <c r="G140" s="9">
        <v>5.422548747461704E-4</v>
      </c>
      <c r="H140" s="9">
        <v>1.2056708519017075E-2</v>
      </c>
      <c r="I140">
        <v>3</v>
      </c>
      <c r="J140" s="14">
        <v>0</v>
      </c>
      <c r="K140" s="14">
        <v>1126.9165395348837</v>
      </c>
      <c r="L140" s="14">
        <v>1158.6549924840695</v>
      </c>
      <c r="M140" s="14">
        <v>1190.3934454332552</v>
      </c>
      <c r="N140" s="14">
        <v>0</v>
      </c>
      <c r="O140">
        <v>423035</v>
      </c>
      <c r="P140" t="s">
        <v>817</v>
      </c>
      <c r="Q140" s="21"/>
      <c r="R140" s="22"/>
    </row>
    <row r="141" spans="1:18">
      <c r="A141">
        <v>2023</v>
      </c>
      <c r="B141" t="s">
        <v>1168</v>
      </c>
      <c r="C141" t="s">
        <v>1220</v>
      </c>
      <c r="D141" t="s">
        <v>671</v>
      </c>
      <c r="E141" s="13">
        <v>45261</v>
      </c>
      <c r="F141" s="13" t="s">
        <v>679</v>
      </c>
      <c r="G141" s="9">
        <v>9.5297651100820268E-4</v>
      </c>
      <c r="H141" s="9">
        <v>4.6197554624312926E-3</v>
      </c>
      <c r="I141">
        <v>1</v>
      </c>
      <c r="J141" s="14">
        <v>0</v>
      </c>
      <c r="K141" s="14">
        <v>0</v>
      </c>
      <c r="M141" s="14">
        <v>0</v>
      </c>
      <c r="N141" s="14">
        <v>737.86326262728085</v>
      </c>
      <c r="O141">
        <v>20000</v>
      </c>
      <c r="P141" t="s">
        <v>881</v>
      </c>
      <c r="Q141" s="23" t="s">
        <v>1228</v>
      </c>
      <c r="R141" s="22"/>
    </row>
    <row r="142" spans="1:18">
      <c r="A142">
        <v>2024</v>
      </c>
      <c r="B142" t="s">
        <v>1005</v>
      </c>
      <c r="C142" t="s">
        <v>1006</v>
      </c>
      <c r="D142" t="s">
        <v>671</v>
      </c>
      <c r="E142" s="13">
        <v>45627</v>
      </c>
      <c r="F142" s="13" t="s">
        <v>679</v>
      </c>
      <c r="G142" s="9">
        <v>1.4919129802218138E-5</v>
      </c>
      <c r="H142" s="9">
        <v>6.7142123461748152E-3</v>
      </c>
      <c r="I142">
        <v>1</v>
      </c>
      <c r="J142" s="14">
        <v>0</v>
      </c>
      <c r="K142" s="14">
        <v>0</v>
      </c>
      <c r="M142" s="14">
        <v>0</v>
      </c>
      <c r="N142" s="14">
        <v>221.75464849624061</v>
      </c>
      <c r="O142" s="24">
        <v>323761.78680451127</v>
      </c>
      <c r="P142" t="s">
        <v>817</v>
      </c>
      <c r="Q142" s="23" t="s">
        <v>1228</v>
      </c>
      <c r="R142" s="22"/>
    </row>
    <row r="143" spans="1:18">
      <c r="A143">
        <v>2024</v>
      </c>
      <c r="B143" t="s">
        <v>1016</v>
      </c>
      <c r="C143" t="s">
        <v>1017</v>
      </c>
      <c r="D143" t="s">
        <v>671</v>
      </c>
      <c r="E143" s="13">
        <v>45566</v>
      </c>
      <c r="F143" s="13" t="s">
        <v>679</v>
      </c>
      <c r="G143" s="9">
        <v>4.8016078223131412E-7</v>
      </c>
      <c r="H143" s="9">
        <v>4.8016078223131412E-7</v>
      </c>
      <c r="I143">
        <v>1</v>
      </c>
      <c r="J143" s="14">
        <v>0</v>
      </c>
      <c r="K143" s="14">
        <v>0</v>
      </c>
      <c r="M143" s="14">
        <v>0</v>
      </c>
      <c r="N143" s="14">
        <v>31.640716666666663</v>
      </c>
      <c r="O143" s="24">
        <v>11548.861583333332</v>
      </c>
      <c r="P143" t="s">
        <v>817</v>
      </c>
      <c r="Q143" s="23" t="s">
        <v>1228</v>
      </c>
      <c r="R143" s="22"/>
    </row>
    <row r="144" spans="1:18">
      <c r="A144">
        <v>2024</v>
      </c>
      <c r="B144" t="s">
        <v>1044</v>
      </c>
      <c r="C144" t="s">
        <v>1045</v>
      </c>
      <c r="D144" t="s">
        <v>703</v>
      </c>
      <c r="E144" s="13">
        <v>45413</v>
      </c>
      <c r="F144" s="13" t="s">
        <v>679</v>
      </c>
      <c r="G144" s="9">
        <v>3.5376958835164527E-4</v>
      </c>
      <c r="H144" s="9">
        <v>1.9755474665627843E-3</v>
      </c>
      <c r="I144">
        <v>2</v>
      </c>
      <c r="J144" s="14">
        <v>0</v>
      </c>
      <c r="K144" s="14">
        <v>14377.757751275287</v>
      </c>
      <c r="L144" s="14">
        <v>16296.215575637643</v>
      </c>
      <c r="M144" s="14">
        <v>18214.6734</v>
      </c>
      <c r="N144" s="14">
        <v>0</v>
      </c>
      <c r="O144" s="24">
        <v>424060</v>
      </c>
      <c r="P144" t="s">
        <v>817</v>
      </c>
      <c r="Q144" s="21"/>
      <c r="R144" s="22"/>
    </row>
    <row r="145" spans="1:18">
      <c r="A145">
        <v>2024</v>
      </c>
      <c r="B145" t="s">
        <v>1044</v>
      </c>
      <c r="C145" t="s">
        <v>1046</v>
      </c>
      <c r="D145" t="s">
        <v>697</v>
      </c>
      <c r="E145" s="13">
        <v>45444</v>
      </c>
      <c r="F145" s="13" t="s">
        <v>679</v>
      </c>
      <c r="G145" s="9">
        <v>3.246063731970621E-5</v>
      </c>
      <c r="H145" s="9">
        <v>1.9755474665627843E-3</v>
      </c>
      <c r="I145">
        <v>1</v>
      </c>
      <c r="J145" s="14">
        <v>0</v>
      </c>
      <c r="K145" s="14">
        <v>56.097272967032971</v>
      </c>
      <c r="L145" s="14">
        <v>56.097272967032971</v>
      </c>
      <c r="M145" s="14">
        <v>56.097272967032971</v>
      </c>
      <c r="N145" s="14">
        <v>0</v>
      </c>
      <c r="O145" s="24">
        <v>85282</v>
      </c>
      <c r="P145" t="s">
        <v>817</v>
      </c>
      <c r="Q145" s="23" t="s">
        <v>1228</v>
      </c>
      <c r="R145" s="22"/>
    </row>
    <row r="146" spans="1:18">
      <c r="A146">
        <v>2024</v>
      </c>
      <c r="B146" t="s">
        <v>1003</v>
      </c>
      <c r="C146" t="s">
        <v>1054</v>
      </c>
      <c r="D146" t="s">
        <v>703</v>
      </c>
      <c r="E146" s="13">
        <v>43983</v>
      </c>
      <c r="F146" s="13" t="s">
        <v>679</v>
      </c>
      <c r="G146" s="9">
        <v>7.5358057839972211E-4</v>
      </c>
      <c r="H146" s="9">
        <v>2.4385681651296651E-2</v>
      </c>
      <c r="I146">
        <v>2</v>
      </c>
      <c r="J146" s="14">
        <v>0</v>
      </c>
      <c r="K146" s="14">
        <v>1.0394107294517931</v>
      </c>
      <c r="L146" s="14">
        <v>1.0394107294517931</v>
      </c>
      <c r="M146" s="14">
        <v>1.0394107294517931</v>
      </c>
      <c r="N146" s="14">
        <v>0</v>
      </c>
      <c r="O146" t="s">
        <v>1239</v>
      </c>
      <c r="P146" t="s">
        <v>817</v>
      </c>
      <c r="Q146" s="23" t="s">
        <v>1228</v>
      </c>
      <c r="R146" s="22"/>
    </row>
    <row r="147" spans="1:18">
      <c r="A147">
        <v>2024</v>
      </c>
      <c r="B147" t="s">
        <v>1009</v>
      </c>
      <c r="C147" t="s">
        <v>1058</v>
      </c>
      <c r="D147" t="s">
        <v>671</v>
      </c>
      <c r="E147" s="13">
        <v>45474</v>
      </c>
      <c r="F147" s="13" t="s">
        <v>679</v>
      </c>
      <c r="G147" s="9">
        <v>2.9225936459005699E-4</v>
      </c>
      <c r="H147" s="9">
        <v>2.6238962166651732E-2</v>
      </c>
      <c r="I147">
        <v>2</v>
      </c>
      <c r="J147" s="14">
        <v>0</v>
      </c>
      <c r="K147" s="14">
        <v>0</v>
      </c>
      <c r="L147" s="14" t="e">
        <v>#NUM!</v>
      </c>
      <c r="M147" s="14">
        <v>0</v>
      </c>
      <c r="N147" s="14">
        <v>922.71545658804382</v>
      </c>
      <c r="O147" s="24">
        <v>47981.2</v>
      </c>
      <c r="P147" t="s">
        <v>817</v>
      </c>
      <c r="Q147" s="23" t="s">
        <v>1228</v>
      </c>
      <c r="R147" s="22"/>
    </row>
    <row r="148" spans="1:18">
      <c r="A148">
        <v>2024</v>
      </c>
      <c r="B148" t="s">
        <v>1065</v>
      </c>
      <c r="C148" t="s">
        <v>1066</v>
      </c>
      <c r="D148" t="s">
        <v>671</v>
      </c>
      <c r="E148" s="13">
        <v>45444</v>
      </c>
      <c r="F148" s="13">
        <v>45778</v>
      </c>
      <c r="G148" s="9">
        <v>6.0914711853114745E-4</v>
      </c>
      <c r="H148" s="9">
        <v>5.1224527846188443E-3</v>
      </c>
      <c r="I148">
        <v>3</v>
      </c>
      <c r="J148" s="14">
        <v>0</v>
      </c>
      <c r="K148" s="14">
        <v>150.98506342592594</v>
      </c>
      <c r="L148" s="14">
        <v>194.00313491296299</v>
      </c>
      <c r="M148" s="14">
        <v>237.02120640000001</v>
      </c>
      <c r="N148" s="14">
        <v>471.09711332809627</v>
      </c>
      <c r="O148" s="24">
        <v>19055</v>
      </c>
      <c r="P148" t="s">
        <v>1240</v>
      </c>
      <c r="Q148" s="21"/>
      <c r="R148" s="22"/>
    </row>
    <row r="149" spans="1:18">
      <c r="A149">
        <v>2024</v>
      </c>
      <c r="B149" t="s">
        <v>1070</v>
      </c>
      <c r="C149" t="s">
        <v>1071</v>
      </c>
      <c r="D149" t="s">
        <v>671</v>
      </c>
      <c r="E149" s="13">
        <v>45474</v>
      </c>
      <c r="F149" s="13" t="s">
        <v>679</v>
      </c>
      <c r="G149" s="9">
        <v>7.6535832950037116E-4</v>
      </c>
      <c r="H149" s="9">
        <v>2.0719844615646327E-2</v>
      </c>
      <c r="I149">
        <v>1</v>
      </c>
      <c r="J149" s="14">
        <v>0</v>
      </c>
      <c r="K149" s="14">
        <v>0</v>
      </c>
      <c r="L149" s="14" t="e">
        <v>#NUM!</v>
      </c>
      <c r="M149" s="14">
        <v>0</v>
      </c>
      <c r="N149" s="14">
        <v>60.210557431440918</v>
      </c>
      <c r="O149" s="24">
        <v>43953.706924951868</v>
      </c>
      <c r="P149" t="s">
        <v>817</v>
      </c>
      <c r="Q149" s="23" t="s">
        <v>1228</v>
      </c>
      <c r="R149" s="22"/>
    </row>
    <row r="150" spans="1:18">
      <c r="A150">
        <v>2024</v>
      </c>
      <c r="B150" t="s">
        <v>1007</v>
      </c>
      <c r="C150" t="s">
        <v>1099</v>
      </c>
      <c r="D150" t="s">
        <v>671</v>
      </c>
      <c r="E150" s="13">
        <v>45444</v>
      </c>
      <c r="F150" s="13" t="s">
        <v>679</v>
      </c>
      <c r="G150" s="9">
        <v>1.7553756887664443E-3</v>
      </c>
      <c r="H150" s="9">
        <v>0.11772965007016981</v>
      </c>
      <c r="I150">
        <v>1</v>
      </c>
      <c r="J150" s="14">
        <v>0</v>
      </c>
      <c r="K150" s="14">
        <v>0</v>
      </c>
      <c r="L150" s="14" t="e">
        <v>#NUM!</v>
      </c>
      <c r="M150" s="14">
        <v>0</v>
      </c>
      <c r="N150" s="14">
        <v>12497.237483731571</v>
      </c>
      <c r="O150" s="24">
        <v>37491.712451194711</v>
      </c>
      <c r="P150" t="s">
        <v>1241</v>
      </c>
      <c r="Q150" s="23" t="s">
        <v>1228</v>
      </c>
      <c r="R150" s="22"/>
    </row>
    <row r="151" spans="1:18">
      <c r="A151">
        <v>2024</v>
      </c>
      <c r="B151" t="s">
        <v>1007</v>
      </c>
      <c r="C151" t="s">
        <v>1100</v>
      </c>
      <c r="D151" t="s">
        <v>671</v>
      </c>
      <c r="E151" s="13">
        <v>45597</v>
      </c>
      <c r="F151" s="13" t="s">
        <v>679</v>
      </c>
      <c r="G151" s="9">
        <v>1.4472853616087359E-4</v>
      </c>
      <c r="H151" s="9">
        <v>0.11772965007016981</v>
      </c>
      <c r="I151">
        <v>1</v>
      </c>
      <c r="J151" s="14">
        <v>0</v>
      </c>
      <c r="K151" s="14">
        <v>0</v>
      </c>
      <c r="L151" s="14" t="e">
        <v>#NUM!</v>
      </c>
      <c r="M151" s="14">
        <v>0</v>
      </c>
      <c r="N151" s="14">
        <v>1067.1713245192307</v>
      </c>
      <c r="O151" s="24">
        <v>16732</v>
      </c>
      <c r="P151" t="s">
        <v>1241</v>
      </c>
      <c r="Q151" s="23" t="s">
        <v>1228</v>
      </c>
      <c r="R151" s="22"/>
    </row>
    <row r="152" spans="1:18">
      <c r="A152">
        <v>2024</v>
      </c>
      <c r="B152" t="s">
        <v>1032</v>
      </c>
      <c r="C152" t="s">
        <v>1102</v>
      </c>
      <c r="D152" t="s">
        <v>738</v>
      </c>
      <c r="E152" s="13">
        <v>45444</v>
      </c>
      <c r="F152" s="13">
        <v>45444</v>
      </c>
      <c r="G152" s="9">
        <v>5.5582697179457527E-5</v>
      </c>
      <c r="H152" s="9">
        <v>0.46980408418407693</v>
      </c>
      <c r="I152">
        <v>2</v>
      </c>
      <c r="J152" s="14">
        <v>161.476861167002</v>
      </c>
      <c r="K152" s="14">
        <v>147.16103577512777</v>
      </c>
      <c r="L152" s="14">
        <v>147.16103577512777</v>
      </c>
      <c r="M152" s="14">
        <v>147.16103577512777</v>
      </c>
      <c r="N152" s="14">
        <v>0</v>
      </c>
      <c r="O152" t="s">
        <v>1242</v>
      </c>
      <c r="P152" t="s">
        <v>817</v>
      </c>
      <c r="Q152" s="21"/>
      <c r="R152" s="22" t="s">
        <v>1231</v>
      </c>
    </row>
    <row r="153" spans="1:18">
      <c r="A153">
        <v>2024</v>
      </c>
      <c r="B153" t="s">
        <v>1103</v>
      </c>
      <c r="C153" t="s">
        <v>1104</v>
      </c>
      <c r="D153" t="s">
        <v>703</v>
      </c>
      <c r="E153" s="13">
        <v>34455</v>
      </c>
      <c r="F153" s="13" t="s">
        <v>679</v>
      </c>
      <c r="G153" s="9">
        <v>3.8372728281827208E-3</v>
      </c>
      <c r="H153" s="9">
        <v>3.8372728281827208E-3</v>
      </c>
      <c r="I153">
        <v>9</v>
      </c>
      <c r="J153" s="14">
        <v>0</v>
      </c>
      <c r="K153" s="14">
        <v>1.4362562588265504E-3</v>
      </c>
      <c r="L153" s="14">
        <v>191.17754756240512</v>
      </c>
      <c r="M153" s="14">
        <v>249.58392202992289</v>
      </c>
      <c r="N153" s="14">
        <v>0</v>
      </c>
      <c r="O153">
        <v>191.17754756240512</v>
      </c>
      <c r="P153" t="s">
        <v>1234</v>
      </c>
      <c r="Q153" s="21"/>
      <c r="R153" s="22"/>
    </row>
    <row r="154" spans="1:18">
      <c r="A154">
        <v>2024</v>
      </c>
      <c r="B154" t="s">
        <v>1007</v>
      </c>
      <c r="C154" t="s">
        <v>1106</v>
      </c>
      <c r="D154" t="s">
        <v>714</v>
      </c>
      <c r="E154" s="13">
        <v>45536</v>
      </c>
      <c r="F154" s="13">
        <v>45748</v>
      </c>
      <c r="G154" s="9">
        <v>1.11113767715797E-3</v>
      </c>
      <c r="H154" s="9">
        <v>0.11772965007016981</v>
      </c>
      <c r="I154">
        <v>1</v>
      </c>
      <c r="J154" s="14">
        <v>0</v>
      </c>
      <c r="K154" s="14">
        <v>0</v>
      </c>
      <c r="L154" s="14" t="e">
        <v>#NUM!</v>
      </c>
      <c r="M154" s="14">
        <v>0</v>
      </c>
      <c r="N154" s="14">
        <v>778.60994033780412</v>
      </c>
      <c r="O154" s="24">
        <v>12135</v>
      </c>
      <c r="P154" t="s">
        <v>1241</v>
      </c>
      <c r="Q154" s="23" t="s">
        <v>1228</v>
      </c>
      <c r="R154" s="22"/>
    </row>
    <row r="155" spans="1:18">
      <c r="A155">
        <v>2024</v>
      </c>
      <c r="B155" t="s">
        <v>1042</v>
      </c>
      <c r="C155" t="s">
        <v>1121</v>
      </c>
      <c r="D155" t="s">
        <v>671</v>
      </c>
      <c r="E155" s="13">
        <v>45627</v>
      </c>
      <c r="F155" s="13" t="s">
        <v>679</v>
      </c>
      <c r="G155" s="9">
        <v>5.6999631693931175E-6</v>
      </c>
      <c r="H155" s="9">
        <v>1.0992210526264871E-2</v>
      </c>
      <c r="I155">
        <v>1</v>
      </c>
      <c r="J155" s="14">
        <v>0</v>
      </c>
      <c r="K155" s="14">
        <v>0</v>
      </c>
      <c r="L155" s="14" t="e">
        <v>#NUM!</v>
      </c>
      <c r="M155" s="14">
        <v>0</v>
      </c>
      <c r="N155" s="14">
        <v>20032.280999999999</v>
      </c>
      <c r="O155" s="24">
        <v>1041678.612</v>
      </c>
      <c r="P155" t="s">
        <v>817</v>
      </c>
      <c r="Q155" s="23" t="s">
        <v>1228</v>
      </c>
      <c r="R155" s="22"/>
    </row>
    <row r="156" spans="1:18">
      <c r="A156">
        <v>2024</v>
      </c>
      <c r="B156" t="s">
        <v>1003</v>
      </c>
      <c r="C156" t="s">
        <v>1134</v>
      </c>
      <c r="D156" t="s">
        <v>703</v>
      </c>
      <c r="E156" s="13">
        <v>44774</v>
      </c>
      <c r="F156" s="13" t="s">
        <v>679</v>
      </c>
      <c r="G156" s="9">
        <v>1.4794177023482666E-3</v>
      </c>
      <c r="H156" s="9">
        <v>2.4385681651296651E-2</v>
      </c>
      <c r="I156">
        <v>2</v>
      </c>
      <c r="J156" s="14">
        <v>0</v>
      </c>
      <c r="K156" s="14">
        <v>0</v>
      </c>
      <c r="L156" s="14" t="e">
        <v>#NUM!</v>
      </c>
      <c r="M156" s="14">
        <v>0</v>
      </c>
      <c r="N156" s="14">
        <v>5715.4273423803397</v>
      </c>
      <c r="O156" s="24">
        <v>74300.555450944419</v>
      </c>
      <c r="P156" t="s">
        <v>886</v>
      </c>
      <c r="Q156" s="23" t="s">
        <v>1228</v>
      </c>
      <c r="R156" s="22"/>
    </row>
    <row r="157" spans="1:18">
      <c r="A157">
        <v>2024</v>
      </c>
      <c r="B157" t="s">
        <v>1007</v>
      </c>
      <c r="C157" t="s">
        <v>1138</v>
      </c>
      <c r="D157" t="s">
        <v>671</v>
      </c>
      <c r="E157" s="13">
        <v>45444</v>
      </c>
      <c r="F157" s="13" t="s">
        <v>679</v>
      </c>
      <c r="G157" s="9">
        <v>3.5065121098160729E-4</v>
      </c>
      <c r="H157" s="9">
        <v>0.11772965007016981</v>
      </c>
      <c r="I157">
        <v>1</v>
      </c>
      <c r="J157" s="14">
        <v>0</v>
      </c>
      <c r="K157" s="14">
        <v>0</v>
      </c>
      <c r="L157" s="14" t="e">
        <v>#NUM!</v>
      </c>
      <c r="M157" s="14">
        <v>0</v>
      </c>
      <c r="N157" s="14">
        <v>44364.561975999997</v>
      </c>
      <c r="O157" s="24">
        <v>88729.123951999994</v>
      </c>
      <c r="P157" t="s">
        <v>817</v>
      </c>
      <c r="Q157" s="23" t="s">
        <v>1228</v>
      </c>
      <c r="R157" s="22"/>
    </row>
    <row r="158" spans="1:18">
      <c r="A158">
        <v>2024</v>
      </c>
      <c r="B158" t="s">
        <v>1065</v>
      </c>
      <c r="C158" t="s">
        <v>1158</v>
      </c>
      <c r="D158" t="s">
        <v>671</v>
      </c>
      <c r="E158" s="13">
        <v>45383</v>
      </c>
      <c r="F158" s="13" t="s">
        <v>679</v>
      </c>
      <c r="G158" s="9">
        <v>1.728837163410127E-3</v>
      </c>
      <c r="H158" s="9">
        <v>5.1224527846188443E-3</v>
      </c>
      <c r="I158">
        <v>1</v>
      </c>
      <c r="J158" s="14">
        <v>0</v>
      </c>
      <c r="K158" s="14">
        <v>0</v>
      </c>
      <c r="L158" s="14" t="e">
        <v>#NUM!</v>
      </c>
      <c r="M158" s="14">
        <v>0</v>
      </c>
      <c r="N158" s="14">
        <v>148.47783730204156</v>
      </c>
      <c r="O158">
        <v>54020</v>
      </c>
      <c r="P158" t="s">
        <v>817</v>
      </c>
      <c r="Q158" s="23" t="s">
        <v>1228</v>
      </c>
      <c r="R158" s="22"/>
    </row>
    <row r="159" spans="1:18">
      <c r="A159">
        <v>2024</v>
      </c>
      <c r="B159" t="s">
        <v>1007</v>
      </c>
      <c r="C159" t="s">
        <v>1160</v>
      </c>
      <c r="D159" t="s">
        <v>671</v>
      </c>
      <c r="E159" s="13">
        <v>45627</v>
      </c>
      <c r="F159" s="13" t="s">
        <v>679</v>
      </c>
      <c r="G159" s="9">
        <v>1.2723685739246902E-5</v>
      </c>
      <c r="H159" s="9">
        <v>0.11772965007016981</v>
      </c>
      <c r="I159">
        <v>1</v>
      </c>
      <c r="J159" s="14">
        <v>0</v>
      </c>
      <c r="K159" s="14">
        <v>0</v>
      </c>
      <c r="L159" s="14" t="e">
        <v>#NUM!</v>
      </c>
      <c r="M159" s="14">
        <v>0</v>
      </c>
      <c r="N159" s="14">
        <v>875.86726666666652</v>
      </c>
      <c r="O159" s="24">
        <v>1278766.2093333332</v>
      </c>
      <c r="P159" t="s">
        <v>817</v>
      </c>
      <c r="Q159" s="23" t="s">
        <v>1228</v>
      </c>
      <c r="R159" s="22"/>
    </row>
    <row r="160" spans="1:18">
      <c r="A160">
        <v>2024</v>
      </c>
      <c r="B160" t="s">
        <v>1065</v>
      </c>
      <c r="C160" t="s">
        <v>1167</v>
      </c>
      <c r="D160" t="s">
        <v>671</v>
      </c>
      <c r="E160" s="13">
        <v>45505</v>
      </c>
      <c r="F160" s="13" t="s">
        <v>679</v>
      </c>
      <c r="G160" s="9">
        <v>1.2576046913908613E-3</v>
      </c>
      <c r="H160" s="9">
        <v>5.1224527846188443E-3</v>
      </c>
      <c r="I160">
        <v>1</v>
      </c>
      <c r="J160" s="14">
        <v>0</v>
      </c>
      <c r="K160" s="14">
        <v>0</v>
      </c>
      <c r="L160" s="14" t="e">
        <v>#NUM!</v>
      </c>
      <c r="M160" s="14">
        <v>0</v>
      </c>
      <c r="N160" s="14">
        <v>571.0334409704277</v>
      </c>
      <c r="O160" s="24">
        <v>208427.21</v>
      </c>
      <c r="P160" t="s">
        <v>817</v>
      </c>
      <c r="Q160" s="23" t="s">
        <v>1228</v>
      </c>
      <c r="R160" s="22"/>
    </row>
    <row r="161" spans="1:18">
      <c r="A161">
        <v>2024</v>
      </c>
      <c r="B161" t="s">
        <v>1170</v>
      </c>
      <c r="C161" t="s">
        <v>1171</v>
      </c>
      <c r="D161" t="s">
        <v>703</v>
      </c>
      <c r="E161" s="13">
        <v>44136</v>
      </c>
      <c r="F161" s="13" t="s">
        <v>679</v>
      </c>
      <c r="G161" s="9">
        <v>1.0018713810695658E-4</v>
      </c>
      <c r="H161" s="9">
        <v>1.0018713810695658E-4</v>
      </c>
      <c r="I161">
        <v>1</v>
      </c>
      <c r="J161" s="14">
        <v>0</v>
      </c>
      <c r="K161" s="14">
        <v>1.7539107481085656</v>
      </c>
      <c r="L161" s="14">
        <v>1.7539107481085656</v>
      </c>
      <c r="M161" s="14">
        <v>1.7539107481085656</v>
      </c>
      <c r="N161" s="14">
        <v>0</v>
      </c>
      <c r="O161" t="s">
        <v>1243</v>
      </c>
      <c r="P161" t="s">
        <v>1243</v>
      </c>
      <c r="Q161" s="23" t="s">
        <v>1228</v>
      </c>
      <c r="R161" s="22"/>
    </row>
    <row r="162" spans="1:18">
      <c r="A162">
        <v>2024</v>
      </c>
      <c r="B162" t="s">
        <v>1023</v>
      </c>
      <c r="C162" t="s">
        <v>1173</v>
      </c>
      <c r="D162" t="s">
        <v>671</v>
      </c>
      <c r="E162" s="13">
        <v>45444</v>
      </c>
      <c r="F162" s="13">
        <v>45689</v>
      </c>
      <c r="G162" s="9">
        <v>1.6677858635512946E-4</v>
      </c>
      <c r="H162" s="9">
        <v>7.1310779502898802E-3</v>
      </c>
      <c r="I162">
        <v>2</v>
      </c>
      <c r="J162" s="14">
        <v>0</v>
      </c>
      <c r="K162" s="14">
        <v>0</v>
      </c>
      <c r="L162" s="14">
        <v>4708.8221307692311</v>
      </c>
      <c r="M162" s="14">
        <v>9417.6442615384622</v>
      </c>
      <c r="N162" s="14">
        <v>18458.405999999999</v>
      </c>
      <c r="O162" s="24">
        <v>186523</v>
      </c>
      <c r="P162" t="s">
        <v>886</v>
      </c>
      <c r="Q162" s="21"/>
      <c r="R162" s="22"/>
    </row>
    <row r="163" spans="1:18">
      <c r="A163">
        <v>2024</v>
      </c>
      <c r="B163" t="s">
        <v>1007</v>
      </c>
      <c r="C163" t="s">
        <v>1181</v>
      </c>
      <c r="D163" t="s">
        <v>671</v>
      </c>
      <c r="E163" s="13">
        <v>45413</v>
      </c>
      <c r="F163" s="13">
        <v>45597</v>
      </c>
      <c r="G163" s="9">
        <v>2.8739871026986384E-3</v>
      </c>
      <c r="H163" s="9">
        <v>0.11772965007016981</v>
      </c>
      <c r="I163">
        <v>1</v>
      </c>
      <c r="J163" s="14">
        <v>0</v>
      </c>
      <c r="K163" s="14">
        <v>0</v>
      </c>
      <c r="L163" s="14" t="e">
        <v>#NUM!</v>
      </c>
      <c r="M163" s="14">
        <v>0</v>
      </c>
      <c r="N163" s="14">
        <v>18597.038357381844</v>
      </c>
      <c r="O163" s="24">
        <v>27740</v>
      </c>
      <c r="P163" t="s">
        <v>1241</v>
      </c>
      <c r="Q163" s="23" t="s">
        <v>1228</v>
      </c>
      <c r="R163" s="22"/>
    </row>
    <row r="164" spans="1:18">
      <c r="A164">
        <v>2024</v>
      </c>
      <c r="B164" t="s">
        <v>1007</v>
      </c>
      <c r="C164" t="s">
        <v>1213</v>
      </c>
      <c r="D164" t="s">
        <v>699</v>
      </c>
      <c r="E164" s="13">
        <v>45505</v>
      </c>
      <c r="F164" s="13">
        <v>45717</v>
      </c>
      <c r="G164" s="9">
        <v>1.3020963868365306E-4</v>
      </c>
      <c r="H164" s="9">
        <v>0.11772965007016981</v>
      </c>
      <c r="I164">
        <v>1</v>
      </c>
      <c r="J164" s="14">
        <v>0</v>
      </c>
      <c r="K164" s="14">
        <v>0</v>
      </c>
      <c r="L164" s="14" t="e">
        <v>#NUM!</v>
      </c>
      <c r="M164" s="14">
        <v>0</v>
      </c>
      <c r="N164" s="14">
        <v>1636.0329939393937</v>
      </c>
      <c r="O164">
        <v>597152.04278787866</v>
      </c>
      <c r="P164" t="s">
        <v>817</v>
      </c>
      <c r="Q164" s="21"/>
      <c r="R164" s="22"/>
    </row>
    <row r="165" spans="1:18">
      <c r="A165">
        <v>2024</v>
      </c>
      <c r="B165" t="s">
        <v>1007</v>
      </c>
      <c r="C165" t="s">
        <v>1219</v>
      </c>
      <c r="D165" t="s">
        <v>703</v>
      </c>
      <c r="E165" s="13">
        <v>45444</v>
      </c>
      <c r="F165" s="13">
        <v>45748</v>
      </c>
      <c r="G165" s="9">
        <v>7.3065618872811364E-4</v>
      </c>
      <c r="H165" s="9">
        <v>0.11772965007016981</v>
      </c>
      <c r="I165">
        <v>4</v>
      </c>
      <c r="J165" s="14">
        <v>0</v>
      </c>
      <c r="K165" s="14">
        <v>396.15354078276067</v>
      </c>
      <c r="L165" s="14">
        <v>637.98078503787883</v>
      </c>
      <c r="M165" s="14">
        <v>781.2283906976744</v>
      </c>
      <c r="N165" s="14">
        <v>2064.0371298531809</v>
      </c>
      <c r="O165" s="24">
        <v>131542</v>
      </c>
      <c r="P165" t="s">
        <v>1241</v>
      </c>
      <c r="Q165" s="21"/>
      <c r="R165" s="22"/>
    </row>
    <row r="166" spans="1:18">
      <c r="O166" s="24"/>
      <c r="Q166" s="26"/>
      <c r="R166" s="27"/>
    </row>
    <row r="167" spans="1:18">
      <c r="O167" s="24"/>
      <c r="Q167" s="26"/>
      <c r="R167" s="27"/>
    </row>
    <row r="168" spans="1:18">
      <c r="O168" s="24"/>
      <c r="Q168" s="26"/>
      <c r="R168" s="27"/>
    </row>
    <row r="169" spans="1:18">
      <c r="O169" s="24"/>
      <c r="Q169" s="26"/>
      <c r="R169" s="27"/>
    </row>
    <row r="170" spans="1:18">
      <c r="A170" t="s">
        <v>1244</v>
      </c>
      <c r="O170" s="24"/>
      <c r="Q170" s="26"/>
      <c r="R170" s="27"/>
    </row>
    <row r="171" spans="1:18">
      <c r="A171" t="s">
        <v>795</v>
      </c>
      <c r="B171" t="s">
        <v>1245</v>
      </c>
      <c r="C171" t="s">
        <v>1246</v>
      </c>
      <c r="D171" s="13" t="s">
        <v>1247</v>
      </c>
      <c r="E171" s="13" t="s">
        <v>1248</v>
      </c>
      <c r="F171" s="9" t="s">
        <v>1249</v>
      </c>
      <c r="G171" s="9" t="s">
        <v>1250</v>
      </c>
      <c r="H171"/>
      <c r="I171" s="14"/>
      <c r="N171" s="24"/>
      <c r="P171" s="26"/>
      <c r="Q171" s="27"/>
    </row>
    <row r="172" spans="1:18">
      <c r="A172">
        <v>2025</v>
      </c>
      <c r="B172" t="s">
        <v>1251</v>
      </c>
      <c r="C172" t="s">
        <v>679</v>
      </c>
      <c r="D172" s="1">
        <v>45869</v>
      </c>
      <c r="E172" s="1"/>
      <c r="F172" s="1"/>
      <c r="G172" s="28">
        <f>MIN(D172:F172)</f>
        <v>45869</v>
      </c>
      <c r="H172" t="s">
        <v>1252</v>
      </c>
      <c r="I172" s="14"/>
      <c r="N172"/>
    </row>
    <row r="173" spans="1:18">
      <c r="A173">
        <v>2025</v>
      </c>
      <c r="B173" t="s">
        <v>1253</v>
      </c>
      <c r="C173" t="s">
        <v>679</v>
      </c>
      <c r="D173" s="1">
        <v>45805</v>
      </c>
      <c r="E173" s="1"/>
      <c r="F173" s="1"/>
      <c r="G173" s="28">
        <f t="shared" ref="G173:G225" si="0">MIN(D173:F173)</f>
        <v>45805</v>
      </c>
      <c r="H173" t="s">
        <v>1252</v>
      </c>
      <c r="I173" s="14"/>
      <c r="N173"/>
    </row>
    <row r="174" spans="1:18">
      <c r="A174">
        <v>2025</v>
      </c>
      <c r="B174" t="s">
        <v>1254</v>
      </c>
      <c r="C174" t="s">
        <v>1255</v>
      </c>
      <c r="D174" s="1">
        <v>46010</v>
      </c>
      <c r="E174" s="1"/>
      <c r="F174" s="1"/>
      <c r="G174" s="28">
        <f t="shared" si="0"/>
        <v>46010</v>
      </c>
      <c r="H174" t="s">
        <v>1252</v>
      </c>
      <c r="I174" s="14"/>
      <c r="N174"/>
    </row>
    <row r="175" spans="1:18">
      <c r="A175">
        <v>2025</v>
      </c>
      <c r="B175" t="s">
        <v>1256</v>
      </c>
      <c r="C175" t="s">
        <v>1257</v>
      </c>
      <c r="E175" s="1">
        <v>45894</v>
      </c>
      <c r="F175" s="1"/>
      <c r="G175" s="28">
        <f t="shared" si="0"/>
        <v>45894</v>
      </c>
      <c r="H175" t="s">
        <v>1258</v>
      </c>
      <c r="I175" s="14"/>
      <c r="N175"/>
    </row>
    <row r="176" spans="1:18">
      <c r="A176">
        <v>2025</v>
      </c>
      <c r="B176" t="s">
        <v>1259</v>
      </c>
      <c r="C176" t="s">
        <v>679</v>
      </c>
      <c r="D176" s="1">
        <v>45749</v>
      </c>
      <c r="E176" s="1"/>
      <c r="F176" s="1"/>
      <c r="G176" s="28">
        <f t="shared" si="0"/>
        <v>45749</v>
      </c>
      <c r="H176" t="s">
        <v>1252</v>
      </c>
      <c r="I176" s="14"/>
      <c r="N176"/>
    </row>
    <row r="177" spans="1:14">
      <c r="A177">
        <v>2025</v>
      </c>
      <c r="B177" t="s">
        <v>1260</v>
      </c>
      <c r="C177" t="s">
        <v>1261</v>
      </c>
      <c r="D177" s="1">
        <v>45785</v>
      </c>
      <c r="E177" s="1"/>
      <c r="F177" s="1"/>
      <c r="G177" s="28">
        <f t="shared" si="0"/>
        <v>45785</v>
      </c>
      <c r="H177" t="s">
        <v>1252</v>
      </c>
      <c r="I177" s="14"/>
      <c r="N177"/>
    </row>
    <row r="178" spans="1:14">
      <c r="A178">
        <v>2025</v>
      </c>
      <c r="B178" t="s">
        <v>1262</v>
      </c>
      <c r="C178" t="s">
        <v>1257</v>
      </c>
      <c r="D178" s="1">
        <v>45953</v>
      </c>
      <c r="E178" s="1">
        <v>45861</v>
      </c>
      <c r="F178" s="1">
        <v>45856</v>
      </c>
      <c r="G178" s="28">
        <f t="shared" si="0"/>
        <v>45856</v>
      </c>
      <c r="H178" t="s">
        <v>1249</v>
      </c>
      <c r="I178" s="14"/>
      <c r="N178"/>
    </row>
    <row r="179" spans="1:14">
      <c r="A179">
        <v>2025</v>
      </c>
      <c r="B179" t="s">
        <v>1263</v>
      </c>
      <c r="C179" t="s">
        <v>1264</v>
      </c>
      <c r="D179" s="1">
        <v>45912</v>
      </c>
      <c r="E179" s="1">
        <v>45770</v>
      </c>
      <c r="F179" s="1"/>
      <c r="G179" s="28">
        <f t="shared" si="0"/>
        <v>45770</v>
      </c>
      <c r="H179" t="s">
        <v>1258</v>
      </c>
      <c r="I179" s="14"/>
      <c r="N179"/>
    </row>
    <row r="180" spans="1:14">
      <c r="A180">
        <v>2025</v>
      </c>
      <c r="B180" t="s">
        <v>1265</v>
      </c>
      <c r="C180" t="s">
        <v>679</v>
      </c>
      <c r="D180" s="1">
        <v>45881</v>
      </c>
      <c r="E180" s="1">
        <v>45979</v>
      </c>
      <c r="F180" s="1"/>
      <c r="G180" s="28">
        <f t="shared" si="0"/>
        <v>45881</v>
      </c>
      <c r="H180" t="s">
        <v>1252</v>
      </c>
      <c r="I180" s="14"/>
      <c r="N180"/>
    </row>
    <row r="181" spans="1:14">
      <c r="A181">
        <v>2025</v>
      </c>
      <c r="B181" t="s">
        <v>1266</v>
      </c>
      <c r="C181" t="s">
        <v>1267</v>
      </c>
      <c r="D181" s="1">
        <v>45702</v>
      </c>
      <c r="E181" s="1">
        <v>45716</v>
      </c>
      <c r="F181" s="1"/>
      <c r="G181" s="28">
        <f t="shared" si="0"/>
        <v>45702</v>
      </c>
      <c r="H181" t="s">
        <v>1252</v>
      </c>
      <c r="I181" s="14"/>
      <c r="N181"/>
    </row>
    <row r="182" spans="1:14">
      <c r="A182">
        <v>2025</v>
      </c>
      <c r="B182" t="s">
        <v>1268</v>
      </c>
      <c r="C182" t="s">
        <v>1267</v>
      </c>
      <c r="D182" s="1">
        <v>45817</v>
      </c>
      <c r="E182" s="1"/>
      <c r="F182" s="1"/>
      <c r="G182" s="28">
        <f t="shared" si="0"/>
        <v>45817</v>
      </c>
      <c r="H182" t="s">
        <v>1252</v>
      </c>
      <c r="I182" s="14"/>
      <c r="N182"/>
    </row>
    <row r="183" spans="1:14">
      <c r="A183">
        <v>2025</v>
      </c>
      <c r="B183" t="s">
        <v>1269</v>
      </c>
      <c r="C183" t="s">
        <v>1270</v>
      </c>
      <c r="D183" s="1">
        <v>45674</v>
      </c>
      <c r="E183" s="1">
        <v>45751</v>
      </c>
      <c r="F183" s="1"/>
      <c r="G183" s="28">
        <f t="shared" si="0"/>
        <v>45674</v>
      </c>
      <c r="H183" t="s">
        <v>1252</v>
      </c>
      <c r="I183" s="14"/>
      <c r="N183"/>
    </row>
    <row r="184" spans="1:14">
      <c r="A184">
        <v>2025</v>
      </c>
      <c r="B184" t="s">
        <v>1271</v>
      </c>
      <c r="C184" t="s">
        <v>679</v>
      </c>
      <c r="D184" s="1">
        <v>45861</v>
      </c>
      <c r="E184" s="1">
        <v>45919</v>
      </c>
      <c r="F184" s="1">
        <v>45894</v>
      </c>
      <c r="G184" s="28">
        <f t="shared" si="0"/>
        <v>45861</v>
      </c>
      <c r="H184" t="s">
        <v>1252</v>
      </c>
      <c r="I184" s="14"/>
      <c r="N184"/>
    </row>
    <row r="185" spans="1:14">
      <c r="A185">
        <v>2025</v>
      </c>
      <c r="B185" t="s">
        <v>1272</v>
      </c>
      <c r="C185" t="s">
        <v>1267</v>
      </c>
      <c r="D185" s="1">
        <v>46007</v>
      </c>
      <c r="E185" s="1"/>
      <c r="F185" s="1"/>
      <c r="G185" s="28">
        <f t="shared" si="0"/>
        <v>46007</v>
      </c>
      <c r="H185" t="s">
        <v>1252</v>
      </c>
      <c r="I185" s="14"/>
      <c r="N185"/>
    </row>
    <row r="186" spans="1:14">
      <c r="A186">
        <v>2025</v>
      </c>
      <c r="B186" t="s">
        <v>1273</v>
      </c>
      <c r="C186" t="s">
        <v>1255</v>
      </c>
      <c r="D186" s="1">
        <v>45890</v>
      </c>
      <c r="E186" s="1"/>
      <c r="F186" s="1"/>
      <c r="G186" s="28">
        <f t="shared" si="0"/>
        <v>45890</v>
      </c>
      <c r="H186" t="s">
        <v>1252</v>
      </c>
      <c r="I186" s="14"/>
      <c r="N186"/>
    </row>
    <row r="187" spans="1:14">
      <c r="A187">
        <v>2025</v>
      </c>
      <c r="B187" t="s">
        <v>1274</v>
      </c>
      <c r="C187" t="s">
        <v>1261</v>
      </c>
      <c r="D187" s="1">
        <v>45875</v>
      </c>
      <c r="E187" s="1"/>
      <c r="F187" s="1"/>
      <c r="G187" s="28">
        <f t="shared" si="0"/>
        <v>45875</v>
      </c>
      <c r="H187" t="s">
        <v>1252</v>
      </c>
      <c r="I187" s="14"/>
      <c r="N187"/>
    </row>
    <row r="188" spans="1:14">
      <c r="A188">
        <v>2025</v>
      </c>
      <c r="B188" t="s">
        <v>1275</v>
      </c>
      <c r="C188" t="s">
        <v>1255</v>
      </c>
      <c r="D188" s="1">
        <v>45964</v>
      </c>
      <c r="E188" s="1"/>
      <c r="F188" s="1"/>
      <c r="G188" s="28">
        <f t="shared" si="0"/>
        <v>45964</v>
      </c>
      <c r="H188" t="s">
        <v>1252</v>
      </c>
      <c r="I188" s="14"/>
      <c r="N188"/>
    </row>
    <row r="189" spans="1:14">
      <c r="A189">
        <v>2025</v>
      </c>
      <c r="B189" t="s">
        <v>1276</v>
      </c>
      <c r="C189" t="s">
        <v>1255</v>
      </c>
      <c r="D189" s="1">
        <v>45919</v>
      </c>
      <c r="E189" s="1"/>
      <c r="F189" s="1"/>
      <c r="G189" s="28">
        <f t="shared" si="0"/>
        <v>45919</v>
      </c>
      <c r="H189" t="s">
        <v>1252</v>
      </c>
      <c r="I189" s="14"/>
      <c r="N189"/>
    </row>
    <row r="190" spans="1:14">
      <c r="A190">
        <v>2025</v>
      </c>
      <c r="B190" t="s">
        <v>1277</v>
      </c>
      <c r="C190" t="s">
        <v>679</v>
      </c>
      <c r="D190" s="1">
        <v>45954</v>
      </c>
      <c r="E190" s="1">
        <v>45978</v>
      </c>
      <c r="F190" s="1">
        <v>45861</v>
      </c>
      <c r="G190" s="28">
        <f t="shared" si="0"/>
        <v>45861</v>
      </c>
      <c r="H190" t="s">
        <v>1249</v>
      </c>
      <c r="I190" s="14"/>
      <c r="N190"/>
    </row>
    <row r="191" spans="1:14">
      <c r="A191">
        <v>2025</v>
      </c>
      <c r="B191" t="s">
        <v>1278</v>
      </c>
      <c r="C191" t="s">
        <v>679</v>
      </c>
      <c r="D191" s="1">
        <v>46003</v>
      </c>
      <c r="E191" s="1"/>
      <c r="F191" s="1"/>
      <c r="G191" s="28">
        <f t="shared" si="0"/>
        <v>46003</v>
      </c>
      <c r="H191" t="s">
        <v>1252</v>
      </c>
      <c r="I191" s="14"/>
      <c r="N191"/>
    </row>
    <row r="192" spans="1:14">
      <c r="A192">
        <v>2025</v>
      </c>
      <c r="B192" t="s">
        <v>1279</v>
      </c>
      <c r="C192" t="s">
        <v>1255</v>
      </c>
      <c r="D192" s="1">
        <v>46000</v>
      </c>
      <c r="E192" s="1"/>
      <c r="F192" s="1"/>
      <c r="G192" s="28">
        <f t="shared" si="0"/>
        <v>46000</v>
      </c>
      <c r="H192" t="s">
        <v>1252</v>
      </c>
      <c r="I192" s="14"/>
      <c r="N192"/>
    </row>
    <row r="193" spans="1:14">
      <c r="A193">
        <v>2025</v>
      </c>
      <c r="B193" t="s">
        <v>1280</v>
      </c>
      <c r="C193" t="s">
        <v>1255</v>
      </c>
      <c r="D193" s="1">
        <v>45744</v>
      </c>
      <c r="E193" s="1"/>
      <c r="F193" s="1"/>
      <c r="G193" s="28">
        <f t="shared" si="0"/>
        <v>45744</v>
      </c>
      <c r="H193" t="s">
        <v>1252</v>
      </c>
      <c r="I193" s="14"/>
      <c r="N193"/>
    </row>
    <row r="194" spans="1:14">
      <c r="A194">
        <v>2025</v>
      </c>
      <c r="B194" t="s">
        <v>1281</v>
      </c>
      <c r="C194" t="s">
        <v>1264</v>
      </c>
      <c r="D194" s="1">
        <v>45824</v>
      </c>
      <c r="E194" s="1">
        <v>45698</v>
      </c>
      <c r="F194" s="1">
        <v>45875</v>
      </c>
      <c r="G194" s="28">
        <f t="shared" si="0"/>
        <v>45698</v>
      </c>
      <c r="H194" t="s">
        <v>1258</v>
      </c>
      <c r="I194" s="14"/>
      <c r="N194"/>
    </row>
    <row r="195" spans="1:14">
      <c r="A195">
        <v>2025</v>
      </c>
      <c r="B195" t="s">
        <v>1282</v>
      </c>
      <c r="C195" t="s">
        <v>679</v>
      </c>
      <c r="D195" s="1">
        <v>45741</v>
      </c>
      <c r="E195" s="1"/>
      <c r="F195" s="1"/>
      <c r="G195" s="28">
        <f t="shared" si="0"/>
        <v>45741</v>
      </c>
      <c r="H195" t="s">
        <v>1252</v>
      </c>
      <c r="I195" s="14"/>
      <c r="N195"/>
    </row>
    <row r="196" spans="1:14">
      <c r="A196">
        <v>2025</v>
      </c>
      <c r="B196" t="s">
        <v>1283</v>
      </c>
      <c r="C196" t="s">
        <v>1284</v>
      </c>
      <c r="D196" s="1">
        <v>45925</v>
      </c>
      <c r="E196" s="1">
        <v>46031</v>
      </c>
      <c r="F196" s="1"/>
      <c r="G196" s="28">
        <f t="shared" si="0"/>
        <v>45925</v>
      </c>
      <c r="H196" t="s">
        <v>1252</v>
      </c>
      <c r="I196" s="14"/>
      <c r="N196"/>
    </row>
    <row r="197" spans="1:14">
      <c r="A197">
        <v>2025</v>
      </c>
      <c r="B197" t="s">
        <v>1285</v>
      </c>
      <c r="C197" t="s">
        <v>679</v>
      </c>
      <c r="D197" s="1">
        <v>46003</v>
      </c>
      <c r="E197" s="1"/>
      <c r="F197" s="1"/>
      <c r="G197" s="28">
        <f t="shared" si="0"/>
        <v>46003</v>
      </c>
      <c r="H197" t="s">
        <v>1252</v>
      </c>
      <c r="I197" s="14"/>
      <c r="N197"/>
    </row>
    <row r="198" spans="1:14">
      <c r="A198">
        <v>2025</v>
      </c>
      <c r="B198" t="s">
        <v>1286</v>
      </c>
      <c r="C198" t="s">
        <v>1257</v>
      </c>
      <c r="D198" s="1">
        <v>45840</v>
      </c>
      <c r="E198" s="1">
        <v>45770</v>
      </c>
      <c r="F198" s="1"/>
      <c r="G198" s="28">
        <f t="shared" si="0"/>
        <v>45770</v>
      </c>
      <c r="H198" t="s">
        <v>1258</v>
      </c>
      <c r="I198" s="14"/>
      <c r="N198"/>
    </row>
    <row r="199" spans="1:14">
      <c r="A199">
        <v>2025</v>
      </c>
      <c r="B199" t="s">
        <v>1287</v>
      </c>
      <c r="C199" t="s">
        <v>1267</v>
      </c>
      <c r="D199" s="1">
        <v>45702</v>
      </c>
      <c r="E199" s="1"/>
      <c r="F199" s="1"/>
      <c r="G199" s="28">
        <f t="shared" si="0"/>
        <v>45702</v>
      </c>
      <c r="H199" t="s">
        <v>1252</v>
      </c>
      <c r="I199" s="14"/>
      <c r="N199"/>
    </row>
    <row r="200" spans="1:14">
      <c r="A200">
        <v>2025</v>
      </c>
      <c r="B200" t="s">
        <v>1288</v>
      </c>
      <c r="C200" t="s">
        <v>1255</v>
      </c>
      <c r="D200" s="1">
        <v>45699</v>
      </c>
      <c r="E200" s="1">
        <v>45855</v>
      </c>
      <c r="F200" s="1"/>
      <c r="G200" s="28">
        <f t="shared" si="0"/>
        <v>45699</v>
      </c>
      <c r="H200" t="s">
        <v>1252</v>
      </c>
      <c r="I200" s="14"/>
      <c r="N200"/>
    </row>
    <row r="201" spans="1:14">
      <c r="A201">
        <v>2025</v>
      </c>
      <c r="B201" t="s">
        <v>1289</v>
      </c>
      <c r="C201" t="s">
        <v>1264</v>
      </c>
      <c r="D201" s="1">
        <v>46014</v>
      </c>
      <c r="E201" s="1"/>
      <c r="F201" s="1"/>
      <c r="G201" s="28">
        <f t="shared" si="0"/>
        <v>46014</v>
      </c>
      <c r="H201" t="s">
        <v>1252</v>
      </c>
      <c r="I201" s="14"/>
      <c r="N201"/>
    </row>
    <row r="202" spans="1:14">
      <c r="A202">
        <v>2025</v>
      </c>
      <c r="B202" t="s">
        <v>1290</v>
      </c>
      <c r="C202" t="s">
        <v>1255</v>
      </c>
      <c r="D202" s="1">
        <v>45937</v>
      </c>
      <c r="E202" s="1"/>
      <c r="F202" s="1"/>
      <c r="G202" s="28">
        <f t="shared" si="0"/>
        <v>45937</v>
      </c>
      <c r="H202" t="s">
        <v>1252</v>
      </c>
      <c r="I202" s="14"/>
      <c r="N202"/>
    </row>
    <row r="203" spans="1:14">
      <c r="A203">
        <v>2025</v>
      </c>
      <c r="B203" t="s">
        <v>1291</v>
      </c>
      <c r="C203" t="s">
        <v>1264</v>
      </c>
      <c r="D203" s="1">
        <v>45776</v>
      </c>
      <c r="E203" s="1">
        <v>45989</v>
      </c>
      <c r="F203" s="1">
        <v>45996</v>
      </c>
      <c r="G203" s="28">
        <f t="shared" si="0"/>
        <v>45776</v>
      </c>
      <c r="H203" t="s">
        <v>1252</v>
      </c>
      <c r="I203" s="14"/>
      <c r="N203"/>
    </row>
    <row r="204" spans="1:14">
      <c r="A204">
        <v>2025</v>
      </c>
      <c r="B204" t="s">
        <v>1292</v>
      </c>
      <c r="C204" t="s">
        <v>1255</v>
      </c>
      <c r="D204" s="1">
        <v>45925</v>
      </c>
      <c r="E204" s="1"/>
      <c r="F204" s="1"/>
      <c r="G204" s="28">
        <f t="shared" si="0"/>
        <v>45925</v>
      </c>
      <c r="H204" t="s">
        <v>1252</v>
      </c>
      <c r="I204" s="14"/>
      <c r="N204"/>
    </row>
    <row r="205" spans="1:14">
      <c r="A205">
        <v>2025</v>
      </c>
      <c r="B205" t="s">
        <v>1293</v>
      </c>
      <c r="C205" t="s">
        <v>1270</v>
      </c>
      <c r="D205" s="1">
        <v>45919</v>
      </c>
      <c r="E205" s="1"/>
      <c r="F205" s="1"/>
      <c r="G205" s="28">
        <f t="shared" si="0"/>
        <v>45919</v>
      </c>
      <c r="H205" t="s">
        <v>1252</v>
      </c>
      <c r="I205" s="14"/>
      <c r="N205"/>
    </row>
    <row r="206" spans="1:14">
      <c r="A206">
        <v>2025</v>
      </c>
      <c r="B206" t="s">
        <v>1294</v>
      </c>
      <c r="C206" t="s">
        <v>1257</v>
      </c>
      <c r="D206" s="1">
        <v>45770</v>
      </c>
      <c r="E206" s="1"/>
      <c r="F206" s="1"/>
      <c r="G206" s="28">
        <f t="shared" si="0"/>
        <v>45770</v>
      </c>
      <c r="H206" t="s">
        <v>1252</v>
      </c>
      <c r="I206" s="14"/>
      <c r="N206"/>
    </row>
    <row r="207" spans="1:14">
      <c r="A207">
        <v>2025</v>
      </c>
      <c r="B207" t="s">
        <v>1295</v>
      </c>
      <c r="C207" t="s">
        <v>1255</v>
      </c>
      <c r="D207" s="1">
        <v>45979</v>
      </c>
      <c r="E207" s="1"/>
      <c r="F207" s="1">
        <v>46024</v>
      </c>
      <c r="G207" s="28">
        <f t="shared" si="0"/>
        <v>45979</v>
      </c>
      <c r="H207" t="s">
        <v>1252</v>
      </c>
      <c r="I207" s="14"/>
      <c r="N207"/>
    </row>
    <row r="208" spans="1:14">
      <c r="A208">
        <v>2025</v>
      </c>
      <c r="B208" t="s">
        <v>1296</v>
      </c>
      <c r="C208" t="s">
        <v>1264</v>
      </c>
      <c r="D208" s="1">
        <v>45775</v>
      </c>
      <c r="E208" s="1"/>
      <c r="F208" s="1"/>
      <c r="G208" s="28">
        <f t="shared" si="0"/>
        <v>45775</v>
      </c>
      <c r="H208" t="s">
        <v>1252</v>
      </c>
      <c r="I208" s="14"/>
      <c r="N208"/>
    </row>
    <row r="209" spans="1:14">
      <c r="A209">
        <v>2025</v>
      </c>
      <c r="B209" t="s">
        <v>1297</v>
      </c>
      <c r="C209" t="s">
        <v>679</v>
      </c>
      <c r="D209" s="1">
        <v>45930</v>
      </c>
      <c r="E209" s="1"/>
      <c r="F209" s="1"/>
      <c r="G209" s="28">
        <f t="shared" si="0"/>
        <v>45930</v>
      </c>
      <c r="H209" t="s">
        <v>1252</v>
      </c>
      <c r="I209" s="14"/>
      <c r="N209"/>
    </row>
    <row r="210" spans="1:14">
      <c r="A210">
        <v>2025</v>
      </c>
      <c r="B210" t="s">
        <v>1298</v>
      </c>
      <c r="C210" t="s">
        <v>1267</v>
      </c>
      <c r="D210" s="1">
        <v>45721</v>
      </c>
      <c r="E210" s="1"/>
      <c r="F210" s="1"/>
      <c r="G210" s="28">
        <f t="shared" si="0"/>
        <v>45721</v>
      </c>
      <c r="H210" t="s">
        <v>1252</v>
      </c>
      <c r="I210" s="14"/>
      <c r="N210"/>
    </row>
    <row r="211" spans="1:14">
      <c r="A211">
        <v>2025</v>
      </c>
      <c r="B211" t="s">
        <v>1299</v>
      </c>
      <c r="C211" t="s">
        <v>1255</v>
      </c>
      <c r="D211" s="1">
        <v>45898</v>
      </c>
      <c r="E211" s="1">
        <v>46013</v>
      </c>
      <c r="F211" s="1"/>
      <c r="G211" s="28">
        <f t="shared" si="0"/>
        <v>45898</v>
      </c>
      <c r="H211" t="s">
        <v>1252</v>
      </c>
      <c r="I211" s="14"/>
      <c r="N211"/>
    </row>
    <row r="212" spans="1:14">
      <c r="A212">
        <v>2025</v>
      </c>
      <c r="B212" t="s">
        <v>1300</v>
      </c>
      <c r="C212" t="s">
        <v>1255</v>
      </c>
      <c r="D212" s="1">
        <v>45841</v>
      </c>
      <c r="E212" s="1">
        <v>45917</v>
      </c>
      <c r="F212" s="1"/>
      <c r="G212" s="28">
        <f t="shared" si="0"/>
        <v>45841</v>
      </c>
      <c r="H212" t="s">
        <v>1252</v>
      </c>
      <c r="I212" s="14"/>
      <c r="N212"/>
    </row>
    <row r="213" spans="1:14">
      <c r="A213">
        <v>2025</v>
      </c>
      <c r="B213" t="s">
        <v>1301</v>
      </c>
      <c r="C213" t="s">
        <v>1255</v>
      </c>
      <c r="D213" s="1">
        <v>45866</v>
      </c>
      <c r="E213" s="1">
        <v>45827</v>
      </c>
      <c r="F213" s="1">
        <v>45937</v>
      </c>
      <c r="G213" s="28">
        <f t="shared" si="0"/>
        <v>45827</v>
      </c>
      <c r="H213" t="s">
        <v>1258</v>
      </c>
      <c r="I213" s="14"/>
      <c r="N213"/>
    </row>
    <row r="214" spans="1:14">
      <c r="A214">
        <v>2025</v>
      </c>
      <c r="B214" t="s">
        <v>1302</v>
      </c>
      <c r="C214" t="s">
        <v>1261</v>
      </c>
      <c r="D214" s="1">
        <v>45980</v>
      </c>
      <c r="E214" s="1"/>
      <c r="F214" s="1"/>
      <c r="G214" s="28">
        <f t="shared" si="0"/>
        <v>45980</v>
      </c>
      <c r="H214" t="s">
        <v>1252</v>
      </c>
      <c r="I214" s="14"/>
      <c r="N214"/>
    </row>
    <row r="215" spans="1:14">
      <c r="A215">
        <v>2025</v>
      </c>
      <c r="B215" t="s">
        <v>1303</v>
      </c>
      <c r="C215" t="s">
        <v>1267</v>
      </c>
      <c r="D215" s="1">
        <v>45986</v>
      </c>
      <c r="E215" s="1"/>
      <c r="F215" s="1"/>
      <c r="G215" s="28">
        <f t="shared" si="0"/>
        <v>45986</v>
      </c>
      <c r="H215" t="s">
        <v>1252</v>
      </c>
      <c r="I215" s="14"/>
      <c r="N215"/>
    </row>
    <row r="216" spans="1:14">
      <c r="A216">
        <v>2025</v>
      </c>
      <c r="B216" t="s">
        <v>1304</v>
      </c>
      <c r="C216" t="s">
        <v>1284</v>
      </c>
      <c r="D216" s="1">
        <v>45840</v>
      </c>
      <c r="E216" s="1"/>
      <c r="F216" s="1"/>
      <c r="G216" s="28">
        <f t="shared" si="0"/>
        <v>45840</v>
      </c>
      <c r="H216" t="s">
        <v>1252</v>
      </c>
      <c r="I216" s="14"/>
      <c r="N216"/>
    </row>
    <row r="217" spans="1:14">
      <c r="A217">
        <v>2025</v>
      </c>
      <c r="B217" t="s">
        <v>1305</v>
      </c>
      <c r="C217" t="s">
        <v>679</v>
      </c>
      <c r="D217" s="1">
        <v>45687</v>
      </c>
      <c r="E217" s="1"/>
      <c r="F217" s="1"/>
      <c r="G217" s="28">
        <f t="shared" si="0"/>
        <v>45687</v>
      </c>
      <c r="H217" t="s">
        <v>1252</v>
      </c>
      <c r="I217" s="14"/>
      <c r="N217"/>
    </row>
    <row r="218" spans="1:14">
      <c r="A218">
        <v>2025</v>
      </c>
      <c r="B218" t="s">
        <v>1306</v>
      </c>
      <c r="C218" t="s">
        <v>1261</v>
      </c>
      <c r="D218" s="1">
        <v>45819</v>
      </c>
      <c r="E218" s="1"/>
      <c r="F218" s="1"/>
      <c r="G218" s="28">
        <f t="shared" si="0"/>
        <v>45819</v>
      </c>
      <c r="H218" t="s">
        <v>1252</v>
      </c>
      <c r="I218" s="14"/>
      <c r="N218"/>
    </row>
    <row r="219" spans="1:14">
      <c r="A219">
        <v>2025</v>
      </c>
      <c r="B219" t="s">
        <v>1307</v>
      </c>
      <c r="C219" t="s">
        <v>1270</v>
      </c>
      <c r="D219" s="1">
        <v>45791</v>
      </c>
      <c r="E219" s="1"/>
      <c r="F219" s="1"/>
      <c r="G219" s="28">
        <f t="shared" si="0"/>
        <v>45791</v>
      </c>
      <c r="H219" t="s">
        <v>1252</v>
      </c>
      <c r="I219" s="14"/>
      <c r="N219"/>
    </row>
    <row r="220" spans="1:14">
      <c r="A220">
        <v>2025</v>
      </c>
      <c r="B220" t="s">
        <v>1308</v>
      </c>
      <c r="C220" t="s">
        <v>679</v>
      </c>
      <c r="D220" s="1">
        <v>46021</v>
      </c>
      <c r="E220" s="1"/>
      <c r="F220" s="1"/>
      <c r="G220" s="28">
        <f t="shared" si="0"/>
        <v>46021</v>
      </c>
      <c r="H220" t="s">
        <v>1252</v>
      </c>
      <c r="I220" s="14"/>
      <c r="N220"/>
    </row>
    <row r="221" spans="1:14">
      <c r="A221">
        <v>2025</v>
      </c>
      <c r="B221" t="s">
        <v>1309</v>
      </c>
      <c r="C221" t="s">
        <v>1255</v>
      </c>
      <c r="D221" s="1">
        <v>45702</v>
      </c>
      <c r="E221" s="1">
        <v>45917</v>
      </c>
      <c r="F221" s="1"/>
      <c r="G221" s="28">
        <f t="shared" si="0"/>
        <v>45702</v>
      </c>
      <c r="H221" t="s">
        <v>1252</v>
      </c>
      <c r="I221" s="14"/>
      <c r="N221"/>
    </row>
    <row r="222" spans="1:14">
      <c r="A222">
        <v>2025</v>
      </c>
      <c r="B222" t="s">
        <v>1310</v>
      </c>
      <c r="C222" t="s">
        <v>1261</v>
      </c>
      <c r="D222" s="1">
        <v>45974</v>
      </c>
      <c r="E222" s="1"/>
      <c r="F222" s="1"/>
      <c r="G222" s="28">
        <f t="shared" si="0"/>
        <v>45974</v>
      </c>
      <c r="H222" t="s">
        <v>1252</v>
      </c>
      <c r="I222" s="14"/>
      <c r="N222"/>
    </row>
    <row r="223" spans="1:14">
      <c r="A223">
        <v>2025</v>
      </c>
      <c r="B223" t="s">
        <v>1311</v>
      </c>
      <c r="C223" t="s">
        <v>679</v>
      </c>
      <c r="D223" s="1">
        <v>46003</v>
      </c>
      <c r="E223" s="1"/>
      <c r="F223" s="1"/>
      <c r="G223" s="28">
        <f t="shared" si="0"/>
        <v>46003</v>
      </c>
      <c r="H223" t="s">
        <v>1252</v>
      </c>
      <c r="I223" s="14"/>
      <c r="N223"/>
    </row>
    <row r="224" spans="1:14">
      <c r="A224">
        <v>2025</v>
      </c>
      <c r="B224" t="s">
        <v>1312</v>
      </c>
      <c r="C224" t="s">
        <v>679</v>
      </c>
      <c r="D224" s="1">
        <v>45877</v>
      </c>
      <c r="E224" s="1"/>
      <c r="F224" s="1"/>
      <c r="G224" s="28">
        <f t="shared" si="0"/>
        <v>45877</v>
      </c>
      <c r="H224" t="s">
        <v>1252</v>
      </c>
      <c r="I224" s="14"/>
      <c r="N224"/>
    </row>
    <row r="225" spans="1:14">
      <c r="A225">
        <v>2025</v>
      </c>
      <c r="B225" t="s">
        <v>1313</v>
      </c>
      <c r="C225" t="s">
        <v>1264</v>
      </c>
      <c r="D225" s="1">
        <v>45883</v>
      </c>
      <c r="E225" s="1"/>
      <c r="F225" s="1"/>
      <c r="G225" s="28">
        <f t="shared" si="0"/>
        <v>45883</v>
      </c>
      <c r="H225" t="s">
        <v>1252</v>
      </c>
      <c r="I225" s="14"/>
      <c r="N225"/>
    </row>
    <row r="226" spans="1:14">
      <c r="A226">
        <v>2024</v>
      </c>
      <c r="B226" t="s">
        <v>1314</v>
      </c>
      <c r="D226" s="1">
        <v>45443</v>
      </c>
      <c r="E226" s="1">
        <v>45526</v>
      </c>
      <c r="F226" s="1">
        <v>45602</v>
      </c>
      <c r="G226" s="29">
        <f>MIN(D226:F226)</f>
        <v>45443</v>
      </c>
      <c r="H226" t="s">
        <v>1252</v>
      </c>
    </row>
    <row r="227" spans="1:14">
      <c r="A227">
        <v>2024</v>
      </c>
      <c r="B227" t="s">
        <v>1315</v>
      </c>
      <c r="D227" s="1">
        <v>45645</v>
      </c>
      <c r="E227" s="1"/>
      <c r="F227" s="1"/>
      <c r="G227" s="29">
        <f t="shared" ref="G227:G264" si="1">MIN(D227:F227)</f>
        <v>45645</v>
      </c>
      <c r="H227" t="s">
        <v>1252</v>
      </c>
    </row>
    <row r="228" spans="1:14">
      <c r="A228">
        <v>2024</v>
      </c>
      <c r="B228" t="s">
        <v>1316</v>
      </c>
      <c r="D228" s="1">
        <v>45505</v>
      </c>
      <c r="E228" s="1"/>
      <c r="F228" s="1"/>
      <c r="G228" s="29">
        <f t="shared" si="1"/>
        <v>45505</v>
      </c>
      <c r="H228" t="s">
        <v>1252</v>
      </c>
    </row>
    <row r="229" spans="1:14">
      <c r="A229">
        <v>2021</v>
      </c>
      <c r="B229" t="s">
        <v>1317</v>
      </c>
      <c r="D229" s="1">
        <v>44477</v>
      </c>
      <c r="E229" s="1"/>
      <c r="F229" s="1"/>
      <c r="G229" s="29">
        <f t="shared" si="1"/>
        <v>44477</v>
      </c>
      <c r="H229" t="s">
        <v>1252</v>
      </c>
    </row>
    <row r="230" spans="1:14">
      <c r="A230">
        <v>2024</v>
      </c>
      <c r="B230" t="s">
        <v>1318</v>
      </c>
      <c r="D230" s="1" t="s">
        <v>1319</v>
      </c>
      <c r="E230" s="1"/>
      <c r="F230" s="1"/>
      <c r="G230" s="29">
        <v>45555</v>
      </c>
      <c r="H230" t="s">
        <v>1252</v>
      </c>
    </row>
    <row r="231" spans="1:14">
      <c r="A231">
        <v>2024</v>
      </c>
      <c r="B231" t="s">
        <v>1320</v>
      </c>
      <c r="D231" s="1" t="s">
        <v>1321</v>
      </c>
      <c r="E231" s="1"/>
      <c r="F231" s="1"/>
      <c r="G231" s="29" t="s">
        <v>1321</v>
      </c>
      <c r="H231" t="s">
        <v>1252</v>
      </c>
    </row>
    <row r="232" spans="1:14">
      <c r="A232">
        <v>2024</v>
      </c>
      <c r="B232" t="s">
        <v>1322</v>
      </c>
      <c r="D232" s="1" t="s">
        <v>1323</v>
      </c>
      <c r="E232" s="1"/>
      <c r="F232" s="1"/>
      <c r="G232" s="29" t="s">
        <v>1323</v>
      </c>
      <c r="H232" t="s">
        <v>1252</v>
      </c>
    </row>
    <row r="233" spans="1:14">
      <c r="A233">
        <v>2024</v>
      </c>
      <c r="B233" t="s">
        <v>1324</v>
      </c>
      <c r="D233" s="1" t="s">
        <v>1323</v>
      </c>
      <c r="E233" s="1"/>
      <c r="F233" s="1"/>
      <c r="G233" s="29" t="s">
        <v>1323</v>
      </c>
      <c r="H233" t="s">
        <v>1252</v>
      </c>
    </row>
    <row r="234" spans="1:14">
      <c r="A234">
        <v>2022</v>
      </c>
      <c r="B234" t="s">
        <v>1325</v>
      </c>
      <c r="D234" s="1">
        <v>44811</v>
      </c>
      <c r="E234" s="1"/>
      <c r="F234" s="1"/>
      <c r="G234" s="29">
        <f t="shared" si="1"/>
        <v>44811</v>
      </c>
      <c r="H234" t="s">
        <v>1252</v>
      </c>
    </row>
    <row r="235" spans="1:14">
      <c r="A235">
        <v>2024</v>
      </c>
      <c r="B235" t="s">
        <v>1326</v>
      </c>
      <c r="D235" s="1" t="s">
        <v>1327</v>
      </c>
      <c r="E235" s="1"/>
      <c r="F235" s="1"/>
      <c r="G235" s="29" t="s">
        <v>1327</v>
      </c>
      <c r="H235" t="s">
        <v>1252</v>
      </c>
    </row>
    <row r="236" spans="1:14">
      <c r="A236">
        <v>2023</v>
      </c>
      <c r="B236" t="s">
        <v>1328</v>
      </c>
      <c r="D236" s="1" t="s">
        <v>1329</v>
      </c>
      <c r="E236" s="1"/>
      <c r="F236" s="1"/>
      <c r="G236" s="29" t="s">
        <v>1329</v>
      </c>
      <c r="H236" t="s">
        <v>1252</v>
      </c>
    </row>
    <row r="237" spans="1:14">
      <c r="A237">
        <v>2023</v>
      </c>
      <c r="B237" t="s">
        <v>1330</v>
      </c>
      <c r="D237" s="29" t="s">
        <v>1331</v>
      </c>
      <c r="E237" s="1"/>
      <c r="F237" s="1"/>
      <c r="G237" s="29" t="s">
        <v>1331</v>
      </c>
      <c r="H237" t="s">
        <v>1252</v>
      </c>
    </row>
    <row r="238" spans="1:14">
      <c r="A238">
        <v>2021</v>
      </c>
      <c r="B238" t="s">
        <v>1332</v>
      </c>
      <c r="D238" s="1">
        <v>44547</v>
      </c>
      <c r="E238" s="1">
        <v>45148</v>
      </c>
      <c r="F238" s="1">
        <v>45188</v>
      </c>
      <c r="G238" s="29">
        <f t="shared" si="1"/>
        <v>44547</v>
      </c>
      <c r="H238" t="s">
        <v>1252</v>
      </c>
    </row>
    <row r="239" spans="1:14">
      <c r="A239">
        <v>2023</v>
      </c>
      <c r="B239" t="s">
        <v>1333</v>
      </c>
      <c r="D239" s="1" t="s">
        <v>1334</v>
      </c>
      <c r="E239" s="1">
        <v>45184</v>
      </c>
      <c r="F239" s="1"/>
      <c r="G239" s="29" t="s">
        <v>1334</v>
      </c>
      <c r="H239" t="s">
        <v>1252</v>
      </c>
    </row>
    <row r="240" spans="1:14">
      <c r="A240">
        <v>2024</v>
      </c>
      <c r="B240" t="s">
        <v>1335</v>
      </c>
      <c r="D240" s="1" t="s">
        <v>1336</v>
      </c>
      <c r="E240" s="1"/>
      <c r="F240" s="1"/>
      <c r="G240" s="29" t="s">
        <v>1336</v>
      </c>
      <c r="H240" t="s">
        <v>1252</v>
      </c>
    </row>
    <row r="241" spans="1:8">
      <c r="A241">
        <v>2023</v>
      </c>
      <c r="B241" t="s">
        <v>1337</v>
      </c>
      <c r="D241" s="1" t="s">
        <v>1338</v>
      </c>
      <c r="E241" s="1">
        <v>45331</v>
      </c>
      <c r="F241" s="1">
        <v>45558</v>
      </c>
      <c r="G241" s="29" t="s">
        <v>1338</v>
      </c>
      <c r="H241" t="s">
        <v>1252</v>
      </c>
    </row>
    <row r="242" spans="1:8">
      <c r="A242">
        <v>2021</v>
      </c>
      <c r="B242" t="s">
        <v>1339</v>
      </c>
      <c r="D242" s="1">
        <v>44393</v>
      </c>
      <c r="E242" s="1"/>
      <c r="F242" s="1"/>
      <c r="G242" s="29">
        <f t="shared" si="1"/>
        <v>44393</v>
      </c>
      <c r="H242" t="s">
        <v>1252</v>
      </c>
    </row>
    <row r="243" spans="1:8">
      <c r="A243">
        <v>2023</v>
      </c>
      <c r="B243" t="s">
        <v>1340</v>
      </c>
      <c r="D243" s="1" t="s">
        <v>1341</v>
      </c>
      <c r="E243" s="1">
        <v>45497</v>
      </c>
      <c r="F243" s="1">
        <v>45287</v>
      </c>
      <c r="G243" s="29">
        <f t="shared" si="1"/>
        <v>45287</v>
      </c>
      <c r="H243" t="s">
        <v>1249</v>
      </c>
    </row>
    <row r="244" spans="1:8">
      <c r="A244">
        <v>2021</v>
      </c>
      <c r="B244" t="s">
        <v>1342</v>
      </c>
      <c r="D244" s="1">
        <v>44253</v>
      </c>
      <c r="E244" s="1">
        <v>44825</v>
      </c>
      <c r="F244" s="1"/>
      <c r="G244" s="29">
        <f t="shared" si="1"/>
        <v>44253</v>
      </c>
      <c r="H244" t="s">
        <v>1252</v>
      </c>
    </row>
    <row r="245" spans="1:8">
      <c r="A245">
        <v>2023</v>
      </c>
      <c r="B245" t="s">
        <v>1343</v>
      </c>
      <c r="D245" s="1" t="s">
        <v>1344</v>
      </c>
      <c r="E245" s="1"/>
      <c r="F245" s="1"/>
      <c r="G245" s="29" t="s">
        <v>1344</v>
      </c>
      <c r="H245" t="s">
        <v>1252</v>
      </c>
    </row>
    <row r="246" spans="1:8">
      <c r="A246">
        <v>2024</v>
      </c>
      <c r="B246" t="s">
        <v>1345</v>
      </c>
      <c r="D246" s="1">
        <v>45338</v>
      </c>
      <c r="E246" s="1"/>
      <c r="F246" s="1">
        <v>45884</v>
      </c>
      <c r="G246" s="29">
        <f t="shared" si="1"/>
        <v>45338</v>
      </c>
      <c r="H246" t="s">
        <v>1252</v>
      </c>
    </row>
    <row r="247" spans="1:8">
      <c r="A247">
        <v>2023</v>
      </c>
      <c r="B247" t="s">
        <v>1346</v>
      </c>
      <c r="D247" s="1" t="s">
        <v>1338</v>
      </c>
      <c r="E247" s="1"/>
      <c r="F247" s="1"/>
      <c r="G247" s="29" t="s">
        <v>1338</v>
      </c>
      <c r="H247" t="s">
        <v>1252</v>
      </c>
    </row>
    <row r="248" spans="1:8">
      <c r="A248">
        <v>2022</v>
      </c>
      <c r="B248" t="s">
        <v>1347</v>
      </c>
      <c r="D248" s="1">
        <v>44643</v>
      </c>
      <c r="E248" s="1">
        <v>44904</v>
      </c>
      <c r="F248" s="1">
        <v>44798</v>
      </c>
      <c r="G248" s="29">
        <f t="shared" si="1"/>
        <v>44643</v>
      </c>
      <c r="H248" t="s">
        <v>1252</v>
      </c>
    </row>
    <row r="249" spans="1:8">
      <c r="A249">
        <v>2024</v>
      </c>
      <c r="B249" t="s">
        <v>1348</v>
      </c>
      <c r="D249" s="1" t="s">
        <v>1349</v>
      </c>
      <c r="E249" s="1"/>
      <c r="F249" s="1"/>
      <c r="G249" s="29" t="s">
        <v>1349</v>
      </c>
      <c r="H249" t="s">
        <v>1252</v>
      </c>
    </row>
    <row r="250" spans="1:8">
      <c r="A250">
        <v>2024</v>
      </c>
      <c r="B250" t="s">
        <v>1350</v>
      </c>
      <c r="D250" s="1">
        <v>45604</v>
      </c>
      <c r="E250" s="1">
        <v>45855</v>
      </c>
      <c r="F250" s="1"/>
      <c r="G250" s="29">
        <f t="shared" si="1"/>
        <v>45604</v>
      </c>
      <c r="H250" t="s">
        <v>1252</v>
      </c>
    </row>
    <row r="251" spans="1:8">
      <c r="A251">
        <v>2024</v>
      </c>
      <c r="B251" t="s">
        <v>1351</v>
      </c>
      <c r="D251" s="1"/>
      <c r="E251" s="1" t="s">
        <v>1352</v>
      </c>
      <c r="F251" s="1"/>
      <c r="G251" s="29" t="s">
        <v>1352</v>
      </c>
      <c r="H251" t="s">
        <v>1258</v>
      </c>
    </row>
    <row r="252" spans="1:8">
      <c r="A252">
        <v>2024</v>
      </c>
      <c r="B252" t="s">
        <v>1353</v>
      </c>
      <c r="D252" s="1" t="s">
        <v>1354</v>
      </c>
      <c r="E252" s="1"/>
      <c r="F252" s="1"/>
      <c r="G252" s="29" t="s">
        <v>1354</v>
      </c>
      <c r="H252" t="s">
        <v>1252</v>
      </c>
    </row>
    <row r="253" spans="1:8">
      <c r="A253">
        <v>2023</v>
      </c>
      <c r="B253" t="s">
        <v>1355</v>
      </c>
      <c r="D253" s="1" t="s">
        <v>1356</v>
      </c>
      <c r="E253" s="1"/>
      <c r="F253" s="1"/>
      <c r="G253" s="29" t="s">
        <v>1356</v>
      </c>
      <c r="H253" t="s">
        <v>1252</v>
      </c>
    </row>
    <row r="254" spans="1:8">
      <c r="A254">
        <v>2021</v>
      </c>
      <c r="B254" t="s">
        <v>1357</v>
      </c>
      <c r="D254" s="1">
        <v>44529</v>
      </c>
      <c r="E254" s="1"/>
      <c r="F254" s="1"/>
      <c r="G254" s="29">
        <f t="shared" si="1"/>
        <v>44529</v>
      </c>
      <c r="H254" t="s">
        <v>1252</v>
      </c>
    </row>
    <row r="255" spans="1:8">
      <c r="A255">
        <v>2024</v>
      </c>
      <c r="B255" t="s">
        <v>1358</v>
      </c>
      <c r="D255" s="1" t="s">
        <v>1359</v>
      </c>
      <c r="E255" s="1"/>
      <c r="F255" s="1"/>
      <c r="G255" s="29" t="s">
        <v>1359</v>
      </c>
      <c r="H255" t="s">
        <v>1252</v>
      </c>
    </row>
    <row r="256" spans="1:8">
      <c r="A256">
        <v>2023</v>
      </c>
      <c r="B256" t="s">
        <v>1360</v>
      </c>
      <c r="D256" s="1" t="s">
        <v>1361</v>
      </c>
      <c r="E256" s="1"/>
      <c r="F256" s="1"/>
      <c r="G256" s="29" t="s">
        <v>1361</v>
      </c>
      <c r="H256" t="s">
        <v>1252</v>
      </c>
    </row>
    <row r="257" spans="1:8">
      <c r="A257">
        <v>2024</v>
      </c>
      <c r="B257" t="s">
        <v>1362</v>
      </c>
      <c r="D257" s="1">
        <v>45644</v>
      </c>
      <c r="E257" s="1"/>
      <c r="F257" s="1"/>
      <c r="G257" s="29">
        <f t="shared" si="1"/>
        <v>45644</v>
      </c>
      <c r="H257" t="s">
        <v>1252</v>
      </c>
    </row>
    <row r="258" spans="1:8">
      <c r="A258">
        <v>2021</v>
      </c>
      <c r="B258" t="s">
        <v>1363</v>
      </c>
      <c r="D258" s="1"/>
      <c r="E258" s="1">
        <v>44547</v>
      </c>
      <c r="F258" s="1"/>
      <c r="G258" s="29">
        <f t="shared" si="1"/>
        <v>44547</v>
      </c>
      <c r="H258" t="s">
        <v>1258</v>
      </c>
    </row>
    <row r="259" spans="1:8">
      <c r="A259">
        <v>2024</v>
      </c>
      <c r="B259" t="s">
        <v>1364</v>
      </c>
      <c r="D259" s="1"/>
      <c r="E259" s="1" t="s">
        <v>1365</v>
      </c>
      <c r="F259" s="1"/>
      <c r="G259" s="29" t="s">
        <v>1365</v>
      </c>
      <c r="H259" t="s">
        <v>1258</v>
      </c>
    </row>
    <row r="260" spans="1:8">
      <c r="A260">
        <v>2024</v>
      </c>
      <c r="B260" t="s">
        <v>1366</v>
      </c>
      <c r="D260" s="1" t="s">
        <v>1367</v>
      </c>
      <c r="E260" s="1"/>
      <c r="F260" s="1"/>
      <c r="G260" s="29" t="s">
        <v>1367</v>
      </c>
      <c r="H260" t="s">
        <v>1252</v>
      </c>
    </row>
    <row r="261" spans="1:8">
      <c r="A261">
        <v>2023</v>
      </c>
      <c r="B261" t="s">
        <v>1368</v>
      </c>
      <c r="D261" s="1" t="s">
        <v>1369</v>
      </c>
      <c r="E261" s="1"/>
      <c r="F261" s="1">
        <v>45576</v>
      </c>
      <c r="G261" s="29" t="s">
        <v>1369</v>
      </c>
      <c r="H261" t="s">
        <v>1252</v>
      </c>
    </row>
    <row r="262" spans="1:8">
      <c r="A262">
        <v>2022</v>
      </c>
      <c r="B262" t="s">
        <v>1370</v>
      </c>
      <c r="D262" s="1"/>
      <c r="E262" s="1">
        <v>44736</v>
      </c>
      <c r="F262" s="1"/>
      <c r="G262" s="29">
        <f t="shared" si="1"/>
        <v>44736</v>
      </c>
      <c r="H262" t="s">
        <v>1258</v>
      </c>
    </row>
    <row r="263" spans="1:8">
      <c r="A263">
        <v>2024</v>
      </c>
      <c r="B263" t="s">
        <v>1371</v>
      </c>
      <c r="D263" s="1" t="s">
        <v>1372</v>
      </c>
      <c r="E263" s="1">
        <v>45838</v>
      </c>
      <c r="F263" s="1"/>
      <c r="G263" s="29" t="s">
        <v>1372</v>
      </c>
      <c r="H263" t="s">
        <v>1252</v>
      </c>
    </row>
    <row r="264" spans="1:8">
      <c r="A264">
        <v>2022</v>
      </c>
      <c r="B264" t="s">
        <v>1373</v>
      </c>
      <c r="D264" s="1"/>
      <c r="E264" s="1"/>
      <c r="F264" s="1">
        <v>44616</v>
      </c>
      <c r="G264" s="29">
        <f t="shared" si="1"/>
        <v>44616</v>
      </c>
      <c r="H264" t="s">
        <v>1252</v>
      </c>
    </row>
    <row r="265" spans="1:8">
      <c r="A265">
        <v>2024</v>
      </c>
      <c r="B265" t="s">
        <v>1374</v>
      </c>
      <c r="D265" s="1" t="s">
        <v>1375</v>
      </c>
      <c r="E265" s="1"/>
      <c r="F265"/>
      <c r="G265" s="29" t="s">
        <v>1375</v>
      </c>
      <c r="H265" t="s">
        <v>1252</v>
      </c>
    </row>
    <row r="266" spans="1:8">
      <c r="A266">
        <v>2024</v>
      </c>
      <c r="B266" t="s">
        <v>1376</v>
      </c>
      <c r="D266" s="1" t="s">
        <v>1377</v>
      </c>
      <c r="E266" s="1">
        <v>45772</v>
      </c>
      <c r="F266"/>
      <c r="G266" s="29" t="s">
        <v>1377</v>
      </c>
      <c r="H266" t="s">
        <v>1252</v>
      </c>
    </row>
    <row r="267" spans="1:8">
      <c r="A267">
        <v>2022</v>
      </c>
      <c r="B267" t="s">
        <v>1378</v>
      </c>
      <c r="G267" s="28">
        <v>44887</v>
      </c>
      <c r="H267" s="9" t="s">
        <v>1252</v>
      </c>
    </row>
    <row r="268" spans="1:8">
      <c r="A268">
        <v>2023</v>
      </c>
      <c r="B268" t="s">
        <v>1379</v>
      </c>
      <c r="G268" s="29" t="s">
        <v>1380</v>
      </c>
      <c r="H268" s="9" t="s">
        <v>1252</v>
      </c>
    </row>
    <row r="269" spans="1:8">
      <c r="A269">
        <v>2022</v>
      </c>
      <c r="B269" t="s">
        <v>1381</v>
      </c>
      <c r="G269" s="28">
        <v>44601</v>
      </c>
      <c r="H269" s="9" t="s">
        <v>1252</v>
      </c>
    </row>
    <row r="270" spans="1:8">
      <c r="A270">
        <v>2021</v>
      </c>
      <c r="B270" t="s">
        <v>1382</v>
      </c>
      <c r="G270" s="30">
        <v>44512</v>
      </c>
      <c r="H270" s="9" t="s">
        <v>1258</v>
      </c>
    </row>
    <row r="271" spans="1:8">
      <c r="A271">
        <v>2021</v>
      </c>
      <c r="B271" t="s">
        <v>1383</v>
      </c>
      <c r="G271" s="29">
        <v>44232</v>
      </c>
      <c r="H271" s="9" t="s">
        <v>1252</v>
      </c>
    </row>
    <row r="272" spans="1:8">
      <c r="A272">
        <v>2021</v>
      </c>
      <c r="B272" t="s">
        <v>1384</v>
      </c>
      <c r="G272" s="28">
        <v>44612</v>
      </c>
      <c r="H272" s="9" t="s">
        <v>1249</v>
      </c>
    </row>
    <row r="273" spans="1:8">
      <c r="A273">
        <v>2022</v>
      </c>
      <c r="B273" t="s">
        <v>1385</v>
      </c>
      <c r="G273" s="28">
        <v>44876</v>
      </c>
      <c r="H273" s="9" t="s">
        <v>1258</v>
      </c>
    </row>
    <row r="274" spans="1:8">
      <c r="A274">
        <v>2024</v>
      </c>
      <c r="B274" t="s">
        <v>1386</v>
      </c>
      <c r="G274" s="31">
        <v>45518</v>
      </c>
      <c r="H274" s="9" t="s">
        <v>1252</v>
      </c>
    </row>
    <row r="275" spans="1:8">
      <c r="A275">
        <v>2024</v>
      </c>
      <c r="B275" t="s">
        <v>1387</v>
      </c>
      <c r="G275" s="31">
        <v>45344</v>
      </c>
      <c r="H275" s="9" t="s">
        <v>1252</v>
      </c>
    </row>
    <row r="276" spans="1:8">
      <c r="A276">
        <v>2024</v>
      </c>
      <c r="B276" t="s">
        <v>1388</v>
      </c>
      <c r="G276" s="31">
        <v>45372</v>
      </c>
      <c r="H276" s="9" t="s">
        <v>1252</v>
      </c>
    </row>
    <row r="277" spans="1:8">
      <c r="A277">
        <v>2024</v>
      </c>
      <c r="B277" t="s">
        <v>1389</v>
      </c>
      <c r="G277" s="31">
        <v>45559</v>
      </c>
      <c r="H277" s="9" t="s">
        <v>1252</v>
      </c>
    </row>
    <row r="278" spans="1:8">
      <c r="A278">
        <v>2024</v>
      </c>
      <c r="B278" t="s">
        <v>1390</v>
      </c>
      <c r="G278" s="31">
        <v>45630</v>
      </c>
      <c r="H278" s="9" t="s">
        <v>1252</v>
      </c>
    </row>
  </sheetData>
  <autoFilter ref="A2:R165" xr:uid="{FE140DF4-B092-4E6C-85FA-534B1884E54D}">
    <sortState xmlns:xlrd2="http://schemas.microsoft.com/office/spreadsheetml/2017/richdata2" ref="A3:R165">
      <sortCondition ref="A3:A165"/>
      <sortCondition ref="C3:C165"/>
    </sortState>
  </autoFilter>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C68A2-CEC6-4501-964D-9470E77E8417}">
  <dimension ref="A1:M178"/>
  <sheetViews>
    <sheetView workbookViewId="0">
      <selection activeCell="B24" sqref="B24"/>
    </sheetView>
  </sheetViews>
  <sheetFormatPr defaultRowHeight="15"/>
  <cols>
    <col min="1" max="1" width="20.28515625" customWidth="1"/>
    <col min="2" max="2" width="59.5703125" customWidth="1"/>
    <col min="3" max="3" width="19" customWidth="1"/>
    <col min="4" max="4" width="21" customWidth="1"/>
    <col min="5" max="5" width="18.7109375" style="13" customWidth="1"/>
    <col min="6" max="6" width="9.140625" style="13"/>
    <col min="7" max="8" width="9.140625" style="9"/>
    <col min="9" max="9" width="42.28515625" customWidth="1"/>
    <col min="10" max="10" width="12.5703125" customWidth="1"/>
    <col min="11" max="11" width="15.28515625" customWidth="1"/>
    <col min="12" max="12" width="56.7109375" customWidth="1"/>
    <col min="13" max="13" width="50.7109375" customWidth="1"/>
  </cols>
  <sheetData>
    <row r="1" spans="1:13">
      <c r="A1" s="15"/>
      <c r="B1" s="15"/>
      <c r="C1" s="15"/>
      <c r="D1" s="16"/>
      <c r="E1" s="17"/>
      <c r="F1" s="17"/>
      <c r="G1" s="18"/>
      <c r="H1" s="18"/>
      <c r="I1" s="16"/>
      <c r="J1" s="19" t="s">
        <v>998</v>
      </c>
      <c r="K1" s="16"/>
    </row>
    <row r="2" spans="1:13">
      <c r="A2" s="15" t="s">
        <v>795</v>
      </c>
      <c r="B2" s="15" t="s">
        <v>796</v>
      </c>
      <c r="C2" s="15" t="s">
        <v>800</v>
      </c>
      <c r="D2" s="16" t="s">
        <v>1391</v>
      </c>
      <c r="E2" s="17" t="s">
        <v>802</v>
      </c>
      <c r="F2" s="17" t="s">
        <v>803</v>
      </c>
      <c r="G2" s="18" t="s">
        <v>804</v>
      </c>
      <c r="H2" s="18" t="s">
        <v>805</v>
      </c>
      <c r="I2" s="16" t="s">
        <v>806</v>
      </c>
      <c r="J2" s="16" t="s">
        <v>810</v>
      </c>
      <c r="K2" s="16" t="s">
        <v>811</v>
      </c>
      <c r="L2" s="20" t="s">
        <v>1225</v>
      </c>
      <c r="M2" s="20" t="s">
        <v>1226</v>
      </c>
    </row>
    <row r="3" spans="1:13">
      <c r="A3">
        <v>2021</v>
      </c>
      <c r="B3" t="s">
        <v>1004</v>
      </c>
      <c r="C3" t="s">
        <v>1003</v>
      </c>
      <c r="D3" t="s">
        <v>670</v>
      </c>
      <c r="E3" s="13">
        <v>44470</v>
      </c>
      <c r="F3" s="13">
        <v>44805</v>
      </c>
      <c r="G3" s="9">
        <v>2.7363468756669645E-3</v>
      </c>
      <c r="H3" s="9">
        <v>2.4385681651296651E-2</v>
      </c>
      <c r="I3">
        <v>11</v>
      </c>
      <c r="J3" t="s">
        <v>816</v>
      </c>
      <c r="K3" t="s">
        <v>817</v>
      </c>
      <c r="L3" s="21"/>
      <c r="M3" s="22" t="s">
        <v>1227</v>
      </c>
    </row>
    <row r="4" spans="1:13">
      <c r="A4">
        <v>2024</v>
      </c>
      <c r="B4" t="s">
        <v>1006</v>
      </c>
      <c r="C4" t="s">
        <v>1005</v>
      </c>
      <c r="D4" t="s">
        <v>671</v>
      </c>
      <c r="E4" s="13">
        <v>45627</v>
      </c>
      <c r="F4" s="13" t="s">
        <v>679</v>
      </c>
      <c r="G4" s="9">
        <v>1.4919129802218138E-5</v>
      </c>
      <c r="H4" s="9">
        <v>6.7142123461748152E-3</v>
      </c>
      <c r="I4">
        <v>1</v>
      </c>
      <c r="L4" s="23" t="s">
        <v>1228</v>
      </c>
      <c r="M4" s="22"/>
    </row>
    <row r="5" spans="1:13">
      <c r="A5">
        <v>2022</v>
      </c>
      <c r="B5" t="s">
        <v>1008</v>
      </c>
      <c r="C5" t="s">
        <v>1007</v>
      </c>
      <c r="D5" t="s">
        <v>671</v>
      </c>
      <c r="E5" s="13">
        <v>44896</v>
      </c>
      <c r="F5" s="13" t="s">
        <v>679</v>
      </c>
      <c r="G5" s="9">
        <v>1.8037143956307706E-3</v>
      </c>
      <c r="H5" s="9">
        <v>0.11772965007016981</v>
      </c>
      <c r="I5">
        <v>2</v>
      </c>
      <c r="J5">
        <v>151270.31586270835</v>
      </c>
      <c r="K5" t="s">
        <v>817</v>
      </c>
      <c r="L5" s="21"/>
      <c r="M5" s="22"/>
    </row>
    <row r="6" spans="1:13">
      <c r="A6">
        <v>2021</v>
      </c>
      <c r="B6" t="s">
        <v>1010</v>
      </c>
      <c r="C6" t="s">
        <v>1009</v>
      </c>
      <c r="D6" t="s">
        <v>671</v>
      </c>
      <c r="E6" s="13">
        <v>44348</v>
      </c>
      <c r="F6" s="13" t="s">
        <v>679</v>
      </c>
      <c r="G6" s="9">
        <v>6.6437427172239736E-6</v>
      </c>
      <c r="H6" s="9">
        <v>2.6238962166651732E-2</v>
      </c>
      <c r="I6">
        <v>1</v>
      </c>
      <c r="J6">
        <v>64282.099086747745</v>
      </c>
      <c r="K6" t="s">
        <v>817</v>
      </c>
      <c r="L6" s="23" t="s">
        <v>1228</v>
      </c>
      <c r="M6" s="22"/>
    </row>
    <row r="7" spans="1:13">
      <c r="A7">
        <v>2021</v>
      </c>
      <c r="B7" t="s">
        <v>1011</v>
      </c>
      <c r="C7" t="s">
        <v>1007</v>
      </c>
      <c r="D7" t="s">
        <v>671</v>
      </c>
      <c r="E7" s="13">
        <v>44348</v>
      </c>
      <c r="F7" s="13">
        <v>44652</v>
      </c>
      <c r="G7" s="9">
        <v>4.5869184142521748E-3</v>
      </c>
      <c r="H7" s="9">
        <v>0.11772965007016981</v>
      </c>
      <c r="I7">
        <v>9</v>
      </c>
      <c r="J7">
        <v>152054</v>
      </c>
      <c r="K7" t="s">
        <v>817</v>
      </c>
      <c r="L7" s="21"/>
      <c r="M7" s="22" t="s">
        <v>1227</v>
      </c>
    </row>
    <row r="8" spans="1:13">
      <c r="A8">
        <v>2021</v>
      </c>
      <c r="B8" t="s">
        <v>1013</v>
      </c>
      <c r="C8" t="s">
        <v>1012</v>
      </c>
      <c r="D8" t="s">
        <v>678</v>
      </c>
      <c r="E8" s="13">
        <v>44378</v>
      </c>
      <c r="F8" s="13">
        <v>44621</v>
      </c>
      <c r="G8" s="9">
        <v>6.4256977124575723E-3</v>
      </c>
      <c r="H8" s="9">
        <v>3.2428099191863742E-2</v>
      </c>
      <c r="I8">
        <v>11</v>
      </c>
      <c r="J8">
        <v>21934</v>
      </c>
      <c r="K8" t="s">
        <v>817</v>
      </c>
      <c r="L8" s="23" t="s">
        <v>1228</v>
      </c>
      <c r="M8" s="22"/>
    </row>
    <row r="9" spans="1:13">
      <c r="A9">
        <v>2023</v>
      </c>
      <c r="B9" t="s">
        <v>1015</v>
      </c>
      <c r="C9" t="s">
        <v>1014</v>
      </c>
      <c r="D9" t="s">
        <v>671</v>
      </c>
      <c r="E9" s="13">
        <v>45261</v>
      </c>
      <c r="F9" s="13" t="s">
        <v>679</v>
      </c>
      <c r="G9" s="9">
        <v>5.57514482094451E-4</v>
      </c>
      <c r="H9" s="9">
        <v>5.57514482094451E-4</v>
      </c>
      <c r="I9">
        <v>3</v>
      </c>
      <c r="J9">
        <v>111948.42761818183</v>
      </c>
      <c r="K9" t="s">
        <v>817</v>
      </c>
      <c r="L9" s="23" t="s">
        <v>1228</v>
      </c>
      <c r="M9" s="22"/>
    </row>
    <row r="10" spans="1:13">
      <c r="A10">
        <v>2024</v>
      </c>
      <c r="B10" t="s">
        <v>1017</v>
      </c>
      <c r="C10" t="s">
        <v>1016</v>
      </c>
      <c r="D10" t="s">
        <v>671</v>
      </c>
      <c r="E10" s="13">
        <v>45566</v>
      </c>
      <c r="F10" s="13" t="s">
        <v>679</v>
      </c>
      <c r="G10" s="9">
        <v>4.8016078223131412E-7</v>
      </c>
      <c r="H10" s="9">
        <v>4.8016078223131412E-7</v>
      </c>
      <c r="I10">
        <v>1</v>
      </c>
      <c r="L10" s="23" t="s">
        <v>1228</v>
      </c>
      <c r="M10" s="22"/>
    </row>
    <row r="11" spans="1:13">
      <c r="A11">
        <v>2021</v>
      </c>
      <c r="B11" t="s">
        <v>1018</v>
      </c>
      <c r="C11" t="s">
        <v>1007</v>
      </c>
      <c r="D11" t="s">
        <v>671</v>
      </c>
      <c r="E11" s="13">
        <v>44501</v>
      </c>
      <c r="F11" s="13">
        <v>44805</v>
      </c>
      <c r="G11" s="9">
        <v>1.0357709287227589E-2</v>
      </c>
      <c r="H11" s="9">
        <v>0.11772965007016981</v>
      </c>
      <c r="I11">
        <v>12</v>
      </c>
      <c r="J11">
        <v>62092</v>
      </c>
      <c r="K11" t="s">
        <v>817</v>
      </c>
      <c r="L11" s="21"/>
      <c r="M11" s="22" t="s">
        <v>1227</v>
      </c>
    </row>
    <row r="12" spans="1:13" ht="24">
      <c r="A12">
        <v>2021</v>
      </c>
      <c r="B12" t="s">
        <v>1020</v>
      </c>
      <c r="C12" t="s">
        <v>1019</v>
      </c>
      <c r="D12" t="s">
        <v>671</v>
      </c>
      <c r="E12" s="13">
        <v>44470</v>
      </c>
      <c r="F12" s="13">
        <v>44958</v>
      </c>
      <c r="G12" s="9">
        <v>2.4253642963312678E-2</v>
      </c>
      <c r="H12" s="9">
        <v>2.5131059965346047E-2</v>
      </c>
      <c r="I12">
        <v>10</v>
      </c>
      <c r="J12">
        <v>6735</v>
      </c>
      <c r="K12" t="s">
        <v>817</v>
      </c>
      <c r="L12" s="21"/>
      <c r="M12" s="22" t="s">
        <v>1229</v>
      </c>
    </row>
    <row r="13" spans="1:13">
      <c r="A13">
        <v>2023</v>
      </c>
      <c r="B13" t="s">
        <v>1022</v>
      </c>
      <c r="C13" t="s">
        <v>1021</v>
      </c>
      <c r="D13" t="s">
        <v>671</v>
      </c>
      <c r="E13" s="13">
        <v>45170</v>
      </c>
      <c r="F13" s="13" t="s">
        <v>679</v>
      </c>
      <c r="G13" s="9">
        <v>4.5494775893710326E-3</v>
      </c>
      <c r="H13" s="9">
        <v>6.7090829152354994E-2</v>
      </c>
      <c r="I13">
        <v>1</v>
      </c>
      <c r="J13">
        <v>3650.3183878043233</v>
      </c>
      <c r="K13" t="s">
        <v>817</v>
      </c>
      <c r="L13" s="23" t="s">
        <v>1228</v>
      </c>
      <c r="M13" s="22"/>
    </row>
    <row r="14" spans="1:13">
      <c r="A14">
        <v>2021</v>
      </c>
      <c r="B14" t="s">
        <v>1024</v>
      </c>
      <c r="C14" t="s">
        <v>1023</v>
      </c>
      <c r="D14" t="s">
        <v>671</v>
      </c>
      <c r="E14" s="13">
        <v>44470</v>
      </c>
      <c r="F14" s="13">
        <v>44866</v>
      </c>
      <c r="G14" s="9">
        <v>5.7054655795091263E-3</v>
      </c>
      <c r="H14" s="9">
        <v>7.1310779502898802E-3</v>
      </c>
      <c r="I14">
        <v>11</v>
      </c>
      <c r="J14">
        <v>75000</v>
      </c>
      <c r="K14" t="s">
        <v>817</v>
      </c>
      <c r="L14" s="21"/>
      <c r="M14" s="22" t="s">
        <v>1227</v>
      </c>
    </row>
    <row r="15" spans="1:13" ht="24">
      <c r="A15">
        <v>2021</v>
      </c>
      <c r="B15" t="s">
        <v>1026</v>
      </c>
      <c r="C15" t="s">
        <v>1025</v>
      </c>
      <c r="D15" t="s">
        <v>671</v>
      </c>
      <c r="E15" s="13">
        <v>44440</v>
      </c>
      <c r="F15" s="13">
        <v>44593</v>
      </c>
      <c r="G15" s="9">
        <v>6.0022098390061663E-3</v>
      </c>
      <c r="H15" s="9">
        <v>9.033795146194578E-3</v>
      </c>
      <c r="I15">
        <v>10</v>
      </c>
      <c r="J15">
        <v>534563</v>
      </c>
      <c r="K15" t="s">
        <v>817</v>
      </c>
      <c r="L15" s="21"/>
      <c r="M15" s="22" t="s">
        <v>1230</v>
      </c>
    </row>
    <row r="16" spans="1:13">
      <c r="A16">
        <v>2024</v>
      </c>
      <c r="B16" t="s">
        <v>1027</v>
      </c>
      <c r="C16" t="s">
        <v>1012</v>
      </c>
      <c r="D16" t="s">
        <v>671</v>
      </c>
      <c r="E16" s="13">
        <v>45689</v>
      </c>
      <c r="F16" s="13" t="s">
        <v>679</v>
      </c>
      <c r="G16" s="9">
        <v>0</v>
      </c>
      <c r="H16" s="9">
        <v>3.2428099191863742E-2</v>
      </c>
      <c r="I16">
        <v>0</v>
      </c>
      <c r="L16" s="23" t="s">
        <v>1228</v>
      </c>
      <c r="M16" s="22"/>
    </row>
    <row r="17" spans="1:13">
      <c r="A17">
        <v>2021</v>
      </c>
      <c r="B17" t="s">
        <v>1028</v>
      </c>
      <c r="C17" t="s">
        <v>1012</v>
      </c>
      <c r="D17" t="s">
        <v>671</v>
      </c>
      <c r="E17" s="13">
        <v>44409</v>
      </c>
      <c r="F17" s="13">
        <v>44986</v>
      </c>
      <c r="G17" s="9">
        <v>6.1030778557506797E-3</v>
      </c>
      <c r="H17" s="9">
        <v>3.2428099191863742E-2</v>
      </c>
      <c r="I17">
        <v>4</v>
      </c>
      <c r="J17">
        <v>496524.97785299993</v>
      </c>
      <c r="K17" t="s">
        <v>817</v>
      </c>
      <c r="L17" s="21"/>
      <c r="M17" s="22" t="s">
        <v>1231</v>
      </c>
    </row>
    <row r="18" spans="1:13">
      <c r="A18">
        <v>2021</v>
      </c>
      <c r="B18" t="s">
        <v>1029</v>
      </c>
      <c r="C18" t="s">
        <v>1007</v>
      </c>
      <c r="D18" t="s">
        <v>671</v>
      </c>
      <c r="E18" s="13">
        <v>44440</v>
      </c>
      <c r="F18" s="13">
        <v>44774</v>
      </c>
      <c r="G18" s="9">
        <v>6.3238429379415739E-3</v>
      </c>
      <c r="H18" s="9">
        <v>0.11772965007016981</v>
      </c>
      <c r="I18">
        <v>4</v>
      </c>
      <c r="J18">
        <v>17920</v>
      </c>
      <c r="K18" t="s">
        <v>830</v>
      </c>
      <c r="L18" s="21"/>
      <c r="M18" s="22" t="s">
        <v>1227</v>
      </c>
    </row>
    <row r="19" spans="1:13">
      <c r="A19">
        <v>2023</v>
      </c>
      <c r="B19" t="s">
        <v>1031</v>
      </c>
      <c r="C19" t="s">
        <v>1030</v>
      </c>
      <c r="D19" t="s">
        <v>671</v>
      </c>
      <c r="E19" s="13">
        <v>45261</v>
      </c>
      <c r="F19" s="13" t="s">
        <v>679</v>
      </c>
      <c r="G19" s="9">
        <v>0</v>
      </c>
      <c r="H19" s="9">
        <v>0</v>
      </c>
      <c r="I19">
        <v>0</v>
      </c>
      <c r="J19">
        <v>577480.10146666667</v>
      </c>
      <c r="K19" t="s">
        <v>817</v>
      </c>
      <c r="L19" s="23" t="s">
        <v>1228</v>
      </c>
      <c r="M19" s="22"/>
    </row>
    <row r="20" spans="1:13">
      <c r="A20">
        <v>2023</v>
      </c>
      <c r="B20" t="s">
        <v>1033</v>
      </c>
      <c r="C20" t="s">
        <v>1032</v>
      </c>
      <c r="D20" t="s">
        <v>671</v>
      </c>
      <c r="E20" s="13">
        <v>45261</v>
      </c>
      <c r="F20" s="13" t="s">
        <v>679</v>
      </c>
      <c r="G20" s="9">
        <v>8.5897296309888163E-6</v>
      </c>
      <c r="H20" s="9">
        <v>0.46980408418407693</v>
      </c>
      <c r="I20">
        <v>1</v>
      </c>
      <c r="L20" s="23" t="s">
        <v>1228</v>
      </c>
      <c r="M20" s="22"/>
    </row>
    <row r="21" spans="1:13">
      <c r="A21">
        <v>2021</v>
      </c>
      <c r="B21" t="s">
        <v>1034</v>
      </c>
      <c r="C21" t="s">
        <v>1012</v>
      </c>
      <c r="D21" t="s">
        <v>691</v>
      </c>
      <c r="E21" s="13">
        <v>44409</v>
      </c>
      <c r="F21" s="13">
        <v>44621</v>
      </c>
      <c r="G21" s="9">
        <v>1.8039087226807655E-2</v>
      </c>
      <c r="H21" s="9">
        <v>3.2428099191863742E-2</v>
      </c>
      <c r="I21">
        <v>12</v>
      </c>
      <c r="J21" t="s">
        <v>833</v>
      </c>
      <c r="K21" t="s">
        <v>834</v>
      </c>
      <c r="L21" s="21"/>
      <c r="M21" s="22" t="s">
        <v>1227</v>
      </c>
    </row>
    <row r="22" spans="1:13">
      <c r="A22">
        <v>2023</v>
      </c>
      <c r="B22" t="s">
        <v>1035</v>
      </c>
      <c r="C22" t="s">
        <v>1007</v>
      </c>
      <c r="D22" t="s">
        <v>671</v>
      </c>
      <c r="E22" s="13">
        <v>45261</v>
      </c>
      <c r="F22" s="13">
        <v>45383</v>
      </c>
      <c r="G22" s="9">
        <v>6.5439158479336504E-3</v>
      </c>
      <c r="H22" s="9">
        <v>0.11772965007016981</v>
      </c>
      <c r="I22">
        <v>5</v>
      </c>
      <c r="J22">
        <v>9446</v>
      </c>
      <c r="K22" t="s">
        <v>835</v>
      </c>
      <c r="L22" s="21"/>
      <c r="M22" s="22" t="s">
        <v>1227</v>
      </c>
    </row>
    <row r="23" spans="1:13">
      <c r="A23">
        <v>2021</v>
      </c>
      <c r="B23" t="s">
        <v>1037</v>
      </c>
      <c r="C23" t="s">
        <v>1036</v>
      </c>
      <c r="D23" t="s">
        <v>671</v>
      </c>
      <c r="E23" s="13">
        <v>44287</v>
      </c>
      <c r="F23" s="13" t="s">
        <v>679</v>
      </c>
      <c r="G23" s="9">
        <v>1.068572255920995E-4</v>
      </c>
      <c r="H23" s="9">
        <v>1.2056708519017075E-2</v>
      </c>
      <c r="I23">
        <v>1</v>
      </c>
      <c r="J23">
        <v>1990367.6998028145</v>
      </c>
      <c r="K23" t="s">
        <v>817</v>
      </c>
      <c r="L23" s="23" t="s">
        <v>1228</v>
      </c>
      <c r="M23" s="22"/>
    </row>
    <row r="24" spans="1:13">
      <c r="A24">
        <v>2021</v>
      </c>
      <c r="B24" t="s">
        <v>1039</v>
      </c>
      <c r="C24" t="s">
        <v>1038</v>
      </c>
      <c r="D24" t="s">
        <v>671</v>
      </c>
      <c r="E24" s="13">
        <v>44136</v>
      </c>
      <c r="F24" s="13" t="s">
        <v>679</v>
      </c>
      <c r="G24" s="9">
        <v>9.742756049666012E-8</v>
      </c>
      <c r="H24" s="9">
        <v>2.8761952007941544E-2</v>
      </c>
      <c r="I24">
        <v>1</v>
      </c>
      <c r="J24">
        <v>0</v>
      </c>
      <c r="K24">
        <v>0</v>
      </c>
      <c r="L24" s="23" t="s">
        <v>1228</v>
      </c>
      <c r="M24" s="22"/>
    </row>
    <row r="25" spans="1:13">
      <c r="A25">
        <v>2022</v>
      </c>
      <c r="B25" t="s">
        <v>1040</v>
      </c>
      <c r="C25" t="s">
        <v>1007</v>
      </c>
      <c r="D25" t="s">
        <v>697</v>
      </c>
      <c r="E25" s="13">
        <v>44958</v>
      </c>
      <c r="F25" s="13" t="s">
        <v>679</v>
      </c>
      <c r="G25" s="9">
        <v>1.7875080738750737E-3</v>
      </c>
      <c r="H25" s="9">
        <v>0.11772965007016981</v>
      </c>
      <c r="I25">
        <v>1</v>
      </c>
      <c r="J25">
        <v>632455</v>
      </c>
      <c r="K25" t="s">
        <v>838</v>
      </c>
      <c r="L25" s="23" t="s">
        <v>1228</v>
      </c>
      <c r="M25" s="22"/>
    </row>
    <row r="26" spans="1:13">
      <c r="A26">
        <v>2023</v>
      </c>
      <c r="B26" t="s">
        <v>1041</v>
      </c>
      <c r="C26" t="s">
        <v>1025</v>
      </c>
      <c r="D26" t="s">
        <v>699</v>
      </c>
      <c r="E26" s="13">
        <v>44986</v>
      </c>
      <c r="F26" s="13" t="s">
        <v>679</v>
      </c>
      <c r="G26" s="9">
        <v>3.756116092486167E-4</v>
      </c>
      <c r="H26" s="9">
        <v>9.033795146194578E-3</v>
      </c>
      <c r="I26">
        <v>4</v>
      </c>
      <c r="J26">
        <v>646585.86926798942</v>
      </c>
      <c r="K26" t="s">
        <v>817</v>
      </c>
      <c r="L26" s="21"/>
      <c r="M26" s="22"/>
    </row>
    <row r="27" spans="1:13">
      <c r="A27">
        <v>2023</v>
      </c>
      <c r="B27" t="s">
        <v>1043</v>
      </c>
      <c r="C27" t="s">
        <v>1042</v>
      </c>
      <c r="D27" t="s">
        <v>678</v>
      </c>
      <c r="E27" s="13">
        <v>45231</v>
      </c>
      <c r="F27" s="13" t="s">
        <v>679</v>
      </c>
      <c r="G27" s="9">
        <v>8.8307847680627806E-5</v>
      </c>
      <c r="H27" s="9">
        <v>1.0992210526264871E-2</v>
      </c>
      <c r="I27">
        <v>1</v>
      </c>
      <c r="L27" s="23" t="s">
        <v>1228</v>
      </c>
      <c r="M27" s="22"/>
    </row>
    <row r="28" spans="1:13">
      <c r="A28">
        <v>2024</v>
      </c>
      <c r="B28" t="s">
        <v>1045</v>
      </c>
      <c r="C28" t="s">
        <v>1044</v>
      </c>
      <c r="D28" t="s">
        <v>703</v>
      </c>
      <c r="E28" s="13">
        <v>45413</v>
      </c>
      <c r="F28" s="13" t="s">
        <v>679</v>
      </c>
      <c r="G28" s="9">
        <v>3.5376958835164527E-4</v>
      </c>
      <c r="H28" s="9">
        <v>1.9755474665627843E-3</v>
      </c>
      <c r="I28">
        <v>2</v>
      </c>
      <c r="L28" s="21"/>
      <c r="M28" s="22"/>
    </row>
    <row r="29" spans="1:13">
      <c r="A29">
        <v>2024</v>
      </c>
      <c r="B29" t="s">
        <v>1046</v>
      </c>
      <c r="C29" t="s">
        <v>1044</v>
      </c>
      <c r="D29" t="s">
        <v>697</v>
      </c>
      <c r="E29" s="13">
        <v>45444</v>
      </c>
      <c r="F29" s="13" t="s">
        <v>679</v>
      </c>
      <c r="G29" s="9">
        <v>3.246063731970621E-5</v>
      </c>
      <c r="H29" s="9">
        <v>1.9755474665627843E-3</v>
      </c>
      <c r="I29">
        <v>1</v>
      </c>
      <c r="L29" s="23" t="s">
        <v>1228</v>
      </c>
      <c r="M29" s="22"/>
    </row>
    <row r="30" spans="1:13">
      <c r="A30">
        <v>2023</v>
      </c>
      <c r="B30" t="s">
        <v>1048</v>
      </c>
      <c r="C30" t="s">
        <v>1047</v>
      </c>
      <c r="D30" t="s">
        <v>703</v>
      </c>
      <c r="E30" s="13">
        <v>44044</v>
      </c>
      <c r="F30" s="13" t="s">
        <v>679</v>
      </c>
      <c r="G30" s="9">
        <v>9.7389325585235653E-4</v>
      </c>
      <c r="H30" s="9">
        <v>2.9737697897948123E-3</v>
      </c>
      <c r="I30">
        <v>2</v>
      </c>
      <c r="J30">
        <v>4815.3931948580839</v>
      </c>
      <c r="K30" t="s">
        <v>817</v>
      </c>
      <c r="L30" s="23" t="s">
        <v>1228</v>
      </c>
      <c r="M30" s="22"/>
    </row>
    <row r="31" spans="1:13">
      <c r="A31">
        <v>2022</v>
      </c>
      <c r="B31" t="s">
        <v>1050</v>
      </c>
      <c r="C31" t="s">
        <v>1049</v>
      </c>
      <c r="D31" t="s">
        <v>671</v>
      </c>
      <c r="E31" s="13">
        <v>44652</v>
      </c>
      <c r="F31" s="13">
        <v>45108</v>
      </c>
      <c r="G31" s="9">
        <v>1.3756122101409704E-3</v>
      </c>
      <c r="H31" s="9">
        <v>5.092304706400836E-3</v>
      </c>
      <c r="I31">
        <v>9</v>
      </c>
      <c r="J31">
        <v>1102.0350024916422</v>
      </c>
      <c r="K31" t="s">
        <v>817</v>
      </c>
      <c r="L31" s="21"/>
      <c r="M31" s="22" t="s">
        <v>1227</v>
      </c>
    </row>
    <row r="32" spans="1:13">
      <c r="A32">
        <v>2021</v>
      </c>
      <c r="B32" t="s">
        <v>1052</v>
      </c>
      <c r="C32" t="s">
        <v>1051</v>
      </c>
      <c r="D32" t="s">
        <v>671</v>
      </c>
      <c r="E32" s="13">
        <v>44348</v>
      </c>
      <c r="F32" s="13" t="s">
        <v>679</v>
      </c>
      <c r="G32" s="9">
        <v>4.2558628094358623E-5</v>
      </c>
      <c r="H32" s="9">
        <v>7.7882087892594647E-3</v>
      </c>
      <c r="I32">
        <v>1</v>
      </c>
      <c r="J32">
        <v>393.10430325027102</v>
      </c>
      <c r="K32" t="s">
        <v>844</v>
      </c>
      <c r="L32" s="23" t="s">
        <v>1228</v>
      </c>
      <c r="M32" s="22"/>
    </row>
    <row r="33" spans="1:13">
      <c r="A33">
        <v>2023</v>
      </c>
      <c r="B33" t="s">
        <v>1053</v>
      </c>
      <c r="C33" t="s">
        <v>1036</v>
      </c>
      <c r="D33" t="s">
        <v>671</v>
      </c>
      <c r="E33" s="13">
        <v>45170</v>
      </c>
      <c r="F33" s="13" t="s">
        <v>679</v>
      </c>
      <c r="G33" s="9">
        <v>4.7517406747369182E-3</v>
      </c>
      <c r="H33" s="9">
        <v>1.2056708519017075E-2</v>
      </c>
      <c r="I33">
        <v>1</v>
      </c>
      <c r="L33" s="23" t="s">
        <v>1228</v>
      </c>
      <c r="M33" s="22"/>
    </row>
    <row r="34" spans="1:13">
      <c r="A34">
        <v>2024</v>
      </c>
      <c r="B34" t="s">
        <v>1054</v>
      </c>
      <c r="C34" t="s">
        <v>1003</v>
      </c>
      <c r="D34" t="s">
        <v>703</v>
      </c>
      <c r="E34" s="13">
        <v>43983</v>
      </c>
      <c r="F34" s="13" t="s">
        <v>679</v>
      </c>
      <c r="G34" s="9">
        <v>7.5358057839972211E-4</v>
      </c>
      <c r="H34" s="9">
        <v>2.4385681651296651E-2</v>
      </c>
      <c r="I34">
        <v>2</v>
      </c>
      <c r="L34" s="23" t="s">
        <v>1228</v>
      </c>
      <c r="M34" s="22"/>
    </row>
    <row r="35" spans="1:13">
      <c r="A35">
        <v>2022</v>
      </c>
      <c r="B35" t="s">
        <v>1055</v>
      </c>
      <c r="C35" t="s">
        <v>1003</v>
      </c>
      <c r="D35" t="s">
        <v>671</v>
      </c>
      <c r="E35" s="13">
        <v>44805</v>
      </c>
      <c r="F35" s="13">
        <v>45108</v>
      </c>
      <c r="G35" s="9">
        <v>5.0908008029542564E-3</v>
      </c>
      <c r="H35" s="9">
        <v>2.4385681651296651E-2</v>
      </c>
      <c r="I35">
        <v>12</v>
      </c>
      <c r="J35">
        <v>14409</v>
      </c>
      <c r="K35" t="s">
        <v>817</v>
      </c>
      <c r="L35" s="21"/>
      <c r="M35" s="22" t="s">
        <v>1227</v>
      </c>
    </row>
    <row r="36" spans="1:13">
      <c r="A36">
        <v>2021</v>
      </c>
      <c r="B36" t="s">
        <v>1057</v>
      </c>
      <c r="C36" t="s">
        <v>1056</v>
      </c>
      <c r="D36" t="s">
        <v>709</v>
      </c>
      <c r="E36" s="13">
        <v>44652</v>
      </c>
      <c r="F36" s="13">
        <v>44958</v>
      </c>
      <c r="G36" s="9">
        <v>7.1868304958777217E-4</v>
      </c>
      <c r="H36" s="9">
        <v>7.1868304958777217E-4</v>
      </c>
      <c r="I36">
        <v>10</v>
      </c>
      <c r="J36">
        <v>4212</v>
      </c>
      <c r="K36" t="s">
        <v>817</v>
      </c>
      <c r="L36" s="23" t="s">
        <v>1228</v>
      </c>
      <c r="M36" s="22"/>
    </row>
    <row r="37" spans="1:13">
      <c r="A37">
        <v>2024</v>
      </c>
      <c r="B37" t="s">
        <v>1058</v>
      </c>
      <c r="C37" t="s">
        <v>1009</v>
      </c>
      <c r="D37" t="s">
        <v>671</v>
      </c>
      <c r="E37" s="13">
        <v>45474</v>
      </c>
      <c r="F37" s="13" t="s">
        <v>679</v>
      </c>
      <c r="G37" s="9">
        <v>2.9225936459005699E-4</v>
      </c>
      <c r="H37" s="9">
        <v>2.6238962166651732E-2</v>
      </c>
      <c r="I37">
        <v>2</v>
      </c>
      <c r="L37" s="23" t="s">
        <v>1228</v>
      </c>
      <c r="M37" s="22"/>
    </row>
    <row r="38" spans="1:13" ht="24">
      <c r="A38">
        <v>2021</v>
      </c>
      <c r="B38" t="s">
        <v>1059</v>
      </c>
      <c r="C38" t="s">
        <v>1007</v>
      </c>
      <c r="D38" t="s">
        <v>678</v>
      </c>
      <c r="E38" s="13">
        <v>44136</v>
      </c>
      <c r="F38" s="13">
        <v>44713</v>
      </c>
      <c r="G38" s="9">
        <v>1.0298512472091048E-2</v>
      </c>
      <c r="H38" s="9">
        <v>0.11772965007016981</v>
      </c>
      <c r="I38">
        <v>11</v>
      </c>
      <c r="J38" t="s">
        <v>846</v>
      </c>
      <c r="K38" t="s">
        <v>830</v>
      </c>
      <c r="L38" s="21"/>
      <c r="M38" s="22" t="s">
        <v>1230</v>
      </c>
    </row>
    <row r="39" spans="1:13">
      <c r="A39">
        <v>2023</v>
      </c>
      <c r="B39" t="s">
        <v>1060</v>
      </c>
      <c r="C39" t="s">
        <v>1042</v>
      </c>
      <c r="D39" t="s">
        <v>671</v>
      </c>
      <c r="E39" s="13">
        <v>45017</v>
      </c>
      <c r="F39" s="13" t="s">
        <v>679</v>
      </c>
      <c r="G39" s="9">
        <v>1.0165562588123287E-2</v>
      </c>
      <c r="H39" s="9">
        <v>1.0992210526264871E-2</v>
      </c>
      <c r="I39">
        <v>4</v>
      </c>
      <c r="J39">
        <v>279875.18774090905</v>
      </c>
      <c r="K39" t="s">
        <v>817</v>
      </c>
      <c r="L39" s="21"/>
      <c r="M39" s="22"/>
    </row>
    <row r="40" spans="1:13">
      <c r="A40">
        <v>2023</v>
      </c>
      <c r="B40" t="s">
        <v>1062</v>
      </c>
      <c r="C40" t="s">
        <v>1061</v>
      </c>
      <c r="D40" t="s">
        <v>697</v>
      </c>
      <c r="E40" s="13">
        <v>45505</v>
      </c>
      <c r="F40" s="13" t="s">
        <v>679</v>
      </c>
      <c r="G40" s="9">
        <v>6.0092904327635047E-7</v>
      </c>
      <c r="H40" s="9">
        <v>1.1876018165702408E-3</v>
      </c>
      <c r="I40">
        <v>1</v>
      </c>
      <c r="L40" s="23" t="s">
        <v>1228</v>
      </c>
      <c r="M40" s="22"/>
    </row>
    <row r="41" spans="1:13">
      <c r="A41">
        <v>2022</v>
      </c>
      <c r="B41" t="s">
        <v>1063</v>
      </c>
      <c r="C41" t="s">
        <v>1061</v>
      </c>
      <c r="D41" t="s">
        <v>714</v>
      </c>
      <c r="E41" s="13">
        <v>44835</v>
      </c>
      <c r="F41" s="13" t="s">
        <v>679</v>
      </c>
      <c r="G41" s="9">
        <v>1.1145935173203041E-3</v>
      </c>
      <c r="H41" s="9">
        <v>1.1876018165702408E-3</v>
      </c>
      <c r="I41">
        <v>1</v>
      </c>
      <c r="J41">
        <v>5209.0985458374307</v>
      </c>
      <c r="K41" t="s">
        <v>848</v>
      </c>
      <c r="L41" s="23" t="s">
        <v>1228</v>
      </c>
      <c r="M41" s="22"/>
    </row>
    <row r="42" spans="1:13">
      <c r="A42">
        <v>2022</v>
      </c>
      <c r="B42" t="s">
        <v>1064</v>
      </c>
      <c r="C42" t="s">
        <v>1009</v>
      </c>
      <c r="D42" t="s">
        <v>697</v>
      </c>
      <c r="E42" s="13">
        <v>44774</v>
      </c>
      <c r="F42" s="13" t="s">
        <v>679</v>
      </c>
      <c r="G42" s="9">
        <v>1.492509861947968E-4</v>
      </c>
      <c r="H42" s="9">
        <v>2.6238962166651732E-2</v>
      </c>
      <c r="I42">
        <v>1</v>
      </c>
      <c r="L42" s="23" t="s">
        <v>1228</v>
      </c>
      <c r="M42" s="22"/>
    </row>
    <row r="43" spans="1:13">
      <c r="A43">
        <v>2024</v>
      </c>
      <c r="B43" t="s">
        <v>1066</v>
      </c>
      <c r="C43" t="s">
        <v>1065</v>
      </c>
      <c r="D43" t="s">
        <v>671</v>
      </c>
      <c r="E43" s="13">
        <v>45444</v>
      </c>
      <c r="F43" s="13">
        <v>45778</v>
      </c>
      <c r="G43" s="9">
        <v>6.0914711853114745E-4</v>
      </c>
      <c r="H43" s="9">
        <v>5.1224527846188443E-3</v>
      </c>
      <c r="I43">
        <v>3</v>
      </c>
      <c r="L43" s="21"/>
      <c r="M43" s="22"/>
    </row>
    <row r="44" spans="1:13">
      <c r="A44">
        <v>2023</v>
      </c>
      <c r="B44" t="s">
        <v>1067</v>
      </c>
      <c r="C44" t="s">
        <v>1007</v>
      </c>
      <c r="D44" t="s">
        <v>718</v>
      </c>
      <c r="E44" s="13">
        <v>45170</v>
      </c>
      <c r="F44" s="13">
        <v>45352</v>
      </c>
      <c r="G44" s="9">
        <v>3.0876515904960595E-3</v>
      </c>
      <c r="H44" s="9">
        <v>0.11772965007016981</v>
      </c>
      <c r="I44">
        <v>9</v>
      </c>
      <c r="J44">
        <v>28000</v>
      </c>
      <c r="K44" t="s">
        <v>848</v>
      </c>
      <c r="L44" s="21"/>
      <c r="M44" s="22" t="s">
        <v>1227</v>
      </c>
    </row>
    <row r="45" spans="1:13">
      <c r="A45">
        <v>2024</v>
      </c>
      <c r="B45" t="s">
        <v>1069</v>
      </c>
      <c r="C45" t="s">
        <v>1068</v>
      </c>
      <c r="D45" t="s">
        <v>697</v>
      </c>
      <c r="E45" s="13">
        <v>45444</v>
      </c>
      <c r="F45" s="13" t="s">
        <v>679</v>
      </c>
      <c r="G45" s="9">
        <v>2.0989838904677361E-7</v>
      </c>
      <c r="H45" s="9">
        <v>2.0989838904677361E-7</v>
      </c>
      <c r="I45">
        <v>0</v>
      </c>
      <c r="L45" s="23" t="s">
        <v>1228</v>
      </c>
      <c r="M45" s="22"/>
    </row>
    <row r="46" spans="1:13">
      <c r="A46">
        <v>2024</v>
      </c>
      <c r="B46" t="s">
        <v>1071</v>
      </c>
      <c r="C46" t="s">
        <v>1070</v>
      </c>
      <c r="D46" t="s">
        <v>671</v>
      </c>
      <c r="E46" s="13">
        <v>45474</v>
      </c>
      <c r="F46" s="13" t="s">
        <v>679</v>
      </c>
      <c r="G46" s="9">
        <v>7.6535832950037116E-4</v>
      </c>
      <c r="H46" s="9">
        <v>2.0719844615646327E-2</v>
      </c>
      <c r="I46">
        <v>1</v>
      </c>
      <c r="L46" s="23" t="s">
        <v>1228</v>
      </c>
      <c r="M46" s="22"/>
    </row>
    <row r="47" spans="1:13">
      <c r="A47">
        <v>2023</v>
      </c>
      <c r="B47" t="s">
        <v>1072</v>
      </c>
      <c r="C47" t="s">
        <v>1007</v>
      </c>
      <c r="D47" t="s">
        <v>691</v>
      </c>
      <c r="E47" s="13">
        <v>45170</v>
      </c>
      <c r="F47" s="13">
        <v>45261</v>
      </c>
      <c r="G47" s="9">
        <v>2.5651587538444956E-3</v>
      </c>
      <c r="H47" s="9">
        <v>0.11772965007016981</v>
      </c>
      <c r="I47">
        <v>9</v>
      </c>
      <c r="J47">
        <v>14320</v>
      </c>
      <c r="K47" t="s">
        <v>835</v>
      </c>
      <c r="L47" s="21"/>
      <c r="M47" s="22"/>
    </row>
    <row r="48" spans="1:13">
      <c r="A48">
        <v>2023</v>
      </c>
      <c r="B48" t="s">
        <v>1073</v>
      </c>
      <c r="C48" t="s">
        <v>1009</v>
      </c>
      <c r="D48" t="s">
        <v>671</v>
      </c>
      <c r="E48" s="13">
        <v>45292</v>
      </c>
      <c r="F48" s="13">
        <v>45566</v>
      </c>
      <c r="G48" s="9">
        <v>1.5504356728570114E-3</v>
      </c>
      <c r="H48" s="9">
        <v>2.6238962166651732E-2</v>
      </c>
      <c r="I48">
        <v>2</v>
      </c>
      <c r="L48" s="21"/>
      <c r="M48" s="22" t="s">
        <v>1227</v>
      </c>
    </row>
    <row r="49" spans="1:13">
      <c r="A49">
        <v>2021</v>
      </c>
      <c r="B49" t="s">
        <v>1075</v>
      </c>
      <c r="C49" t="s">
        <v>1074</v>
      </c>
      <c r="D49" t="s">
        <v>709</v>
      </c>
      <c r="E49" s="13">
        <v>44317</v>
      </c>
      <c r="F49" s="13">
        <v>44348</v>
      </c>
      <c r="G49" s="9">
        <v>1.1509669986830039E-3</v>
      </c>
      <c r="H49" s="9">
        <v>1.1509669986830039E-3</v>
      </c>
      <c r="I49">
        <v>13</v>
      </c>
      <c r="J49">
        <v>18.273040906850699</v>
      </c>
      <c r="K49" t="s">
        <v>830</v>
      </c>
      <c r="L49" s="21"/>
      <c r="M49" s="22" t="s">
        <v>1227</v>
      </c>
    </row>
    <row r="50" spans="1:13">
      <c r="A50">
        <v>2022</v>
      </c>
      <c r="B50" t="s">
        <v>1076</v>
      </c>
      <c r="C50" t="s">
        <v>1042</v>
      </c>
      <c r="D50" t="s">
        <v>697</v>
      </c>
      <c r="E50" s="13">
        <v>45047</v>
      </c>
      <c r="F50" s="13" t="s">
        <v>679</v>
      </c>
      <c r="G50" s="9">
        <v>0</v>
      </c>
      <c r="H50" s="9">
        <v>1.0992210526264871E-2</v>
      </c>
      <c r="I50">
        <v>0</v>
      </c>
      <c r="L50" s="23" t="s">
        <v>1228</v>
      </c>
      <c r="M50" s="22"/>
    </row>
    <row r="51" spans="1:13">
      <c r="A51">
        <v>2023</v>
      </c>
      <c r="B51" t="s">
        <v>1078</v>
      </c>
      <c r="C51" t="s">
        <v>1077</v>
      </c>
      <c r="D51" t="s">
        <v>671</v>
      </c>
      <c r="E51" s="13">
        <v>45261</v>
      </c>
      <c r="F51" s="13">
        <v>45383</v>
      </c>
      <c r="G51" s="9">
        <v>3.3884351841806251E-4</v>
      </c>
      <c r="H51" s="9">
        <v>2.910993057622368E-3</v>
      </c>
      <c r="I51">
        <v>8</v>
      </c>
      <c r="J51">
        <v>15742</v>
      </c>
      <c r="K51" t="s">
        <v>817</v>
      </c>
      <c r="L51" s="21"/>
      <c r="M51" s="22" t="s">
        <v>1227</v>
      </c>
    </row>
    <row r="52" spans="1:13">
      <c r="A52">
        <v>2021</v>
      </c>
      <c r="B52" t="s">
        <v>1080</v>
      </c>
      <c r="C52" t="s">
        <v>1079</v>
      </c>
      <c r="D52" t="s">
        <v>671</v>
      </c>
      <c r="E52" s="13">
        <v>44317</v>
      </c>
      <c r="F52" s="13" t="s">
        <v>679</v>
      </c>
      <c r="G52" s="9">
        <v>5.7563659716633605E-4</v>
      </c>
      <c r="H52" s="9">
        <v>5.7563659716633605E-4</v>
      </c>
      <c r="I52">
        <v>6</v>
      </c>
      <c r="J52">
        <v>4823753.5359242382</v>
      </c>
      <c r="K52" t="s">
        <v>817</v>
      </c>
      <c r="L52" s="21"/>
      <c r="M52" s="22"/>
    </row>
    <row r="53" spans="1:13">
      <c r="A53">
        <v>2022</v>
      </c>
      <c r="B53" t="s">
        <v>1081</v>
      </c>
      <c r="C53" t="s">
        <v>1021</v>
      </c>
      <c r="D53" t="s">
        <v>671</v>
      </c>
      <c r="E53" s="13">
        <v>44593</v>
      </c>
      <c r="F53" s="13">
        <v>44743</v>
      </c>
      <c r="G53" s="9">
        <v>5.3127490564987868E-2</v>
      </c>
      <c r="H53" s="9">
        <v>6.7090829152354994E-2</v>
      </c>
      <c r="I53">
        <v>13</v>
      </c>
      <c r="J53" t="s">
        <v>855</v>
      </c>
      <c r="K53" t="s">
        <v>834</v>
      </c>
      <c r="L53" s="21"/>
      <c r="M53" s="22" t="s">
        <v>1231</v>
      </c>
    </row>
    <row r="54" spans="1:13">
      <c r="A54">
        <v>2022</v>
      </c>
      <c r="B54" t="s">
        <v>1082</v>
      </c>
      <c r="C54" t="s">
        <v>1077</v>
      </c>
      <c r="D54" t="s">
        <v>671</v>
      </c>
      <c r="E54" s="13">
        <v>44927</v>
      </c>
      <c r="F54" s="13" t="s">
        <v>679</v>
      </c>
      <c r="G54" s="9">
        <v>0</v>
      </c>
      <c r="H54" s="9">
        <v>2.910993057622368E-3</v>
      </c>
      <c r="I54">
        <v>0</v>
      </c>
      <c r="L54" s="23" t="s">
        <v>1228</v>
      </c>
      <c r="M54" s="22"/>
    </row>
    <row r="55" spans="1:13">
      <c r="A55">
        <v>2023</v>
      </c>
      <c r="B55" t="s">
        <v>1083</v>
      </c>
      <c r="C55" t="s">
        <v>1077</v>
      </c>
      <c r="D55" t="s">
        <v>671</v>
      </c>
      <c r="E55" s="13">
        <v>45078</v>
      </c>
      <c r="F55" s="13" t="s">
        <v>679</v>
      </c>
      <c r="G55" s="9">
        <v>1.1047882148468261E-4</v>
      </c>
      <c r="H55" s="9">
        <v>2.910993057622368E-3</v>
      </c>
      <c r="I55">
        <v>1</v>
      </c>
      <c r="J55">
        <v>23546.662070270278</v>
      </c>
      <c r="K55" t="s">
        <v>856</v>
      </c>
      <c r="L55" s="23" t="s">
        <v>1228</v>
      </c>
      <c r="M55" s="22"/>
    </row>
    <row r="56" spans="1:13">
      <c r="A56">
        <v>2023</v>
      </c>
      <c r="B56" t="s">
        <v>1085</v>
      </c>
      <c r="C56" t="s">
        <v>1084</v>
      </c>
      <c r="D56" t="s">
        <v>671</v>
      </c>
      <c r="E56" s="13">
        <v>45047</v>
      </c>
      <c r="F56" s="13">
        <v>45717</v>
      </c>
      <c r="G56" s="9">
        <v>4.3521092434976498E-3</v>
      </c>
      <c r="H56" s="9">
        <v>4.3521092434976498E-3</v>
      </c>
      <c r="I56">
        <v>10</v>
      </c>
      <c r="J56">
        <v>8695.0999875523339</v>
      </c>
      <c r="K56" t="s">
        <v>817</v>
      </c>
      <c r="L56" s="21"/>
      <c r="M56" s="22"/>
    </row>
    <row r="57" spans="1:13">
      <c r="A57">
        <v>2021</v>
      </c>
      <c r="B57" t="s">
        <v>1087</v>
      </c>
      <c r="C57" t="s">
        <v>1086</v>
      </c>
      <c r="D57" t="s">
        <v>671</v>
      </c>
      <c r="E57" s="13">
        <v>44378</v>
      </c>
      <c r="F57" s="13">
        <v>44866</v>
      </c>
      <c r="G57" s="9">
        <v>8.1748502326697212E-3</v>
      </c>
      <c r="H57" s="9">
        <v>8.1748502326697212E-3</v>
      </c>
      <c r="I57">
        <v>12</v>
      </c>
      <c r="J57">
        <v>1219</v>
      </c>
      <c r="K57" t="s">
        <v>817</v>
      </c>
      <c r="L57" s="21"/>
      <c r="M57" s="22" t="s">
        <v>1227</v>
      </c>
    </row>
    <row r="58" spans="1:13">
      <c r="A58">
        <v>2023</v>
      </c>
      <c r="B58" t="s">
        <v>1088</v>
      </c>
      <c r="C58" t="s">
        <v>1007</v>
      </c>
      <c r="D58" t="s">
        <v>671</v>
      </c>
      <c r="E58" s="13">
        <v>45231</v>
      </c>
      <c r="F58" s="13">
        <v>45748</v>
      </c>
      <c r="G58" s="9">
        <v>3.6788158178468564E-3</v>
      </c>
      <c r="H58" s="9">
        <v>0.11772965007016981</v>
      </c>
      <c r="I58">
        <v>5</v>
      </c>
      <c r="J58">
        <v>424228.56193914486</v>
      </c>
      <c r="K58" t="s">
        <v>817</v>
      </c>
      <c r="L58" s="21"/>
      <c r="M58" s="22"/>
    </row>
    <row r="59" spans="1:13">
      <c r="A59">
        <v>2022</v>
      </c>
      <c r="B59" t="s">
        <v>1089</v>
      </c>
      <c r="C59" t="s">
        <v>1007</v>
      </c>
      <c r="D59" t="s">
        <v>671</v>
      </c>
      <c r="E59" s="13">
        <v>44986</v>
      </c>
      <c r="F59" s="13" t="s">
        <v>679</v>
      </c>
      <c r="G59" s="9">
        <v>4.7950636006218513E-4</v>
      </c>
      <c r="H59" s="9">
        <v>0.11772965007016981</v>
      </c>
      <c r="I59">
        <v>4</v>
      </c>
      <c r="J59">
        <v>4348.84750226087</v>
      </c>
      <c r="K59" t="s">
        <v>848</v>
      </c>
      <c r="L59" s="23" t="s">
        <v>1228</v>
      </c>
      <c r="M59" s="22"/>
    </row>
    <row r="60" spans="1:13">
      <c r="A60">
        <v>2022</v>
      </c>
      <c r="B60" t="s">
        <v>1091</v>
      </c>
      <c r="C60" t="s">
        <v>1090</v>
      </c>
      <c r="D60" t="s">
        <v>733</v>
      </c>
      <c r="E60" s="13">
        <v>45444</v>
      </c>
      <c r="F60" s="13" t="s">
        <v>679</v>
      </c>
      <c r="G60" s="9">
        <v>4.0834012285518966E-6</v>
      </c>
      <c r="H60" s="9">
        <v>4.0834012285518966E-6</v>
      </c>
      <c r="I60">
        <v>1</v>
      </c>
      <c r="J60">
        <v>0</v>
      </c>
      <c r="K60">
        <v>0</v>
      </c>
      <c r="L60" s="23" t="s">
        <v>1228</v>
      </c>
      <c r="M60" s="22"/>
    </row>
    <row r="61" spans="1:13">
      <c r="A61">
        <v>2023</v>
      </c>
      <c r="B61" t="s">
        <v>1093</v>
      </c>
      <c r="C61" t="s">
        <v>1092</v>
      </c>
      <c r="D61" t="s">
        <v>703</v>
      </c>
      <c r="E61" s="13">
        <v>44652</v>
      </c>
      <c r="F61" s="13" t="s">
        <v>679</v>
      </c>
      <c r="G61" s="9">
        <v>7.5843821885123366E-5</v>
      </c>
      <c r="H61" s="9">
        <v>7.5843821885123366E-5</v>
      </c>
      <c r="I61">
        <v>8</v>
      </c>
      <c r="J61">
        <v>1013.9674665639006</v>
      </c>
      <c r="K61" t="s">
        <v>817</v>
      </c>
      <c r="L61" s="21"/>
      <c r="M61" s="22"/>
    </row>
    <row r="62" spans="1:13">
      <c r="A62">
        <v>2024</v>
      </c>
      <c r="B62" t="s">
        <v>1094</v>
      </c>
      <c r="C62" t="s">
        <v>1036</v>
      </c>
      <c r="D62" t="s">
        <v>670</v>
      </c>
      <c r="E62" s="13">
        <v>45748</v>
      </c>
      <c r="F62" s="13" t="s">
        <v>679</v>
      </c>
      <c r="G62" s="9">
        <v>0</v>
      </c>
      <c r="H62" s="9">
        <v>1.2056708519017075E-2</v>
      </c>
      <c r="I62">
        <v>0</v>
      </c>
      <c r="J62" t="e">
        <v>#N/A</v>
      </c>
      <c r="K62" t="e">
        <v>#N/A</v>
      </c>
      <c r="L62" s="23" t="s">
        <v>1228</v>
      </c>
      <c r="M62" s="22"/>
    </row>
    <row r="63" spans="1:13">
      <c r="A63">
        <v>2023</v>
      </c>
      <c r="B63" t="s">
        <v>1095</v>
      </c>
      <c r="C63" t="s">
        <v>1007</v>
      </c>
      <c r="D63" t="s">
        <v>699</v>
      </c>
      <c r="E63" s="13">
        <v>45078</v>
      </c>
      <c r="F63" s="13">
        <v>45139</v>
      </c>
      <c r="G63" s="9">
        <v>1.8117804774398637E-3</v>
      </c>
      <c r="H63" s="9">
        <v>0.11772965007016981</v>
      </c>
      <c r="I63">
        <v>8</v>
      </c>
      <c r="J63">
        <v>12480</v>
      </c>
      <c r="K63" t="s">
        <v>848</v>
      </c>
      <c r="L63" s="21"/>
      <c r="M63" s="22" t="s">
        <v>1227</v>
      </c>
    </row>
    <row r="64" spans="1:13">
      <c r="A64">
        <v>2021</v>
      </c>
      <c r="B64" t="s">
        <v>1097</v>
      </c>
      <c r="C64" t="s">
        <v>1096</v>
      </c>
      <c r="D64" t="s">
        <v>671</v>
      </c>
      <c r="E64" s="13">
        <v>44378</v>
      </c>
      <c r="F64" s="13" t="s">
        <v>679</v>
      </c>
      <c r="G64" s="9">
        <v>3.224366343465623E-8</v>
      </c>
      <c r="H64" s="9">
        <v>3.2606924350690289E-5</v>
      </c>
      <c r="I64">
        <v>1</v>
      </c>
      <c r="J64">
        <v>640.84497180595599</v>
      </c>
      <c r="K64" t="s">
        <v>862</v>
      </c>
      <c r="L64" s="23" t="s">
        <v>1228</v>
      </c>
      <c r="M64" s="22"/>
    </row>
    <row r="65" spans="1:13">
      <c r="A65">
        <v>2021</v>
      </c>
      <c r="B65" t="s">
        <v>1098</v>
      </c>
      <c r="C65" t="s">
        <v>1007</v>
      </c>
      <c r="D65" t="s">
        <v>678</v>
      </c>
      <c r="E65" s="13">
        <v>44317</v>
      </c>
      <c r="F65" s="13" t="s">
        <v>679</v>
      </c>
      <c r="G65" s="9">
        <v>3.1026387379837787E-3</v>
      </c>
      <c r="H65" s="9">
        <v>0.11772965007016981</v>
      </c>
      <c r="I65">
        <v>4</v>
      </c>
      <c r="J65">
        <v>545000</v>
      </c>
      <c r="K65" t="s">
        <v>863</v>
      </c>
      <c r="L65" s="23" t="s">
        <v>1228</v>
      </c>
      <c r="M65" s="22"/>
    </row>
    <row r="66" spans="1:13">
      <c r="A66">
        <v>2024</v>
      </c>
      <c r="B66" t="s">
        <v>1099</v>
      </c>
      <c r="C66" t="s">
        <v>1007</v>
      </c>
      <c r="D66" t="s">
        <v>671</v>
      </c>
      <c r="E66" s="13">
        <v>45444</v>
      </c>
      <c r="F66" s="13" t="s">
        <v>679</v>
      </c>
      <c r="G66" s="9">
        <v>1.7553756887664443E-3</v>
      </c>
      <c r="H66" s="9">
        <v>0.11772965007016981</v>
      </c>
      <c r="I66">
        <v>1</v>
      </c>
      <c r="J66" t="e">
        <v>#N/A</v>
      </c>
      <c r="K66" t="e">
        <v>#N/A</v>
      </c>
      <c r="L66" s="23" t="s">
        <v>1228</v>
      </c>
      <c r="M66" s="22"/>
    </row>
    <row r="67" spans="1:13">
      <c r="A67">
        <v>2024</v>
      </c>
      <c r="B67" t="s">
        <v>1100</v>
      </c>
      <c r="C67" t="s">
        <v>1007</v>
      </c>
      <c r="D67" t="s">
        <v>671</v>
      </c>
      <c r="E67" s="13">
        <v>45597</v>
      </c>
      <c r="F67" s="13" t="s">
        <v>679</v>
      </c>
      <c r="G67" s="9">
        <v>1.4472853616087359E-4</v>
      </c>
      <c r="H67" s="9">
        <v>0.11772965007016981</v>
      </c>
      <c r="I67">
        <v>1</v>
      </c>
      <c r="J67" t="e">
        <v>#N/A</v>
      </c>
      <c r="K67" t="e">
        <v>#N/A</v>
      </c>
      <c r="L67" s="23" t="s">
        <v>1228</v>
      </c>
      <c r="M67" s="22"/>
    </row>
    <row r="68" spans="1:13">
      <c r="A68">
        <v>2021</v>
      </c>
      <c r="B68" t="s">
        <v>1101</v>
      </c>
      <c r="C68" t="s">
        <v>1007</v>
      </c>
      <c r="D68" t="s">
        <v>671</v>
      </c>
      <c r="E68" s="13">
        <v>44378</v>
      </c>
      <c r="F68" s="13" t="s">
        <v>679</v>
      </c>
      <c r="G68" s="9">
        <v>0</v>
      </c>
      <c r="H68" s="9">
        <v>0.11772965007016981</v>
      </c>
      <c r="I68">
        <v>0</v>
      </c>
      <c r="J68">
        <v>15713.422229962547</v>
      </c>
      <c r="K68" t="s">
        <v>830</v>
      </c>
      <c r="L68" s="23" t="s">
        <v>1228</v>
      </c>
      <c r="M68" s="22"/>
    </row>
    <row r="69" spans="1:13">
      <c r="A69">
        <v>2024</v>
      </c>
      <c r="B69" t="s">
        <v>1102</v>
      </c>
      <c r="C69" t="s">
        <v>1032</v>
      </c>
      <c r="D69" t="s">
        <v>738</v>
      </c>
      <c r="E69" s="13">
        <v>45444</v>
      </c>
      <c r="F69" s="13">
        <v>45444</v>
      </c>
      <c r="G69" s="9">
        <v>5.5582697179457527E-5</v>
      </c>
      <c r="H69" s="9">
        <v>0.46980408418407693</v>
      </c>
      <c r="I69">
        <v>2</v>
      </c>
      <c r="J69" t="e">
        <v>#N/A</v>
      </c>
      <c r="K69" t="e">
        <v>#N/A</v>
      </c>
      <c r="L69" s="21"/>
      <c r="M69" s="22" t="s">
        <v>1231</v>
      </c>
    </row>
    <row r="70" spans="1:13">
      <c r="A70">
        <v>2024</v>
      </c>
      <c r="B70" t="s">
        <v>1104</v>
      </c>
      <c r="C70" t="s">
        <v>1103</v>
      </c>
      <c r="D70" t="s">
        <v>703</v>
      </c>
      <c r="E70" s="13">
        <v>34455</v>
      </c>
      <c r="F70" s="13" t="s">
        <v>679</v>
      </c>
      <c r="G70" s="9">
        <v>3.8372728281827208E-3</v>
      </c>
      <c r="H70" s="9">
        <v>3.8372728281827208E-3</v>
      </c>
      <c r="I70">
        <v>9</v>
      </c>
      <c r="J70" t="e">
        <v>#N/A</v>
      </c>
      <c r="K70" t="e">
        <v>#N/A</v>
      </c>
      <c r="L70" s="21"/>
      <c r="M70" s="22"/>
    </row>
    <row r="71" spans="1:13">
      <c r="A71">
        <v>2023</v>
      </c>
      <c r="B71" t="s">
        <v>1105</v>
      </c>
      <c r="C71" t="s">
        <v>1012</v>
      </c>
      <c r="D71" t="s">
        <v>671</v>
      </c>
      <c r="E71" s="13">
        <v>45261</v>
      </c>
      <c r="F71" s="13" t="s">
        <v>679</v>
      </c>
      <c r="G71" s="9">
        <v>1.8602363968478325E-3</v>
      </c>
      <c r="H71" s="9">
        <v>3.2428099191863742E-2</v>
      </c>
      <c r="I71">
        <v>6</v>
      </c>
      <c r="J71" t="e">
        <v>#N/A</v>
      </c>
      <c r="K71" t="e">
        <v>#N/A</v>
      </c>
      <c r="L71" s="21"/>
      <c r="M71" s="22"/>
    </row>
    <row r="72" spans="1:13">
      <c r="A72">
        <v>2024</v>
      </c>
      <c r="B72" t="s">
        <v>1106</v>
      </c>
      <c r="C72" t="s">
        <v>1007</v>
      </c>
      <c r="D72" t="s">
        <v>714</v>
      </c>
      <c r="E72" s="13">
        <v>45536</v>
      </c>
      <c r="F72" s="13">
        <v>45748</v>
      </c>
      <c r="G72" s="9">
        <v>1.11113767715797E-3</v>
      </c>
      <c r="H72" s="9">
        <v>0.11772965007016981</v>
      </c>
      <c r="I72">
        <v>1</v>
      </c>
      <c r="J72" t="e">
        <v>#N/A</v>
      </c>
      <c r="K72" t="e">
        <v>#N/A</v>
      </c>
      <c r="L72" s="23" t="s">
        <v>1228</v>
      </c>
      <c r="M72" s="22"/>
    </row>
    <row r="73" spans="1:13">
      <c r="A73">
        <v>2023</v>
      </c>
      <c r="B73" t="s">
        <v>1107</v>
      </c>
      <c r="C73" t="s">
        <v>1003</v>
      </c>
      <c r="D73" t="s">
        <v>709</v>
      </c>
      <c r="E73" s="13">
        <v>45231</v>
      </c>
      <c r="F73" s="13">
        <v>45536</v>
      </c>
      <c r="G73" s="9">
        <v>1.9498109808630045E-3</v>
      </c>
      <c r="H73" s="9">
        <v>2.4385681651296651E-2</v>
      </c>
      <c r="I73">
        <v>8</v>
      </c>
      <c r="J73">
        <v>24397</v>
      </c>
      <c r="K73" t="s">
        <v>817</v>
      </c>
      <c r="L73" s="21"/>
      <c r="M73" s="22" t="s">
        <v>1231</v>
      </c>
    </row>
    <row r="74" spans="1:13">
      <c r="A74">
        <v>2023</v>
      </c>
      <c r="B74" t="s">
        <v>1108</v>
      </c>
      <c r="C74" t="s">
        <v>1009</v>
      </c>
      <c r="D74" t="s">
        <v>671</v>
      </c>
      <c r="E74" s="13">
        <v>44927</v>
      </c>
      <c r="F74" s="13" t="s">
        <v>679</v>
      </c>
      <c r="G74" s="9">
        <v>3.1427156359951753E-3</v>
      </c>
      <c r="H74" s="9">
        <v>2.6238962166651732E-2</v>
      </c>
      <c r="I74">
        <v>2</v>
      </c>
      <c r="J74">
        <v>32326.577982758619</v>
      </c>
      <c r="K74" t="s">
        <v>817</v>
      </c>
      <c r="L74" s="23" t="s">
        <v>1228</v>
      </c>
      <c r="M74" s="22"/>
    </row>
    <row r="75" spans="1:13" ht="24">
      <c r="A75">
        <v>2022</v>
      </c>
      <c r="B75" t="s">
        <v>1110</v>
      </c>
      <c r="C75" t="s">
        <v>1109</v>
      </c>
      <c r="D75" t="s">
        <v>709</v>
      </c>
      <c r="E75" s="13">
        <v>44774</v>
      </c>
      <c r="F75" s="13">
        <v>44986</v>
      </c>
      <c r="G75" s="9">
        <v>7.1281058291859222E-4</v>
      </c>
      <c r="H75" s="9">
        <v>4.9054951553048558E-2</v>
      </c>
      <c r="I75">
        <v>9</v>
      </c>
      <c r="J75">
        <v>28408.69318992248</v>
      </c>
      <c r="K75" t="s">
        <v>866</v>
      </c>
      <c r="L75" s="21"/>
      <c r="M75" s="22" t="s">
        <v>1235</v>
      </c>
    </row>
    <row r="76" spans="1:13">
      <c r="A76">
        <v>2023</v>
      </c>
      <c r="B76" t="s">
        <v>1111</v>
      </c>
      <c r="C76" t="s">
        <v>1061</v>
      </c>
      <c r="D76" t="s">
        <v>670</v>
      </c>
      <c r="E76" s="13">
        <v>45658</v>
      </c>
      <c r="F76" s="13" t="s">
        <v>679</v>
      </c>
      <c r="G76" s="9">
        <v>0</v>
      </c>
      <c r="H76" s="9">
        <v>1.1876018165702408E-3</v>
      </c>
      <c r="I76">
        <v>0</v>
      </c>
      <c r="J76">
        <v>0</v>
      </c>
      <c r="K76">
        <v>0</v>
      </c>
      <c r="L76" s="23" t="s">
        <v>1228</v>
      </c>
      <c r="M76" s="22"/>
    </row>
    <row r="77" spans="1:13">
      <c r="A77">
        <v>2024</v>
      </c>
      <c r="B77" t="s">
        <v>1112</v>
      </c>
      <c r="C77" t="s">
        <v>1009</v>
      </c>
      <c r="D77" t="s">
        <v>671</v>
      </c>
      <c r="E77" s="13">
        <v>45717</v>
      </c>
      <c r="F77" s="13" t="s">
        <v>679</v>
      </c>
      <c r="G77" s="9">
        <v>0</v>
      </c>
      <c r="H77" s="9">
        <v>2.6238962166651732E-2</v>
      </c>
      <c r="I77">
        <v>0</v>
      </c>
      <c r="J77" t="e">
        <v>#N/A</v>
      </c>
      <c r="K77" t="e">
        <v>#N/A</v>
      </c>
      <c r="L77" s="23" t="s">
        <v>1228</v>
      </c>
      <c r="M77" s="22"/>
    </row>
    <row r="78" spans="1:13">
      <c r="A78">
        <v>2021</v>
      </c>
      <c r="B78" t="s">
        <v>1113</v>
      </c>
      <c r="C78" t="s">
        <v>1007</v>
      </c>
      <c r="D78" t="s">
        <v>703</v>
      </c>
      <c r="E78" s="13">
        <v>44317</v>
      </c>
      <c r="F78" s="13" t="s">
        <v>679</v>
      </c>
      <c r="G78" s="9">
        <v>1.8240679349443665E-3</v>
      </c>
      <c r="H78" s="9">
        <v>0.11772965007016981</v>
      </c>
      <c r="I78">
        <v>3</v>
      </c>
      <c r="J78">
        <v>501900</v>
      </c>
      <c r="K78" t="s">
        <v>838</v>
      </c>
      <c r="L78" s="21"/>
      <c r="M78" s="22"/>
    </row>
    <row r="79" spans="1:13">
      <c r="A79">
        <v>2021</v>
      </c>
      <c r="B79" t="s">
        <v>1114</v>
      </c>
      <c r="C79" t="s">
        <v>1051</v>
      </c>
      <c r="D79" t="s">
        <v>671</v>
      </c>
      <c r="E79" s="13">
        <v>44501</v>
      </c>
      <c r="F79" s="13" t="s">
        <v>679</v>
      </c>
      <c r="G79" s="9">
        <v>4.7196578159694304E-3</v>
      </c>
      <c r="H79" s="9">
        <v>7.7882087892594647E-3</v>
      </c>
      <c r="I79">
        <v>2</v>
      </c>
      <c r="J79">
        <v>38893.840667076918</v>
      </c>
      <c r="K79" t="s">
        <v>817</v>
      </c>
      <c r="L79" s="23" t="s">
        <v>1228</v>
      </c>
      <c r="M79" s="22"/>
    </row>
    <row r="80" spans="1:13">
      <c r="A80">
        <v>2021</v>
      </c>
      <c r="B80" t="s">
        <v>1115</v>
      </c>
      <c r="C80" t="s">
        <v>1007</v>
      </c>
      <c r="D80" t="s">
        <v>671</v>
      </c>
      <c r="E80" s="13">
        <v>44317</v>
      </c>
      <c r="F80" s="13" t="s">
        <v>679</v>
      </c>
      <c r="G80" s="9">
        <v>7.6403100155514683E-4</v>
      </c>
      <c r="H80" s="9">
        <v>0.11772965007016981</v>
      </c>
      <c r="I80">
        <v>4</v>
      </c>
      <c r="J80">
        <v>0</v>
      </c>
      <c r="K80">
        <v>0</v>
      </c>
      <c r="L80" s="21"/>
      <c r="M80" s="22"/>
    </row>
    <row r="81" spans="1:13">
      <c r="A81">
        <v>2023</v>
      </c>
      <c r="B81" t="s">
        <v>1116</v>
      </c>
      <c r="C81" t="s">
        <v>1021</v>
      </c>
      <c r="D81" t="s">
        <v>671</v>
      </c>
      <c r="E81" s="13">
        <v>45170</v>
      </c>
      <c r="F81" s="13" t="s">
        <v>679</v>
      </c>
      <c r="G81" s="9">
        <v>2.0194451443275303E-3</v>
      </c>
      <c r="H81" s="9">
        <v>6.7090829152354994E-2</v>
      </c>
      <c r="I81">
        <v>1</v>
      </c>
      <c r="J81">
        <v>12.198984910804876</v>
      </c>
      <c r="K81" t="s">
        <v>867</v>
      </c>
      <c r="L81" s="23" t="s">
        <v>1228</v>
      </c>
      <c r="M81" s="22"/>
    </row>
    <row r="82" spans="1:13">
      <c r="A82">
        <v>2022</v>
      </c>
      <c r="B82" t="s">
        <v>1118</v>
      </c>
      <c r="C82" t="s">
        <v>1117</v>
      </c>
      <c r="D82" t="s">
        <v>733</v>
      </c>
      <c r="E82" s="13">
        <v>45108</v>
      </c>
      <c r="F82" s="13">
        <v>45352</v>
      </c>
      <c r="G82" s="9">
        <v>7.368127298888477E-4</v>
      </c>
      <c r="H82" s="9">
        <v>1.5296954712447929E-3</v>
      </c>
      <c r="I82">
        <v>2</v>
      </c>
      <c r="J82" t="e">
        <v>#N/A</v>
      </c>
      <c r="K82" t="e">
        <v>#N/A</v>
      </c>
      <c r="L82" s="23" t="s">
        <v>1228</v>
      </c>
      <c r="M82" s="22"/>
    </row>
    <row r="83" spans="1:13">
      <c r="A83">
        <v>2021</v>
      </c>
      <c r="B83" t="s">
        <v>1119</v>
      </c>
      <c r="C83" t="s">
        <v>1065</v>
      </c>
      <c r="D83" t="s">
        <v>733</v>
      </c>
      <c r="E83" s="13">
        <v>44927</v>
      </c>
      <c r="F83" s="13" t="s">
        <v>679</v>
      </c>
      <c r="G83" s="9">
        <v>9.0687870753571682E-4</v>
      </c>
      <c r="H83" s="9">
        <v>5.1224527846188443E-3</v>
      </c>
      <c r="I83">
        <v>6</v>
      </c>
      <c r="J83" t="e">
        <v>#N/A</v>
      </c>
      <c r="K83" t="e">
        <v>#N/A</v>
      </c>
      <c r="L83" s="21"/>
      <c r="M83" s="22"/>
    </row>
    <row r="84" spans="1:13" ht="24">
      <c r="A84">
        <v>2021</v>
      </c>
      <c r="B84" t="s">
        <v>1120</v>
      </c>
      <c r="C84" t="s">
        <v>1109</v>
      </c>
      <c r="D84" t="s">
        <v>671</v>
      </c>
      <c r="E84" s="13">
        <v>44531</v>
      </c>
      <c r="F84" s="13">
        <v>44927</v>
      </c>
      <c r="G84" s="9">
        <v>2.3190180338737779E-3</v>
      </c>
      <c r="H84" s="9">
        <v>4.9054951553048558E-2</v>
      </c>
      <c r="I84">
        <v>12</v>
      </c>
      <c r="J84">
        <v>58128</v>
      </c>
      <c r="K84" t="s">
        <v>869</v>
      </c>
      <c r="L84" s="21"/>
      <c r="M84" s="22" t="s">
        <v>1229</v>
      </c>
    </row>
    <row r="85" spans="1:13">
      <c r="A85">
        <v>2024</v>
      </c>
      <c r="B85" t="s">
        <v>1121</v>
      </c>
      <c r="C85" t="s">
        <v>1042</v>
      </c>
      <c r="D85" t="s">
        <v>671</v>
      </c>
      <c r="E85" s="13">
        <v>45627</v>
      </c>
      <c r="F85" s="13" t="s">
        <v>679</v>
      </c>
      <c r="G85" s="9">
        <v>5.6999631693931175E-6</v>
      </c>
      <c r="H85" s="9">
        <v>1.0992210526264871E-2</v>
      </c>
      <c r="I85">
        <v>1</v>
      </c>
      <c r="J85" t="e">
        <v>#N/A</v>
      </c>
      <c r="K85" t="e">
        <v>#N/A</v>
      </c>
      <c r="L85" s="23" t="s">
        <v>1228</v>
      </c>
      <c r="M85" s="22"/>
    </row>
    <row r="86" spans="1:13">
      <c r="A86">
        <v>2022</v>
      </c>
      <c r="B86" t="s">
        <v>1122</v>
      </c>
      <c r="C86" t="s">
        <v>1005</v>
      </c>
      <c r="D86" t="s">
        <v>671</v>
      </c>
      <c r="E86" s="13">
        <v>44713</v>
      </c>
      <c r="F86" s="13">
        <v>45139</v>
      </c>
      <c r="G86" s="9">
        <v>6.6992932163725972E-3</v>
      </c>
      <c r="H86" s="9">
        <v>6.7142123461748152E-3</v>
      </c>
      <c r="I86">
        <v>9</v>
      </c>
      <c r="J86">
        <v>22484</v>
      </c>
      <c r="K86" t="s">
        <v>817</v>
      </c>
      <c r="L86" s="21"/>
      <c r="M86" s="22" t="s">
        <v>1227</v>
      </c>
    </row>
    <row r="87" spans="1:13">
      <c r="A87">
        <v>2021</v>
      </c>
      <c r="B87" t="s">
        <v>1123</v>
      </c>
      <c r="C87" t="s">
        <v>1007</v>
      </c>
      <c r="D87" t="s">
        <v>671</v>
      </c>
      <c r="E87" s="13">
        <v>44256</v>
      </c>
      <c r="F87" s="13" t="s">
        <v>679</v>
      </c>
      <c r="G87" s="9">
        <v>1.0484450469555399E-5</v>
      </c>
      <c r="H87" s="9">
        <v>0.11772965007016981</v>
      </c>
      <c r="I87">
        <v>1</v>
      </c>
      <c r="J87">
        <v>0</v>
      </c>
      <c r="K87">
        <v>0</v>
      </c>
      <c r="L87" s="23" t="s">
        <v>1228</v>
      </c>
      <c r="M87" s="22"/>
    </row>
    <row r="88" spans="1:13">
      <c r="A88">
        <v>2023</v>
      </c>
      <c r="B88" t="s">
        <v>1124</v>
      </c>
      <c r="C88" t="s">
        <v>1077</v>
      </c>
      <c r="D88" t="s">
        <v>691</v>
      </c>
      <c r="E88" s="13">
        <v>45047</v>
      </c>
      <c r="F88" s="13">
        <v>45200</v>
      </c>
      <c r="G88" s="9">
        <v>2.4616707177196229E-3</v>
      </c>
      <c r="H88" s="9">
        <v>2.910993057622368E-3</v>
      </c>
      <c r="I88">
        <v>10</v>
      </c>
      <c r="J88">
        <v>30977</v>
      </c>
      <c r="K88" t="s">
        <v>817</v>
      </c>
      <c r="L88" s="21"/>
      <c r="M88" s="22" t="s">
        <v>1227</v>
      </c>
    </row>
    <row r="89" spans="1:13">
      <c r="A89">
        <v>2022</v>
      </c>
      <c r="B89" t="s">
        <v>1125</v>
      </c>
      <c r="C89" t="s">
        <v>1007</v>
      </c>
      <c r="D89" t="s">
        <v>671</v>
      </c>
      <c r="E89" s="13">
        <v>44986</v>
      </c>
      <c r="F89" s="13" t="s">
        <v>679</v>
      </c>
      <c r="G89" s="9">
        <v>2.5603578979038911E-3</v>
      </c>
      <c r="H89" s="9">
        <v>0.11772965007016981</v>
      </c>
      <c r="I89">
        <v>2</v>
      </c>
      <c r="J89">
        <v>37448.086927854391</v>
      </c>
      <c r="K89" t="s">
        <v>848</v>
      </c>
      <c r="L89" s="21"/>
      <c r="M89" s="22"/>
    </row>
    <row r="90" spans="1:13">
      <c r="A90">
        <v>2022</v>
      </c>
      <c r="B90" t="s">
        <v>1126</v>
      </c>
      <c r="C90" t="s">
        <v>1044</v>
      </c>
      <c r="D90" t="s">
        <v>670</v>
      </c>
      <c r="E90" s="13">
        <v>45383</v>
      </c>
      <c r="F90" s="13" t="s">
        <v>679</v>
      </c>
      <c r="G90" s="9">
        <v>0</v>
      </c>
      <c r="H90" s="9">
        <v>1.9755474665627843E-3</v>
      </c>
      <c r="I90">
        <v>0</v>
      </c>
      <c r="J90" t="e">
        <v>#N/A</v>
      </c>
      <c r="K90" t="e">
        <v>#N/A</v>
      </c>
      <c r="L90" s="23" t="s">
        <v>1228</v>
      </c>
      <c r="M90" s="22"/>
    </row>
    <row r="91" spans="1:13">
      <c r="A91">
        <v>2021</v>
      </c>
      <c r="B91" t="s">
        <v>1127</v>
      </c>
      <c r="C91" t="s">
        <v>1007</v>
      </c>
      <c r="D91" t="s">
        <v>671</v>
      </c>
      <c r="E91" s="13">
        <v>44440</v>
      </c>
      <c r="F91" s="13" t="s">
        <v>679</v>
      </c>
      <c r="G91" s="9">
        <v>1.2567272488413555E-5</v>
      </c>
      <c r="H91" s="9">
        <v>0.11772965007016981</v>
      </c>
      <c r="I91">
        <v>1</v>
      </c>
      <c r="J91">
        <v>143144.57474342108</v>
      </c>
      <c r="K91" t="s">
        <v>817</v>
      </c>
      <c r="L91" s="23" t="s">
        <v>1228</v>
      </c>
      <c r="M91" s="22"/>
    </row>
    <row r="92" spans="1:13">
      <c r="A92">
        <v>2023</v>
      </c>
      <c r="B92" t="s">
        <v>1128</v>
      </c>
      <c r="C92" t="s">
        <v>1007</v>
      </c>
      <c r="D92" t="s">
        <v>678</v>
      </c>
      <c r="E92" s="13">
        <v>45017</v>
      </c>
      <c r="F92" s="13">
        <v>45658</v>
      </c>
      <c r="G92" s="9">
        <v>4.5667062763526849E-3</v>
      </c>
      <c r="H92" s="9">
        <v>0.11772965007016981</v>
      </c>
      <c r="I92">
        <v>6</v>
      </c>
      <c r="J92">
        <v>401628.04706546845</v>
      </c>
      <c r="K92" t="s">
        <v>817</v>
      </c>
      <c r="L92" s="21"/>
      <c r="M92" s="22"/>
    </row>
    <row r="93" spans="1:13">
      <c r="A93">
        <v>2022</v>
      </c>
      <c r="B93" t="s">
        <v>1129</v>
      </c>
      <c r="C93" t="s">
        <v>1007</v>
      </c>
      <c r="D93" t="s">
        <v>691</v>
      </c>
      <c r="E93" s="13">
        <v>44713</v>
      </c>
      <c r="F93" s="13" t="s">
        <v>679</v>
      </c>
      <c r="G93" s="9">
        <v>5.6236496666668787E-4</v>
      </c>
      <c r="H93" s="9">
        <v>0.11772965007016981</v>
      </c>
      <c r="I93">
        <v>6</v>
      </c>
      <c r="J93" t="s">
        <v>870</v>
      </c>
      <c r="K93" t="s">
        <v>848</v>
      </c>
      <c r="L93" s="21"/>
      <c r="M93" s="22"/>
    </row>
    <row r="94" spans="1:13">
      <c r="A94">
        <v>2023</v>
      </c>
      <c r="B94" t="s">
        <v>1130</v>
      </c>
      <c r="C94" t="s">
        <v>1061</v>
      </c>
      <c r="D94" t="s">
        <v>671</v>
      </c>
      <c r="E94" s="13">
        <v>45231</v>
      </c>
      <c r="F94" s="13" t="s">
        <v>679</v>
      </c>
      <c r="G94" s="9">
        <v>7.2407370206660493E-5</v>
      </c>
      <c r="H94" s="9">
        <v>1.1876018165702408E-3</v>
      </c>
      <c r="I94">
        <v>1</v>
      </c>
      <c r="J94">
        <v>11534.576431076923</v>
      </c>
      <c r="K94" t="s">
        <v>871</v>
      </c>
      <c r="L94" s="23" t="s">
        <v>1228</v>
      </c>
      <c r="M94" s="22"/>
    </row>
    <row r="95" spans="1:13">
      <c r="A95">
        <v>2022</v>
      </c>
      <c r="B95" t="s">
        <v>1131</v>
      </c>
      <c r="C95" t="s">
        <v>1007</v>
      </c>
      <c r="D95" t="s">
        <v>671</v>
      </c>
      <c r="E95" s="13">
        <v>45170</v>
      </c>
      <c r="F95" s="13" t="s">
        <v>679</v>
      </c>
      <c r="G95" s="9">
        <v>1.0284308410644517E-3</v>
      </c>
      <c r="H95" s="9">
        <v>0.11772965007016981</v>
      </c>
      <c r="I95">
        <v>1</v>
      </c>
      <c r="J95" t="e">
        <v>#N/A</v>
      </c>
      <c r="K95" t="e">
        <v>#N/A</v>
      </c>
      <c r="L95" s="23" t="s">
        <v>1228</v>
      </c>
      <c r="M95" s="22"/>
    </row>
    <row r="96" spans="1:13">
      <c r="A96">
        <v>2023</v>
      </c>
      <c r="B96" t="s">
        <v>1133</v>
      </c>
      <c r="C96" t="s">
        <v>1132</v>
      </c>
      <c r="D96" t="s">
        <v>671</v>
      </c>
      <c r="E96" s="13">
        <v>45383</v>
      </c>
      <c r="F96" s="13" t="s">
        <v>679</v>
      </c>
      <c r="G96" s="9">
        <v>3.3985927009902516E-5</v>
      </c>
      <c r="H96" s="9">
        <v>2.8295673312884881E-4</v>
      </c>
      <c r="I96">
        <v>1</v>
      </c>
      <c r="J96" t="e">
        <v>#N/A</v>
      </c>
      <c r="K96" t="e">
        <v>#N/A</v>
      </c>
      <c r="L96" s="23" t="s">
        <v>1228</v>
      </c>
      <c r="M96" s="22"/>
    </row>
    <row r="97" spans="1:13">
      <c r="A97">
        <v>2024</v>
      </c>
      <c r="B97" t="s">
        <v>1134</v>
      </c>
      <c r="C97" t="s">
        <v>1003</v>
      </c>
      <c r="D97" t="s">
        <v>703</v>
      </c>
      <c r="E97" s="13">
        <v>44774</v>
      </c>
      <c r="F97" s="13" t="s">
        <v>679</v>
      </c>
      <c r="G97" s="9">
        <v>1.4794177023482666E-3</v>
      </c>
      <c r="H97" s="9">
        <v>2.4385681651296651E-2</v>
      </c>
      <c r="I97">
        <v>2</v>
      </c>
      <c r="J97" t="e">
        <v>#N/A</v>
      </c>
      <c r="K97" t="e">
        <v>#N/A</v>
      </c>
      <c r="L97" s="23" t="s">
        <v>1228</v>
      </c>
      <c r="M97" s="22"/>
    </row>
    <row r="98" spans="1:13">
      <c r="A98">
        <v>2022</v>
      </c>
      <c r="B98" t="s">
        <v>1135</v>
      </c>
      <c r="C98" t="s">
        <v>1109</v>
      </c>
      <c r="D98" t="s">
        <v>671</v>
      </c>
      <c r="E98" s="13">
        <v>44531</v>
      </c>
      <c r="F98" s="13">
        <v>44562</v>
      </c>
      <c r="G98" s="9">
        <v>4.602312293625619E-2</v>
      </c>
      <c r="H98" s="9">
        <v>4.9054951553048558E-2</v>
      </c>
      <c r="I98">
        <v>13</v>
      </c>
      <c r="J98">
        <v>9.7017384856224762</v>
      </c>
      <c r="K98" t="s">
        <v>873</v>
      </c>
      <c r="L98" s="21"/>
      <c r="M98" s="22"/>
    </row>
    <row r="99" spans="1:13">
      <c r="A99">
        <v>2023</v>
      </c>
      <c r="B99" t="s">
        <v>1136</v>
      </c>
      <c r="C99" t="s">
        <v>1007</v>
      </c>
      <c r="D99" t="s">
        <v>671</v>
      </c>
      <c r="E99" s="13">
        <v>45261</v>
      </c>
      <c r="F99" s="13" t="s">
        <v>679</v>
      </c>
      <c r="G99" s="9">
        <v>2.7744926941030867E-5</v>
      </c>
      <c r="H99" s="9">
        <v>0.11772965007016981</v>
      </c>
      <c r="I99">
        <v>1</v>
      </c>
      <c r="J99">
        <v>425445.75686666666</v>
      </c>
      <c r="K99" t="s">
        <v>817</v>
      </c>
      <c r="L99" s="23" t="s">
        <v>1228</v>
      </c>
      <c r="M99" s="22"/>
    </row>
    <row r="100" spans="1:13">
      <c r="A100">
        <v>2022</v>
      </c>
      <c r="B100" t="s">
        <v>1137</v>
      </c>
      <c r="C100" t="s">
        <v>1038</v>
      </c>
      <c r="D100" t="s">
        <v>755</v>
      </c>
      <c r="E100" s="13">
        <v>45170</v>
      </c>
      <c r="F100" s="13" t="s">
        <v>679</v>
      </c>
      <c r="G100" s="9">
        <v>2.8756815792946842E-2</v>
      </c>
      <c r="H100" s="9">
        <v>2.8761952007941544E-2</v>
      </c>
      <c r="I100">
        <v>7</v>
      </c>
      <c r="J100">
        <v>4436.6314589993699</v>
      </c>
      <c r="K100" t="s">
        <v>838</v>
      </c>
      <c r="L100" s="21"/>
      <c r="M100" s="22"/>
    </row>
    <row r="101" spans="1:13">
      <c r="A101">
        <v>2024</v>
      </c>
      <c r="B101" t="s">
        <v>1138</v>
      </c>
      <c r="C101" t="s">
        <v>1007</v>
      </c>
      <c r="D101" t="s">
        <v>671</v>
      </c>
      <c r="E101" s="13">
        <v>45444</v>
      </c>
      <c r="F101" s="13" t="s">
        <v>679</v>
      </c>
      <c r="G101" s="9">
        <v>3.5065121098160729E-4</v>
      </c>
      <c r="H101" s="9">
        <v>0.11772965007016981</v>
      </c>
      <c r="I101">
        <v>1</v>
      </c>
      <c r="J101" t="e">
        <v>#N/A</v>
      </c>
      <c r="K101" t="e">
        <v>#N/A</v>
      </c>
      <c r="L101" s="23" t="s">
        <v>1228</v>
      </c>
      <c r="M101" s="22"/>
    </row>
    <row r="102" spans="1:13">
      <c r="A102">
        <v>2021</v>
      </c>
      <c r="B102" t="s">
        <v>1139</v>
      </c>
      <c r="C102" t="s">
        <v>1065</v>
      </c>
      <c r="D102" t="s">
        <v>691</v>
      </c>
      <c r="E102" s="13">
        <v>44378</v>
      </c>
      <c r="F102" s="13">
        <v>45748</v>
      </c>
      <c r="G102" s="9">
        <v>6.0696381125969437E-4</v>
      </c>
      <c r="H102" s="9">
        <v>5.1224527846188443E-3</v>
      </c>
      <c r="I102">
        <v>7</v>
      </c>
      <c r="J102">
        <v>832021.77007243037</v>
      </c>
      <c r="K102" t="s">
        <v>817</v>
      </c>
      <c r="L102" s="21"/>
      <c r="M102" s="22"/>
    </row>
    <row r="103" spans="1:13">
      <c r="A103">
        <v>2022</v>
      </c>
      <c r="B103" t="s">
        <v>1140</v>
      </c>
      <c r="C103" t="s">
        <v>1025</v>
      </c>
      <c r="D103" t="s">
        <v>699</v>
      </c>
      <c r="E103" s="13">
        <v>44682</v>
      </c>
      <c r="F103" s="13" t="s">
        <v>679</v>
      </c>
      <c r="G103" s="9">
        <v>2.2072495512274158E-3</v>
      </c>
      <c r="H103" s="9">
        <v>9.033795146194578E-3</v>
      </c>
      <c r="I103">
        <v>8</v>
      </c>
      <c r="J103">
        <v>1297807.5935896407</v>
      </c>
      <c r="K103" t="s">
        <v>874</v>
      </c>
      <c r="L103" s="21"/>
      <c r="M103" s="22"/>
    </row>
    <row r="104" spans="1:13">
      <c r="A104">
        <v>2022</v>
      </c>
      <c r="B104" t="s">
        <v>1141</v>
      </c>
      <c r="C104" t="s">
        <v>1007</v>
      </c>
      <c r="D104" t="s">
        <v>671</v>
      </c>
      <c r="E104" s="13">
        <v>44896</v>
      </c>
      <c r="F104" s="13" t="s">
        <v>679</v>
      </c>
      <c r="G104" s="9">
        <v>2.2376584932756789E-4</v>
      </c>
      <c r="H104" s="9">
        <v>0.11772965007016981</v>
      </c>
      <c r="I104">
        <v>1</v>
      </c>
      <c r="J104">
        <v>459857.80757613637</v>
      </c>
      <c r="K104" t="s">
        <v>817</v>
      </c>
      <c r="L104" s="23" t="s">
        <v>1228</v>
      </c>
      <c r="M104" s="22"/>
    </row>
    <row r="105" spans="1:13">
      <c r="A105">
        <v>2023</v>
      </c>
      <c r="B105" t="s">
        <v>1142</v>
      </c>
      <c r="C105" t="s">
        <v>1009</v>
      </c>
      <c r="D105" t="s">
        <v>678</v>
      </c>
      <c r="E105" s="13">
        <v>45292</v>
      </c>
      <c r="F105" s="13" t="s">
        <v>679</v>
      </c>
      <c r="G105" s="9">
        <v>1.5456799273157529E-3</v>
      </c>
      <c r="H105" s="9">
        <v>2.6238962166651732E-2</v>
      </c>
      <c r="I105">
        <v>3</v>
      </c>
      <c r="J105" t="e">
        <v>#N/A</v>
      </c>
      <c r="K105" t="e">
        <v>#N/A</v>
      </c>
      <c r="L105" s="21"/>
      <c r="M105" s="22"/>
    </row>
    <row r="106" spans="1:13">
      <c r="A106">
        <v>2022</v>
      </c>
      <c r="B106" t="s">
        <v>1143</v>
      </c>
      <c r="C106" t="s">
        <v>1021</v>
      </c>
      <c r="D106" t="s">
        <v>703</v>
      </c>
      <c r="E106" s="13">
        <v>43405</v>
      </c>
      <c r="F106" s="13" t="s">
        <v>679</v>
      </c>
      <c r="G106" s="9">
        <v>3.7494652820874321E-4</v>
      </c>
      <c r="H106" s="9">
        <v>6.7090829152354994E-2</v>
      </c>
      <c r="I106">
        <v>1</v>
      </c>
      <c r="J106">
        <v>2.3364811713290332</v>
      </c>
      <c r="K106" t="s">
        <v>817</v>
      </c>
      <c r="L106" s="21"/>
      <c r="M106" s="22"/>
    </row>
    <row r="107" spans="1:13">
      <c r="A107">
        <v>2022</v>
      </c>
      <c r="B107" t="s">
        <v>1144</v>
      </c>
      <c r="C107" t="s">
        <v>1096</v>
      </c>
      <c r="D107" t="s">
        <v>671</v>
      </c>
      <c r="E107" s="13">
        <v>44774</v>
      </c>
      <c r="F107" s="13" t="s">
        <v>679</v>
      </c>
      <c r="G107" s="9">
        <v>3.2574680687255635E-5</v>
      </c>
      <c r="H107" s="9">
        <v>3.2606924350690289E-5</v>
      </c>
      <c r="I107">
        <v>1</v>
      </c>
      <c r="J107">
        <v>3734.9040951807233</v>
      </c>
      <c r="K107" t="s">
        <v>875</v>
      </c>
      <c r="L107" s="23" t="s">
        <v>1228</v>
      </c>
      <c r="M107" s="22"/>
    </row>
    <row r="108" spans="1:13">
      <c r="A108">
        <v>2022</v>
      </c>
      <c r="B108" t="s">
        <v>1145</v>
      </c>
      <c r="C108" t="s">
        <v>1007</v>
      </c>
      <c r="D108" t="s">
        <v>671</v>
      </c>
      <c r="E108" s="13">
        <v>44621</v>
      </c>
      <c r="F108" s="13" t="s">
        <v>679</v>
      </c>
      <c r="G108" s="9">
        <v>5.7376948901103134E-4</v>
      </c>
      <c r="H108" s="9">
        <v>0.11772965007016981</v>
      </c>
      <c r="I108">
        <v>1</v>
      </c>
      <c r="J108">
        <v>403372.40404879226</v>
      </c>
      <c r="K108" t="s">
        <v>817</v>
      </c>
      <c r="L108" s="23" t="s">
        <v>1228</v>
      </c>
      <c r="M108" s="22"/>
    </row>
    <row r="109" spans="1:13">
      <c r="A109">
        <v>2023</v>
      </c>
      <c r="B109" t="s">
        <v>1146</v>
      </c>
      <c r="C109" t="s">
        <v>1051</v>
      </c>
      <c r="D109" t="s">
        <v>759</v>
      </c>
      <c r="E109" s="13">
        <v>45292</v>
      </c>
      <c r="F109" s="13" t="s">
        <v>679</v>
      </c>
      <c r="G109" s="9">
        <v>4.2965337254158634E-4</v>
      </c>
      <c r="H109" s="9">
        <v>7.7882087892594647E-3</v>
      </c>
      <c r="I109">
        <v>2</v>
      </c>
      <c r="J109" t="e">
        <v>#N/A</v>
      </c>
      <c r="K109" t="e">
        <v>#N/A</v>
      </c>
      <c r="L109" s="21"/>
      <c r="M109" s="22"/>
    </row>
    <row r="110" spans="1:13">
      <c r="A110">
        <v>2022</v>
      </c>
      <c r="B110" t="s">
        <v>1147</v>
      </c>
      <c r="C110" t="s">
        <v>1036</v>
      </c>
      <c r="D110" t="s">
        <v>671</v>
      </c>
      <c r="E110" s="13">
        <v>45231</v>
      </c>
      <c r="F110" s="13" t="s">
        <v>679</v>
      </c>
      <c r="G110" s="9">
        <v>1.7734722568916832E-4</v>
      </c>
      <c r="H110" s="9">
        <v>1.2056708519017075E-2</v>
      </c>
      <c r="I110">
        <v>1</v>
      </c>
      <c r="J110">
        <v>1022894</v>
      </c>
      <c r="K110" t="s">
        <v>817</v>
      </c>
      <c r="L110" s="23" t="s">
        <v>1228</v>
      </c>
      <c r="M110" s="22"/>
    </row>
    <row r="111" spans="1:13">
      <c r="A111">
        <v>2021</v>
      </c>
      <c r="B111" t="s">
        <v>1148</v>
      </c>
      <c r="C111" t="s">
        <v>1044</v>
      </c>
      <c r="D111" t="s">
        <v>671</v>
      </c>
      <c r="E111" s="13">
        <v>44378</v>
      </c>
      <c r="F111" s="13" t="s">
        <v>679</v>
      </c>
      <c r="G111" s="9">
        <v>1.5893172408914327E-3</v>
      </c>
      <c r="H111" s="9">
        <v>1.9755474665627843E-3</v>
      </c>
      <c r="I111">
        <v>9</v>
      </c>
      <c r="J111">
        <v>225017.065</v>
      </c>
      <c r="K111" t="s">
        <v>817</v>
      </c>
      <c r="L111" s="21"/>
      <c r="M111" s="22"/>
    </row>
    <row r="112" spans="1:13">
      <c r="A112">
        <v>2023</v>
      </c>
      <c r="B112" t="s">
        <v>1149</v>
      </c>
      <c r="C112" t="s">
        <v>1025</v>
      </c>
      <c r="D112" t="s">
        <v>762</v>
      </c>
      <c r="E112" s="13">
        <v>45108</v>
      </c>
      <c r="F112" s="13" t="s">
        <v>679</v>
      </c>
      <c r="G112" s="9">
        <v>3.9820740369678979E-4</v>
      </c>
      <c r="H112" s="9">
        <v>9.033795146194578E-3</v>
      </c>
      <c r="I112">
        <v>6</v>
      </c>
      <c r="J112">
        <v>421382.07745327108</v>
      </c>
      <c r="K112" t="s">
        <v>817</v>
      </c>
      <c r="L112" s="21"/>
      <c r="M112" s="22"/>
    </row>
    <row r="113" spans="1:13">
      <c r="A113">
        <v>2023</v>
      </c>
      <c r="B113" t="s">
        <v>1150</v>
      </c>
      <c r="C113" t="s">
        <v>1025</v>
      </c>
      <c r="D113" t="s">
        <v>697</v>
      </c>
      <c r="E113" s="13">
        <v>45292</v>
      </c>
      <c r="F113" s="13" t="s">
        <v>679</v>
      </c>
      <c r="G113" s="9">
        <v>5.0516743015590347E-5</v>
      </c>
      <c r="H113" s="9">
        <v>9.033795146194578E-3</v>
      </c>
      <c r="I113">
        <v>3</v>
      </c>
      <c r="J113" t="e">
        <v>#N/A</v>
      </c>
      <c r="K113" t="e">
        <v>#N/A</v>
      </c>
      <c r="L113" s="21"/>
      <c r="M113" s="22"/>
    </row>
    <row r="114" spans="1:13">
      <c r="A114">
        <v>2023</v>
      </c>
      <c r="B114" t="s">
        <v>1151</v>
      </c>
      <c r="C114" t="s">
        <v>1021</v>
      </c>
      <c r="D114" t="s">
        <v>671</v>
      </c>
      <c r="E114" s="13">
        <v>45170</v>
      </c>
      <c r="F114" s="13" t="s">
        <v>679</v>
      </c>
      <c r="G114" s="9">
        <v>7.0194693254598158E-3</v>
      </c>
      <c r="H114" s="9">
        <v>6.7090829152354994E-2</v>
      </c>
      <c r="I114">
        <v>1</v>
      </c>
      <c r="J114" t="e">
        <v>#N/A</v>
      </c>
      <c r="K114" t="e">
        <v>#N/A</v>
      </c>
      <c r="L114" s="23" t="s">
        <v>1228</v>
      </c>
      <c r="M114" s="22"/>
    </row>
    <row r="115" spans="1:13">
      <c r="A115">
        <v>2023</v>
      </c>
      <c r="B115" t="s">
        <v>1152</v>
      </c>
      <c r="C115" t="s">
        <v>1007</v>
      </c>
      <c r="D115" t="s">
        <v>671</v>
      </c>
      <c r="E115" s="13">
        <v>44958</v>
      </c>
      <c r="F115" s="13" t="s">
        <v>679</v>
      </c>
      <c r="G115" s="9">
        <v>3.8689724924525814E-3</v>
      </c>
      <c r="H115" s="9">
        <v>0.11772965007016981</v>
      </c>
      <c r="I115">
        <v>8</v>
      </c>
      <c r="J115">
        <v>319678.9179519231</v>
      </c>
      <c r="K115" t="s">
        <v>817</v>
      </c>
      <c r="L115" s="21"/>
      <c r="M115" s="22"/>
    </row>
    <row r="116" spans="1:13">
      <c r="A116">
        <v>2021</v>
      </c>
      <c r="B116" t="s">
        <v>1153</v>
      </c>
      <c r="C116" t="s">
        <v>1009</v>
      </c>
      <c r="D116" t="s">
        <v>671</v>
      </c>
      <c r="E116" s="13">
        <v>44287</v>
      </c>
      <c r="F116" s="13" t="s">
        <v>679</v>
      </c>
      <c r="G116" s="9">
        <v>1.2406873632942236E-3</v>
      </c>
      <c r="H116" s="9">
        <v>2.6238962166651732E-2</v>
      </c>
      <c r="I116">
        <v>10</v>
      </c>
      <c r="J116">
        <v>18790.642370355094</v>
      </c>
      <c r="K116" t="s">
        <v>817</v>
      </c>
      <c r="L116" s="21"/>
      <c r="M116" s="22"/>
    </row>
    <row r="117" spans="1:13">
      <c r="A117">
        <v>2023</v>
      </c>
      <c r="B117" t="s">
        <v>1154</v>
      </c>
      <c r="C117" t="s">
        <v>1007</v>
      </c>
      <c r="D117" t="s">
        <v>703</v>
      </c>
      <c r="E117" s="13">
        <v>43739</v>
      </c>
      <c r="F117" s="13" t="s">
        <v>679</v>
      </c>
      <c r="G117" s="9">
        <v>4.9734717641021758E-4</v>
      </c>
      <c r="H117" s="9">
        <v>0.11772965007016981</v>
      </c>
      <c r="I117">
        <v>4</v>
      </c>
      <c r="J117">
        <v>107071.68862031429</v>
      </c>
      <c r="K117" t="s">
        <v>817</v>
      </c>
      <c r="L117" s="21"/>
      <c r="M117" s="22"/>
    </row>
    <row r="118" spans="1:13">
      <c r="A118">
        <v>2021</v>
      </c>
      <c r="B118" t="s">
        <v>1155</v>
      </c>
      <c r="C118" t="s">
        <v>1109</v>
      </c>
      <c r="D118" t="s">
        <v>766</v>
      </c>
      <c r="E118" s="13">
        <v>0</v>
      </c>
      <c r="F118" s="13" t="s">
        <v>679</v>
      </c>
      <c r="G118" s="9">
        <v>0</v>
      </c>
      <c r="H118" s="9">
        <v>4.9054951553048558E-2</v>
      </c>
      <c r="I118">
        <v>0</v>
      </c>
      <c r="J118">
        <v>0</v>
      </c>
      <c r="K118">
        <v>0</v>
      </c>
      <c r="L118" s="23" t="s">
        <v>1228</v>
      </c>
      <c r="M118" s="22"/>
    </row>
    <row r="119" spans="1:13">
      <c r="A119">
        <v>2022</v>
      </c>
      <c r="B119" t="s">
        <v>1156</v>
      </c>
      <c r="C119" t="s">
        <v>1007</v>
      </c>
      <c r="D119" t="s">
        <v>671</v>
      </c>
      <c r="E119" s="13">
        <v>44621</v>
      </c>
      <c r="F119" s="13">
        <v>45323</v>
      </c>
      <c r="G119" s="9">
        <v>1.1577948767259984E-2</v>
      </c>
      <c r="H119" s="9">
        <v>0.11772965007016981</v>
      </c>
      <c r="I119">
        <v>6</v>
      </c>
      <c r="J119">
        <v>446382.84384970466</v>
      </c>
      <c r="K119" t="s">
        <v>817</v>
      </c>
      <c r="L119" s="21"/>
      <c r="M119" s="22" t="s">
        <v>1227</v>
      </c>
    </row>
    <row r="120" spans="1:13">
      <c r="A120">
        <v>2023</v>
      </c>
      <c r="B120" t="s">
        <v>1157</v>
      </c>
      <c r="C120" t="s">
        <v>1007</v>
      </c>
      <c r="D120" t="s">
        <v>671</v>
      </c>
      <c r="E120" s="13">
        <v>45261</v>
      </c>
      <c r="F120" s="13" t="s">
        <v>679</v>
      </c>
      <c r="G120" s="9">
        <v>5.1361997250853127E-4</v>
      </c>
      <c r="H120" s="9">
        <v>0.11772965007016981</v>
      </c>
      <c r="I120">
        <v>2</v>
      </c>
      <c r="J120">
        <v>468940.69171100785</v>
      </c>
      <c r="K120" t="s">
        <v>817</v>
      </c>
      <c r="L120" s="21"/>
      <c r="M120" s="22"/>
    </row>
    <row r="121" spans="1:13">
      <c r="A121">
        <v>2024</v>
      </c>
      <c r="B121" t="s">
        <v>1158</v>
      </c>
      <c r="C121" t="s">
        <v>1065</v>
      </c>
      <c r="D121" t="s">
        <v>671</v>
      </c>
      <c r="E121" s="13">
        <v>45383</v>
      </c>
      <c r="F121" s="13" t="s">
        <v>679</v>
      </c>
      <c r="G121" s="9">
        <v>1.728837163410127E-3</v>
      </c>
      <c r="H121" s="9">
        <v>5.1224527846188443E-3</v>
      </c>
      <c r="I121">
        <v>1</v>
      </c>
      <c r="J121" t="e">
        <v>#N/A</v>
      </c>
      <c r="K121" t="e">
        <v>#N/A</v>
      </c>
      <c r="L121" s="23" t="s">
        <v>1228</v>
      </c>
      <c r="M121" s="22"/>
    </row>
    <row r="122" spans="1:13">
      <c r="A122">
        <v>2023</v>
      </c>
      <c r="B122" t="s">
        <v>1159</v>
      </c>
      <c r="C122" t="s">
        <v>1007</v>
      </c>
      <c r="D122" t="s">
        <v>671</v>
      </c>
      <c r="E122" s="13">
        <v>45017</v>
      </c>
      <c r="F122" s="13" t="s">
        <v>679</v>
      </c>
      <c r="G122" s="9">
        <v>2.3510584402855718E-5</v>
      </c>
      <c r="H122" s="9">
        <v>0.11772965007016981</v>
      </c>
      <c r="I122">
        <v>1</v>
      </c>
      <c r="J122">
        <v>235963.45654594601</v>
      </c>
      <c r="K122" t="s">
        <v>817</v>
      </c>
      <c r="L122" s="23" t="s">
        <v>1228</v>
      </c>
      <c r="M122" s="22"/>
    </row>
    <row r="123" spans="1:13">
      <c r="A123">
        <v>2024</v>
      </c>
      <c r="B123" t="s">
        <v>1160</v>
      </c>
      <c r="C123" t="s">
        <v>1007</v>
      </c>
      <c r="D123" t="s">
        <v>671</v>
      </c>
      <c r="E123" s="13">
        <v>45627</v>
      </c>
      <c r="F123" s="13" t="s">
        <v>679</v>
      </c>
      <c r="G123" s="9">
        <v>1.2723685739246902E-5</v>
      </c>
      <c r="H123" s="9">
        <v>0.11772965007016981</v>
      </c>
      <c r="I123">
        <v>1</v>
      </c>
      <c r="J123" t="e">
        <v>#N/A</v>
      </c>
      <c r="K123" t="e">
        <v>#N/A</v>
      </c>
      <c r="L123" s="23" t="s">
        <v>1228</v>
      </c>
      <c r="M123" s="22"/>
    </row>
    <row r="124" spans="1:13">
      <c r="A124">
        <v>2023</v>
      </c>
      <c r="B124" t="s">
        <v>1162</v>
      </c>
      <c r="C124" t="s">
        <v>1161</v>
      </c>
      <c r="D124" t="s">
        <v>671</v>
      </c>
      <c r="E124" s="13">
        <v>45139</v>
      </c>
      <c r="F124" s="13" t="s">
        <v>679</v>
      </c>
      <c r="G124" s="9">
        <v>1.4492234343154253E-4</v>
      </c>
      <c r="H124" s="9">
        <v>1.4492234343154253E-4</v>
      </c>
      <c r="I124">
        <v>4</v>
      </c>
      <c r="J124">
        <v>15465.631638461538</v>
      </c>
      <c r="K124" t="s">
        <v>877</v>
      </c>
      <c r="L124" s="21"/>
      <c r="M124" s="22"/>
    </row>
    <row r="125" spans="1:13">
      <c r="A125">
        <v>2023</v>
      </c>
      <c r="B125" t="s">
        <v>1163</v>
      </c>
      <c r="C125" t="s">
        <v>1003</v>
      </c>
      <c r="D125" t="s">
        <v>699</v>
      </c>
      <c r="E125" s="13">
        <v>45108</v>
      </c>
      <c r="F125" s="13">
        <v>45323</v>
      </c>
      <c r="G125" s="9">
        <v>2.1471537080299144E-3</v>
      </c>
      <c r="H125" s="9">
        <v>2.4385681651296651E-2</v>
      </c>
      <c r="I125">
        <v>10</v>
      </c>
      <c r="J125">
        <v>15338.551968271495</v>
      </c>
      <c r="K125" t="s">
        <v>817</v>
      </c>
      <c r="L125" s="21"/>
      <c r="M125" s="22" t="s">
        <v>1227</v>
      </c>
    </row>
    <row r="126" spans="1:13">
      <c r="A126">
        <v>2021</v>
      </c>
      <c r="B126" t="s">
        <v>1164</v>
      </c>
      <c r="C126" t="s">
        <v>1047</v>
      </c>
      <c r="D126" t="s">
        <v>703</v>
      </c>
      <c r="E126" s="13">
        <v>43770</v>
      </c>
      <c r="F126" s="13" t="s">
        <v>679</v>
      </c>
      <c r="G126" s="9">
        <v>4.6085171687947443E-4</v>
      </c>
      <c r="H126" s="9">
        <v>2.9737697897948123E-3</v>
      </c>
      <c r="I126">
        <v>10</v>
      </c>
      <c r="J126">
        <v>8182</v>
      </c>
      <c r="K126" t="s">
        <v>817</v>
      </c>
      <c r="L126" s="21"/>
      <c r="M126" s="22"/>
    </row>
    <row r="127" spans="1:13">
      <c r="A127">
        <v>2023</v>
      </c>
      <c r="B127" t="s">
        <v>1165</v>
      </c>
      <c r="C127" t="s">
        <v>1036</v>
      </c>
      <c r="D127" t="s">
        <v>671</v>
      </c>
      <c r="E127" s="13">
        <v>45108</v>
      </c>
      <c r="F127" s="13" t="s">
        <v>679</v>
      </c>
      <c r="G127" s="9">
        <v>2.4800557750971866E-3</v>
      </c>
      <c r="H127" s="9">
        <v>1.2056708519017075E-2</v>
      </c>
      <c r="I127">
        <v>3</v>
      </c>
      <c r="J127">
        <v>388081.57420250104</v>
      </c>
      <c r="K127" t="s">
        <v>817</v>
      </c>
      <c r="L127" s="21"/>
      <c r="M127" s="22"/>
    </row>
    <row r="128" spans="1:13">
      <c r="A128">
        <v>2021</v>
      </c>
      <c r="B128" t="s">
        <v>1166</v>
      </c>
      <c r="C128" t="s">
        <v>1049</v>
      </c>
      <c r="D128" t="s">
        <v>671</v>
      </c>
      <c r="E128" s="13">
        <v>44470</v>
      </c>
      <c r="F128" s="13" t="s">
        <v>679</v>
      </c>
      <c r="G128" s="9">
        <v>3.7166924962598658E-3</v>
      </c>
      <c r="H128" s="9">
        <v>5.092304706400836E-3</v>
      </c>
      <c r="I128">
        <v>1</v>
      </c>
      <c r="J128">
        <v>22364.076381723018</v>
      </c>
      <c r="K128" t="s">
        <v>817</v>
      </c>
      <c r="L128" s="23" t="s">
        <v>1228</v>
      </c>
      <c r="M128" s="22"/>
    </row>
    <row r="129" spans="1:13">
      <c r="A129">
        <v>2024</v>
      </c>
      <c r="B129" t="s">
        <v>1167</v>
      </c>
      <c r="C129" t="s">
        <v>1065</v>
      </c>
      <c r="D129" t="s">
        <v>671</v>
      </c>
      <c r="E129" s="13">
        <v>45505</v>
      </c>
      <c r="F129" s="13" t="s">
        <v>679</v>
      </c>
      <c r="G129" s="9">
        <v>1.2576046913908613E-3</v>
      </c>
      <c r="H129" s="9">
        <v>5.1224527846188443E-3</v>
      </c>
      <c r="I129">
        <v>1</v>
      </c>
      <c r="J129" t="e">
        <v>#N/A</v>
      </c>
      <c r="K129" t="e">
        <v>#N/A</v>
      </c>
      <c r="L129" s="23" t="s">
        <v>1228</v>
      </c>
      <c r="M129" s="22"/>
    </row>
    <row r="130" spans="1:13">
      <c r="A130">
        <v>2021</v>
      </c>
      <c r="B130" t="s">
        <v>1169</v>
      </c>
      <c r="C130" t="s">
        <v>1168</v>
      </c>
      <c r="D130" t="s">
        <v>671</v>
      </c>
      <c r="E130" s="13">
        <v>44378</v>
      </c>
      <c r="F130" s="13" t="s">
        <v>679</v>
      </c>
      <c r="G130" s="9">
        <v>3.6667789514230899E-3</v>
      </c>
      <c r="H130" s="9">
        <v>4.6197554624312926E-3</v>
      </c>
      <c r="I130">
        <v>1</v>
      </c>
      <c r="J130">
        <v>6122.2917199389212</v>
      </c>
      <c r="K130" t="s">
        <v>817</v>
      </c>
      <c r="L130" s="23" t="s">
        <v>1228</v>
      </c>
      <c r="M130" s="22"/>
    </row>
    <row r="131" spans="1:13">
      <c r="A131">
        <v>2024</v>
      </c>
      <c r="B131" t="s">
        <v>1171</v>
      </c>
      <c r="C131" t="s">
        <v>1170</v>
      </c>
      <c r="D131" t="s">
        <v>703</v>
      </c>
      <c r="E131" s="13">
        <v>44136</v>
      </c>
      <c r="F131" s="13" t="s">
        <v>679</v>
      </c>
      <c r="G131" s="9">
        <v>1.0018713810695658E-4</v>
      </c>
      <c r="H131" s="9">
        <v>1.0018713810695658E-4</v>
      </c>
      <c r="I131">
        <v>1</v>
      </c>
      <c r="J131" t="e">
        <v>#N/A</v>
      </c>
      <c r="K131" t="e">
        <v>#N/A</v>
      </c>
      <c r="L131" s="23" t="s">
        <v>1228</v>
      </c>
      <c r="M131" s="22"/>
    </row>
    <row r="132" spans="1:13">
      <c r="A132">
        <v>2021</v>
      </c>
      <c r="B132" t="s">
        <v>1172</v>
      </c>
      <c r="C132" t="s">
        <v>1051</v>
      </c>
      <c r="D132" t="s">
        <v>738</v>
      </c>
      <c r="E132" s="13">
        <v>44593</v>
      </c>
      <c r="F132" s="13">
        <v>44593</v>
      </c>
      <c r="G132" s="9">
        <v>2.1790901613930624E-3</v>
      </c>
      <c r="H132" s="9">
        <v>7.7882087892594647E-3</v>
      </c>
      <c r="I132">
        <v>11</v>
      </c>
      <c r="J132">
        <v>9684</v>
      </c>
      <c r="K132" t="s">
        <v>817</v>
      </c>
      <c r="L132" s="21"/>
      <c r="M132" s="22" t="s">
        <v>1227</v>
      </c>
    </row>
    <row r="133" spans="1:13">
      <c r="A133">
        <v>2024</v>
      </c>
      <c r="B133" t="s">
        <v>1173</v>
      </c>
      <c r="C133" t="s">
        <v>1023</v>
      </c>
      <c r="D133" t="s">
        <v>671</v>
      </c>
      <c r="E133" s="13">
        <v>45444</v>
      </c>
      <c r="F133" s="13">
        <v>45689</v>
      </c>
      <c r="G133" s="9">
        <v>1.6677858635512946E-4</v>
      </c>
      <c r="H133" s="9">
        <v>7.1310779502898802E-3</v>
      </c>
      <c r="I133">
        <v>2</v>
      </c>
      <c r="J133" t="e">
        <v>#N/A</v>
      </c>
      <c r="K133" t="e">
        <v>#N/A</v>
      </c>
      <c r="L133" s="21"/>
      <c r="M133" s="22"/>
    </row>
    <row r="134" spans="1:13" ht="24">
      <c r="A134">
        <v>2021</v>
      </c>
      <c r="B134" t="s">
        <v>1174</v>
      </c>
      <c r="C134" t="s">
        <v>1007</v>
      </c>
      <c r="D134" t="s">
        <v>671</v>
      </c>
      <c r="E134" s="13">
        <v>44348</v>
      </c>
      <c r="F134" s="13">
        <v>44470</v>
      </c>
      <c r="G134" s="9">
        <v>3.6042022770222965E-3</v>
      </c>
      <c r="H134" s="9">
        <v>0.11772965007016981</v>
      </c>
      <c r="I134">
        <v>11</v>
      </c>
      <c r="J134">
        <v>11023.971428571427</v>
      </c>
      <c r="K134" t="s">
        <v>830</v>
      </c>
      <c r="L134" s="21"/>
      <c r="M134" s="22" t="s">
        <v>1229</v>
      </c>
    </row>
    <row r="135" spans="1:13">
      <c r="A135">
        <v>2023</v>
      </c>
      <c r="B135" t="s">
        <v>1175</v>
      </c>
      <c r="C135" t="s">
        <v>1132</v>
      </c>
      <c r="D135" t="s">
        <v>671</v>
      </c>
      <c r="E135" s="13">
        <v>44986</v>
      </c>
      <c r="F135" s="13" t="s">
        <v>679</v>
      </c>
      <c r="G135" s="9">
        <v>1.1809028737556551E-4</v>
      </c>
      <c r="H135" s="9">
        <v>2.8295673312884881E-4</v>
      </c>
      <c r="I135">
        <v>1</v>
      </c>
      <c r="J135">
        <v>141989.26405394194</v>
      </c>
      <c r="K135" t="s">
        <v>817</v>
      </c>
      <c r="L135" s="23" t="s">
        <v>1228</v>
      </c>
      <c r="M135" s="22"/>
    </row>
    <row r="136" spans="1:13">
      <c r="A136">
        <v>2022</v>
      </c>
      <c r="B136" t="s">
        <v>1176</v>
      </c>
      <c r="C136" t="s">
        <v>1003</v>
      </c>
      <c r="D136" t="s">
        <v>671</v>
      </c>
      <c r="E136" s="13">
        <v>44805</v>
      </c>
      <c r="F136" s="13">
        <v>45047</v>
      </c>
      <c r="G136" s="9">
        <v>6.2880273287067119E-4</v>
      </c>
      <c r="H136" s="9">
        <v>2.4385681651296651E-2</v>
      </c>
      <c r="I136">
        <v>7</v>
      </c>
      <c r="J136">
        <v>21770.75</v>
      </c>
      <c r="K136" t="s">
        <v>838</v>
      </c>
      <c r="L136" s="21"/>
      <c r="M136" s="22" t="s">
        <v>1227</v>
      </c>
    </row>
    <row r="137" spans="1:13">
      <c r="A137">
        <v>2022</v>
      </c>
      <c r="B137" t="s">
        <v>1177</v>
      </c>
      <c r="C137" t="s">
        <v>1047</v>
      </c>
      <c r="D137" t="s">
        <v>671</v>
      </c>
      <c r="E137" s="13">
        <v>44593</v>
      </c>
      <c r="F137" s="13" t="s">
        <v>679</v>
      </c>
      <c r="G137" s="9">
        <v>1.2922680545201972E-3</v>
      </c>
      <c r="H137" s="9">
        <v>2.9737697897948123E-3</v>
      </c>
      <c r="I137">
        <v>4</v>
      </c>
      <c r="J137">
        <v>417635.3475758133</v>
      </c>
      <c r="K137" t="s">
        <v>817</v>
      </c>
      <c r="L137" s="23" t="s">
        <v>1228</v>
      </c>
      <c r="M137" s="22"/>
    </row>
    <row r="138" spans="1:13">
      <c r="A138">
        <v>2022</v>
      </c>
      <c r="B138" t="s">
        <v>1178</v>
      </c>
      <c r="C138" t="s">
        <v>1007</v>
      </c>
      <c r="D138" t="s">
        <v>697</v>
      </c>
      <c r="E138" s="13">
        <v>45047</v>
      </c>
      <c r="F138" s="13" t="s">
        <v>679</v>
      </c>
      <c r="G138" s="9">
        <v>2.614604871334378E-6</v>
      </c>
      <c r="H138" s="9">
        <v>0.11772965007016981</v>
      </c>
      <c r="I138">
        <v>1</v>
      </c>
      <c r="J138">
        <v>0</v>
      </c>
      <c r="K138">
        <v>0</v>
      </c>
      <c r="L138" s="23" t="s">
        <v>1228</v>
      </c>
      <c r="M138" s="22"/>
    </row>
    <row r="139" spans="1:13">
      <c r="A139">
        <v>2023</v>
      </c>
      <c r="B139" t="s">
        <v>1179</v>
      </c>
      <c r="C139" t="s">
        <v>1007</v>
      </c>
      <c r="D139" t="s">
        <v>699</v>
      </c>
      <c r="E139" s="13">
        <v>45139</v>
      </c>
      <c r="F139" s="13" t="s">
        <v>679</v>
      </c>
      <c r="G139" s="9">
        <v>3.644640885636537E-3</v>
      </c>
      <c r="H139" s="9">
        <v>0.11772965007016981</v>
      </c>
      <c r="I139">
        <v>7</v>
      </c>
      <c r="J139">
        <v>41629.122170000002</v>
      </c>
      <c r="K139" t="s">
        <v>880</v>
      </c>
      <c r="L139" s="21"/>
      <c r="M139" s="22"/>
    </row>
    <row r="140" spans="1:13">
      <c r="A140">
        <v>2022</v>
      </c>
      <c r="B140" t="s">
        <v>1180</v>
      </c>
      <c r="C140" t="s">
        <v>1003</v>
      </c>
      <c r="D140" t="s">
        <v>671</v>
      </c>
      <c r="E140" s="13">
        <v>44682</v>
      </c>
      <c r="F140" s="13" t="s">
        <v>679</v>
      </c>
      <c r="G140" s="9">
        <v>3.2254503298233474E-3</v>
      </c>
      <c r="H140" s="9">
        <v>2.4385681651296651E-2</v>
      </c>
      <c r="I140">
        <v>2</v>
      </c>
      <c r="J140">
        <v>172.34733132815805</v>
      </c>
      <c r="K140" t="s">
        <v>817</v>
      </c>
      <c r="L140" s="23" t="s">
        <v>1228</v>
      </c>
      <c r="M140" s="22"/>
    </row>
    <row r="141" spans="1:13">
      <c r="A141">
        <v>2024</v>
      </c>
      <c r="B141" t="s">
        <v>1181</v>
      </c>
      <c r="C141" t="s">
        <v>1007</v>
      </c>
      <c r="D141" t="s">
        <v>671</v>
      </c>
      <c r="E141" s="13">
        <v>45413</v>
      </c>
      <c r="F141" s="13">
        <v>45597</v>
      </c>
      <c r="G141" s="9">
        <v>2.8739871026986384E-3</v>
      </c>
      <c r="H141" s="9">
        <v>0.11772965007016981</v>
      </c>
      <c r="I141">
        <v>1</v>
      </c>
      <c r="J141" t="e">
        <v>#N/A</v>
      </c>
      <c r="K141" t="e">
        <v>#N/A</v>
      </c>
      <c r="L141" s="23" t="s">
        <v>1228</v>
      </c>
      <c r="M141" s="22"/>
    </row>
    <row r="142" spans="1:13" ht="24">
      <c r="A142">
        <v>2022</v>
      </c>
      <c r="B142" t="s">
        <v>1182</v>
      </c>
      <c r="C142" t="s">
        <v>1007</v>
      </c>
      <c r="D142" t="s">
        <v>671</v>
      </c>
      <c r="E142" s="13">
        <v>44593</v>
      </c>
      <c r="F142" s="13">
        <v>45261</v>
      </c>
      <c r="G142" s="9">
        <v>6.5909311738565415E-3</v>
      </c>
      <c r="H142" s="9">
        <v>0.11772965007016981</v>
      </c>
      <c r="I142">
        <v>10</v>
      </c>
      <c r="J142">
        <v>74260</v>
      </c>
      <c r="K142" t="s">
        <v>835</v>
      </c>
      <c r="L142" s="21"/>
      <c r="M142" s="22" t="s">
        <v>1229</v>
      </c>
    </row>
    <row r="143" spans="1:13">
      <c r="A143">
        <v>2022</v>
      </c>
      <c r="B143" t="s">
        <v>1183</v>
      </c>
      <c r="C143" t="s">
        <v>1007</v>
      </c>
      <c r="D143" t="s">
        <v>733</v>
      </c>
      <c r="E143" s="13">
        <v>44805</v>
      </c>
      <c r="F143" s="13">
        <v>45778</v>
      </c>
      <c r="G143" s="9">
        <v>6.5167343737589645E-3</v>
      </c>
      <c r="H143" s="9">
        <v>0.11772965007016981</v>
      </c>
      <c r="I143">
        <v>9</v>
      </c>
      <c r="J143">
        <v>404056.8097205087</v>
      </c>
      <c r="K143" t="s">
        <v>817</v>
      </c>
      <c r="L143" s="21"/>
      <c r="M143" s="22"/>
    </row>
    <row r="144" spans="1:13">
      <c r="A144">
        <v>2022</v>
      </c>
      <c r="B144" t="s">
        <v>1184</v>
      </c>
      <c r="C144" t="s">
        <v>1032</v>
      </c>
      <c r="D144" t="s">
        <v>671</v>
      </c>
      <c r="E144" s="13">
        <v>44896</v>
      </c>
      <c r="F144" s="13" t="s">
        <v>679</v>
      </c>
      <c r="G144" s="9">
        <v>6.2199981731053797E-4</v>
      </c>
      <c r="H144" s="9">
        <v>0.46980408418407693</v>
      </c>
      <c r="I144">
        <v>1</v>
      </c>
      <c r="J144">
        <v>109395.38214217877</v>
      </c>
      <c r="K144" t="s">
        <v>881</v>
      </c>
      <c r="L144" s="23" t="s">
        <v>1228</v>
      </c>
      <c r="M144" s="22"/>
    </row>
    <row r="145" spans="1:13">
      <c r="A145">
        <v>2021</v>
      </c>
      <c r="B145" t="s">
        <v>1185</v>
      </c>
      <c r="C145" t="s">
        <v>1007</v>
      </c>
      <c r="D145" t="s">
        <v>703</v>
      </c>
      <c r="E145" s="13">
        <v>43983</v>
      </c>
      <c r="F145" s="13">
        <v>44501</v>
      </c>
      <c r="G145" s="9">
        <v>1.2010115512455957E-3</v>
      </c>
      <c r="H145" s="9">
        <v>0.11772965007016981</v>
      </c>
      <c r="I145">
        <v>9</v>
      </c>
      <c r="J145">
        <v>9340</v>
      </c>
      <c r="K145" t="s">
        <v>882</v>
      </c>
      <c r="L145" s="21"/>
      <c r="M145" s="22" t="s">
        <v>1227</v>
      </c>
    </row>
    <row r="146" spans="1:13">
      <c r="A146">
        <v>2022</v>
      </c>
      <c r="B146" t="s">
        <v>1186</v>
      </c>
      <c r="C146" t="s">
        <v>1051</v>
      </c>
      <c r="D146" t="s">
        <v>697</v>
      </c>
      <c r="E146" s="13">
        <v>28491</v>
      </c>
      <c r="F146" s="13" t="s">
        <v>679</v>
      </c>
      <c r="G146" s="9">
        <v>4.1724881126102716E-4</v>
      </c>
      <c r="H146" s="9">
        <v>7.7882087892594647E-3</v>
      </c>
      <c r="I146">
        <v>11</v>
      </c>
      <c r="J146">
        <v>63900</v>
      </c>
      <c r="K146" t="s">
        <v>881</v>
      </c>
      <c r="L146" s="23" t="s">
        <v>1228</v>
      </c>
      <c r="M146" s="22"/>
    </row>
    <row r="147" spans="1:13" ht="24">
      <c r="A147">
        <v>2021</v>
      </c>
      <c r="B147" t="s">
        <v>1187</v>
      </c>
      <c r="C147" t="s">
        <v>1070</v>
      </c>
      <c r="D147" t="s">
        <v>671</v>
      </c>
      <c r="E147" s="13">
        <v>44562</v>
      </c>
      <c r="F147" s="13">
        <v>44835</v>
      </c>
      <c r="G147" s="9">
        <v>1.9954486286145955E-2</v>
      </c>
      <c r="H147" s="9">
        <v>2.0719844615646327E-2</v>
      </c>
      <c r="I147">
        <v>12</v>
      </c>
      <c r="J147">
        <v>25200</v>
      </c>
      <c r="K147" t="s">
        <v>817</v>
      </c>
      <c r="L147" s="21"/>
      <c r="M147" s="22" t="s">
        <v>1233</v>
      </c>
    </row>
    <row r="148" spans="1:13">
      <c r="A148">
        <v>2022</v>
      </c>
      <c r="B148" t="s">
        <v>1188</v>
      </c>
      <c r="C148" t="s">
        <v>1032</v>
      </c>
      <c r="D148" t="s">
        <v>733</v>
      </c>
      <c r="E148" s="13">
        <v>44713</v>
      </c>
      <c r="F148" s="13">
        <v>45200</v>
      </c>
      <c r="G148" s="9">
        <v>0.46911791193995594</v>
      </c>
      <c r="H148" s="9">
        <v>0.46980408418407693</v>
      </c>
      <c r="I148">
        <v>13</v>
      </c>
      <c r="J148">
        <v>4107.2614430772146</v>
      </c>
      <c r="K148" t="s">
        <v>817</v>
      </c>
      <c r="L148" s="21"/>
      <c r="M148" s="22" t="s">
        <v>1231</v>
      </c>
    </row>
    <row r="149" spans="1:13">
      <c r="A149">
        <v>2023</v>
      </c>
      <c r="B149" t="s">
        <v>1189</v>
      </c>
      <c r="C149" t="s">
        <v>1007</v>
      </c>
      <c r="D149" t="s">
        <v>762</v>
      </c>
      <c r="E149" s="13">
        <v>45474</v>
      </c>
      <c r="F149" s="13" t="s">
        <v>679</v>
      </c>
      <c r="G149" s="9">
        <v>1.4415815933849619E-5</v>
      </c>
      <c r="H149" s="9">
        <v>0.11772965007016981</v>
      </c>
      <c r="I149">
        <v>3</v>
      </c>
      <c r="J149" t="e">
        <v>#N/A</v>
      </c>
      <c r="K149" t="e">
        <v>#N/A</v>
      </c>
      <c r="L149" s="21"/>
      <c r="M149" s="22"/>
    </row>
    <row r="150" spans="1:13">
      <c r="A150">
        <v>2021</v>
      </c>
      <c r="B150" t="s">
        <v>1190</v>
      </c>
      <c r="C150" t="s">
        <v>1007</v>
      </c>
      <c r="D150" t="s">
        <v>671</v>
      </c>
      <c r="E150" s="13">
        <v>44621</v>
      </c>
      <c r="F150" s="13" t="s">
        <v>679</v>
      </c>
      <c r="G150" s="9">
        <v>4.3249721703640519E-5</v>
      </c>
      <c r="H150" s="9">
        <v>0.11772965007016981</v>
      </c>
      <c r="I150">
        <v>1</v>
      </c>
      <c r="J150">
        <v>273159</v>
      </c>
      <c r="K150" t="s">
        <v>817</v>
      </c>
      <c r="L150" s="23" t="s">
        <v>1228</v>
      </c>
      <c r="M150" s="22"/>
    </row>
    <row r="151" spans="1:13">
      <c r="A151">
        <v>2022</v>
      </c>
      <c r="B151" t="s">
        <v>1191</v>
      </c>
      <c r="C151" t="s">
        <v>1038</v>
      </c>
      <c r="D151" t="s">
        <v>678</v>
      </c>
      <c r="E151" s="13">
        <v>44531</v>
      </c>
      <c r="F151" s="13">
        <v>44682</v>
      </c>
      <c r="G151" s="9">
        <v>5.0387874342052927E-6</v>
      </c>
      <c r="H151" s="9">
        <v>2.8761952007941544E-2</v>
      </c>
      <c r="I151">
        <v>3</v>
      </c>
      <c r="J151">
        <v>11666.706666666667</v>
      </c>
      <c r="K151" t="s">
        <v>817</v>
      </c>
      <c r="L151" s="23" t="s">
        <v>1228</v>
      </c>
      <c r="M151" s="22"/>
    </row>
    <row r="152" spans="1:13">
      <c r="A152">
        <v>2023</v>
      </c>
      <c r="B152" t="s">
        <v>1192</v>
      </c>
      <c r="C152" t="s">
        <v>1009</v>
      </c>
      <c r="D152" t="s">
        <v>678</v>
      </c>
      <c r="E152" s="13">
        <v>44896</v>
      </c>
      <c r="F152" s="13" t="s">
        <v>679</v>
      </c>
      <c r="G152" s="9">
        <v>2.6549567316218081E-4</v>
      </c>
      <c r="H152" s="9">
        <v>2.6238962166651732E-2</v>
      </c>
      <c r="I152">
        <v>2</v>
      </c>
      <c r="J152" t="e">
        <v>#N/A</v>
      </c>
      <c r="K152" t="e">
        <v>#N/A</v>
      </c>
      <c r="L152" s="21"/>
      <c r="M152" s="22"/>
    </row>
    <row r="153" spans="1:13">
      <c r="A153">
        <v>2023</v>
      </c>
      <c r="B153" t="s">
        <v>1193</v>
      </c>
      <c r="C153" t="s">
        <v>1007</v>
      </c>
      <c r="D153" t="s">
        <v>671</v>
      </c>
      <c r="E153" s="13">
        <v>45261</v>
      </c>
      <c r="F153" s="13" t="s">
        <v>679</v>
      </c>
      <c r="G153" s="9">
        <v>3.1372226460095226E-4</v>
      </c>
      <c r="H153" s="9">
        <v>0.11772965007016981</v>
      </c>
      <c r="I153">
        <v>1</v>
      </c>
      <c r="J153" t="e">
        <v>#N/A</v>
      </c>
      <c r="K153" t="e">
        <v>#N/A</v>
      </c>
      <c r="L153" s="23" t="s">
        <v>1228</v>
      </c>
      <c r="M153" s="22"/>
    </row>
    <row r="154" spans="1:13" ht="24">
      <c r="A154">
        <v>2021</v>
      </c>
      <c r="B154" t="s">
        <v>1194</v>
      </c>
      <c r="C154" t="s">
        <v>1003</v>
      </c>
      <c r="D154" t="s">
        <v>691</v>
      </c>
      <c r="E154" s="13">
        <v>44348</v>
      </c>
      <c r="F154" s="13">
        <v>44621</v>
      </c>
      <c r="G154" s="9">
        <v>6.3743179403405051E-3</v>
      </c>
      <c r="H154" s="9">
        <v>2.4385681651296651E-2</v>
      </c>
      <c r="I154">
        <v>10</v>
      </c>
      <c r="J154" t="s">
        <v>883</v>
      </c>
      <c r="K154" t="s">
        <v>834</v>
      </c>
      <c r="L154" s="21"/>
      <c r="M154" s="22" t="s">
        <v>1233</v>
      </c>
    </row>
    <row r="155" spans="1:13" ht="24">
      <c r="A155">
        <v>2022</v>
      </c>
      <c r="B155" t="s">
        <v>1195</v>
      </c>
      <c r="C155" t="s">
        <v>1007</v>
      </c>
      <c r="D155" t="s">
        <v>671</v>
      </c>
      <c r="E155" s="13">
        <v>44866</v>
      </c>
      <c r="F155" s="13">
        <v>45200</v>
      </c>
      <c r="G155" s="9">
        <v>3.6252946062394556E-3</v>
      </c>
      <c r="H155" s="9">
        <v>0.11772965007016981</v>
      </c>
      <c r="I155">
        <v>11</v>
      </c>
      <c r="J155">
        <v>34116.76470588235</v>
      </c>
      <c r="K155" t="s">
        <v>838</v>
      </c>
      <c r="L155" s="21"/>
      <c r="M155" s="22" t="s">
        <v>1230</v>
      </c>
    </row>
    <row r="156" spans="1:13">
      <c r="A156">
        <v>2021</v>
      </c>
      <c r="B156" t="s">
        <v>1196</v>
      </c>
      <c r="C156" t="s">
        <v>1117</v>
      </c>
      <c r="D156" t="s">
        <v>671</v>
      </c>
      <c r="E156" s="13">
        <v>44256</v>
      </c>
      <c r="F156" s="13" t="s">
        <v>679</v>
      </c>
      <c r="G156" s="9">
        <v>7.9288274135594524E-4</v>
      </c>
      <c r="H156" s="9">
        <v>1.5296954712447929E-3</v>
      </c>
      <c r="I156">
        <v>1</v>
      </c>
      <c r="J156">
        <v>3610.8105514379199</v>
      </c>
      <c r="K156" t="s">
        <v>838</v>
      </c>
      <c r="L156" s="23" t="s">
        <v>1228</v>
      </c>
      <c r="M156" s="22"/>
    </row>
    <row r="157" spans="1:13">
      <c r="A157">
        <v>2022</v>
      </c>
      <c r="B157" t="s">
        <v>1197</v>
      </c>
      <c r="C157" t="s">
        <v>1009</v>
      </c>
      <c r="D157" t="s">
        <v>671</v>
      </c>
      <c r="E157" s="13">
        <v>44927</v>
      </c>
      <c r="F157" s="13" t="s">
        <v>679</v>
      </c>
      <c r="G157" s="9">
        <v>5.8280598835033196E-4</v>
      </c>
      <c r="H157" s="9">
        <v>2.6238962166651732E-2</v>
      </c>
      <c r="I157">
        <v>5</v>
      </c>
      <c r="J157">
        <v>86321.238121337345</v>
      </c>
      <c r="K157" t="s">
        <v>866</v>
      </c>
      <c r="L157" s="21"/>
      <c r="M157" s="22"/>
    </row>
    <row r="158" spans="1:13">
      <c r="A158">
        <v>2021</v>
      </c>
      <c r="B158" t="s">
        <v>1198</v>
      </c>
      <c r="C158" t="s">
        <v>1007</v>
      </c>
      <c r="D158" t="s">
        <v>671</v>
      </c>
      <c r="E158" s="13">
        <v>44228</v>
      </c>
      <c r="F158" s="13" t="s">
        <v>679</v>
      </c>
      <c r="G158" s="9">
        <v>0</v>
      </c>
      <c r="H158" s="9">
        <v>0.11772965007016981</v>
      </c>
      <c r="I158">
        <v>0</v>
      </c>
      <c r="J158">
        <v>0</v>
      </c>
      <c r="K158" t="s">
        <v>817</v>
      </c>
      <c r="L158" s="23" t="s">
        <v>1228</v>
      </c>
      <c r="M158" s="22"/>
    </row>
    <row r="159" spans="1:13">
      <c r="A159">
        <v>2022</v>
      </c>
      <c r="B159" t="s">
        <v>1199</v>
      </c>
      <c r="C159" t="s">
        <v>1065</v>
      </c>
      <c r="D159" t="s">
        <v>784</v>
      </c>
      <c r="E159" s="13">
        <v>33604</v>
      </c>
      <c r="F159" s="13">
        <v>44986</v>
      </c>
      <c r="G159" s="9">
        <v>1.3021292491296848E-5</v>
      </c>
      <c r="H159" s="9">
        <v>5.1224527846188443E-3</v>
      </c>
      <c r="I159">
        <v>1</v>
      </c>
      <c r="J159">
        <v>168052.20152272529</v>
      </c>
      <c r="K159" t="s">
        <v>817</v>
      </c>
      <c r="L159" s="23" t="s">
        <v>1228</v>
      </c>
      <c r="M159" s="22"/>
    </row>
    <row r="160" spans="1:13">
      <c r="A160">
        <v>2022</v>
      </c>
      <c r="B160" t="s">
        <v>1201</v>
      </c>
      <c r="C160" t="s">
        <v>1200</v>
      </c>
      <c r="D160" t="s">
        <v>787</v>
      </c>
      <c r="E160" s="13">
        <v>44896</v>
      </c>
      <c r="F160" s="13" t="s">
        <v>679</v>
      </c>
      <c r="G160" s="9">
        <v>1.8381196471490069E-4</v>
      </c>
      <c r="H160" s="9">
        <v>2.9435384629149401E-2</v>
      </c>
      <c r="I160">
        <v>7</v>
      </c>
      <c r="J160">
        <v>113.64811543912806</v>
      </c>
      <c r="K160" t="s">
        <v>838</v>
      </c>
      <c r="L160" s="21"/>
      <c r="M160" s="22"/>
    </row>
    <row r="161" spans="1:13">
      <c r="A161">
        <v>2023</v>
      </c>
      <c r="B161" t="s">
        <v>1202</v>
      </c>
      <c r="C161" t="s">
        <v>1200</v>
      </c>
      <c r="D161" t="s">
        <v>709</v>
      </c>
      <c r="E161" s="13">
        <v>45078</v>
      </c>
      <c r="F161" s="13">
        <v>45170</v>
      </c>
      <c r="G161" s="9">
        <v>2.4312776746923993E-2</v>
      </c>
      <c r="H161" s="9">
        <v>2.9435384629149401E-2</v>
      </c>
      <c r="I161">
        <v>13</v>
      </c>
      <c r="J161">
        <v>225.26355847320841</v>
      </c>
      <c r="K161" t="s">
        <v>885</v>
      </c>
      <c r="L161" s="23" t="s">
        <v>1228</v>
      </c>
      <c r="M161" s="22"/>
    </row>
    <row r="162" spans="1:13">
      <c r="A162">
        <v>2021</v>
      </c>
      <c r="B162" t="s">
        <v>1203</v>
      </c>
      <c r="C162" t="s">
        <v>1200</v>
      </c>
      <c r="D162" t="s">
        <v>670</v>
      </c>
      <c r="E162" s="13">
        <v>44166</v>
      </c>
      <c r="F162" s="13">
        <v>44256</v>
      </c>
      <c r="G162" s="9">
        <v>4.7157580104869377E-11</v>
      </c>
      <c r="H162" s="9">
        <v>2.9435384629149401E-2</v>
      </c>
      <c r="I162">
        <v>1</v>
      </c>
      <c r="J162">
        <v>0</v>
      </c>
      <c r="K162" t="s">
        <v>817</v>
      </c>
      <c r="L162" s="23" t="s">
        <v>1228</v>
      </c>
      <c r="M162" s="22"/>
    </row>
    <row r="163" spans="1:13">
      <c r="A163">
        <v>2022</v>
      </c>
      <c r="B163" t="s">
        <v>1204</v>
      </c>
      <c r="C163" t="s">
        <v>1200</v>
      </c>
      <c r="D163" t="s">
        <v>691</v>
      </c>
      <c r="E163" s="13">
        <v>44531</v>
      </c>
      <c r="F163" s="13">
        <v>44652</v>
      </c>
      <c r="G163" s="9">
        <v>4.9387958703529296E-3</v>
      </c>
      <c r="H163" s="9">
        <v>2.9435384629149401E-2</v>
      </c>
      <c r="I163">
        <v>5</v>
      </c>
      <c r="J163">
        <v>0</v>
      </c>
      <c r="K163">
        <v>0</v>
      </c>
      <c r="L163" s="23" t="s">
        <v>1228</v>
      </c>
      <c r="M163" s="22"/>
    </row>
    <row r="164" spans="1:13">
      <c r="A164">
        <v>2023</v>
      </c>
      <c r="B164" t="s">
        <v>1205</v>
      </c>
      <c r="C164" t="s">
        <v>1047</v>
      </c>
      <c r="D164" t="s">
        <v>703</v>
      </c>
      <c r="E164" s="13">
        <v>44044</v>
      </c>
      <c r="F164" s="13" t="s">
        <v>679</v>
      </c>
      <c r="G164" s="9">
        <v>2.467567625427839E-4</v>
      </c>
      <c r="H164" s="9">
        <v>2.9737697897948123E-3</v>
      </c>
      <c r="I164">
        <v>3</v>
      </c>
      <c r="J164">
        <v>935</v>
      </c>
      <c r="K164" t="s">
        <v>886</v>
      </c>
      <c r="L164" s="21"/>
      <c r="M164" s="22"/>
    </row>
    <row r="165" spans="1:13">
      <c r="A165">
        <v>2022</v>
      </c>
      <c r="B165" t="s">
        <v>1206</v>
      </c>
      <c r="C165" t="s">
        <v>1042</v>
      </c>
      <c r="D165" t="s">
        <v>784</v>
      </c>
      <c r="E165" s="13">
        <v>45352</v>
      </c>
      <c r="F165" s="13" t="s">
        <v>679</v>
      </c>
      <c r="G165" s="9">
        <v>7.3264012729156271E-4</v>
      </c>
      <c r="H165" s="9">
        <v>1.0992210526264871E-2</v>
      </c>
      <c r="I165">
        <v>2</v>
      </c>
      <c r="J165" t="e">
        <v>#N/A</v>
      </c>
      <c r="K165" t="e">
        <v>#N/A</v>
      </c>
      <c r="L165" s="23" t="s">
        <v>1228</v>
      </c>
      <c r="M165" s="22"/>
    </row>
    <row r="166" spans="1:13">
      <c r="A166">
        <v>2023</v>
      </c>
      <c r="B166" t="s">
        <v>1207</v>
      </c>
      <c r="C166" t="s">
        <v>1036</v>
      </c>
      <c r="D166" t="s">
        <v>697</v>
      </c>
      <c r="E166" s="13">
        <v>45292</v>
      </c>
      <c r="F166" s="13" t="s">
        <v>679</v>
      </c>
      <c r="G166" s="9">
        <v>3.4677326530115695E-4</v>
      </c>
      <c r="H166" s="9">
        <v>1.2056708519017075E-2</v>
      </c>
      <c r="I166">
        <v>1</v>
      </c>
      <c r="J166" t="e">
        <v>#N/A</v>
      </c>
      <c r="K166" t="e">
        <v>#N/A</v>
      </c>
      <c r="L166" s="23" t="s">
        <v>1228</v>
      </c>
      <c r="M166" s="22"/>
    </row>
    <row r="167" spans="1:13">
      <c r="A167">
        <v>2021</v>
      </c>
      <c r="B167" t="s">
        <v>1208</v>
      </c>
      <c r="C167" t="s">
        <v>1023</v>
      </c>
      <c r="D167" t="s">
        <v>671</v>
      </c>
      <c r="E167" s="13">
        <v>44228</v>
      </c>
      <c r="F167" s="13">
        <v>45170</v>
      </c>
      <c r="G167" s="9">
        <v>1.2588337844256245E-3</v>
      </c>
      <c r="H167" s="9">
        <v>7.1310779502898802E-3</v>
      </c>
      <c r="I167">
        <v>10</v>
      </c>
      <c r="J167">
        <v>1763</v>
      </c>
      <c r="K167" t="s">
        <v>817</v>
      </c>
      <c r="L167" s="21"/>
      <c r="M167" s="22" t="s">
        <v>1227</v>
      </c>
    </row>
    <row r="168" spans="1:13">
      <c r="A168">
        <v>2021</v>
      </c>
      <c r="B168" t="s">
        <v>1209</v>
      </c>
      <c r="C168" t="s">
        <v>1009</v>
      </c>
      <c r="D168" t="s">
        <v>671</v>
      </c>
      <c r="E168" s="13">
        <v>44317</v>
      </c>
      <c r="F168" s="13" t="s">
        <v>679</v>
      </c>
      <c r="G168" s="9">
        <v>4.8245960947523496E-3</v>
      </c>
      <c r="H168" s="9">
        <v>2.6238962166651732E-2</v>
      </c>
      <c r="I168">
        <v>1</v>
      </c>
      <c r="J168" t="s">
        <v>887</v>
      </c>
      <c r="K168" t="s">
        <v>817</v>
      </c>
      <c r="L168" s="23" t="s">
        <v>1228</v>
      </c>
      <c r="M168" s="22"/>
    </row>
    <row r="169" spans="1:13">
      <c r="A169">
        <v>2021</v>
      </c>
      <c r="B169" t="s">
        <v>1210</v>
      </c>
      <c r="C169" t="s">
        <v>1132</v>
      </c>
      <c r="D169" t="s">
        <v>671</v>
      </c>
      <c r="E169" s="13">
        <v>44652</v>
      </c>
      <c r="F169" s="13" t="s">
        <v>679</v>
      </c>
      <c r="G169" s="9">
        <v>1.3088051874338079E-4</v>
      </c>
      <c r="H169" s="9">
        <v>2.8295673312884881E-4</v>
      </c>
      <c r="I169">
        <v>7</v>
      </c>
      <c r="J169">
        <v>70447</v>
      </c>
      <c r="K169" t="s">
        <v>817</v>
      </c>
      <c r="L169" s="21"/>
      <c r="M169" s="22"/>
    </row>
    <row r="170" spans="1:13">
      <c r="A170">
        <v>2022</v>
      </c>
      <c r="B170" t="s">
        <v>1212</v>
      </c>
      <c r="C170" t="s">
        <v>1211</v>
      </c>
      <c r="D170" t="s">
        <v>703</v>
      </c>
      <c r="E170" s="13">
        <v>42036</v>
      </c>
      <c r="F170" s="13" t="s">
        <v>679</v>
      </c>
      <c r="G170" s="9">
        <v>1.0082843126823164E-2</v>
      </c>
      <c r="H170" s="9">
        <v>1.0082843126823164E-2</v>
      </c>
      <c r="I170">
        <v>2</v>
      </c>
      <c r="J170">
        <v>212.53710931608271</v>
      </c>
      <c r="K170" t="s">
        <v>889</v>
      </c>
      <c r="L170" s="23" t="s">
        <v>1228</v>
      </c>
      <c r="M170" s="22"/>
    </row>
    <row r="171" spans="1:13">
      <c r="A171">
        <v>2024</v>
      </c>
      <c r="B171" t="s">
        <v>1213</v>
      </c>
      <c r="C171" t="s">
        <v>1007</v>
      </c>
      <c r="D171" t="s">
        <v>699</v>
      </c>
      <c r="E171" s="13">
        <v>45505</v>
      </c>
      <c r="F171" s="13">
        <v>45717</v>
      </c>
      <c r="G171" s="9">
        <v>1.3020963868365306E-4</v>
      </c>
      <c r="H171" s="9">
        <v>0.11772965007016981</v>
      </c>
      <c r="I171">
        <v>1</v>
      </c>
      <c r="J171" t="e">
        <v>#N/A</v>
      </c>
      <c r="K171" t="e">
        <v>#N/A</v>
      </c>
      <c r="L171" s="21"/>
      <c r="M171" s="22"/>
    </row>
    <row r="172" spans="1:13">
      <c r="A172">
        <v>2021</v>
      </c>
      <c r="B172" t="s">
        <v>1214</v>
      </c>
      <c r="C172" t="s">
        <v>1036</v>
      </c>
      <c r="D172" t="s">
        <v>678</v>
      </c>
      <c r="E172" s="13">
        <v>44378</v>
      </c>
      <c r="F172" s="13" t="s">
        <v>679</v>
      </c>
      <c r="G172" s="9">
        <v>3.6516794778543729E-3</v>
      </c>
      <c r="H172" s="9">
        <v>1.2056708519017075E-2</v>
      </c>
      <c r="I172">
        <v>6</v>
      </c>
      <c r="J172">
        <v>168477.67041573653</v>
      </c>
      <c r="K172" t="s">
        <v>817</v>
      </c>
      <c r="L172" s="21"/>
      <c r="M172" s="22"/>
    </row>
    <row r="173" spans="1:13">
      <c r="A173">
        <v>2022</v>
      </c>
      <c r="B173" t="s">
        <v>1215</v>
      </c>
      <c r="C173" t="s">
        <v>1009</v>
      </c>
      <c r="D173" t="s">
        <v>671</v>
      </c>
      <c r="E173" s="13">
        <v>44743</v>
      </c>
      <c r="F173" s="13" t="s">
        <v>679</v>
      </c>
      <c r="G173" s="9">
        <v>1.2638391717422627E-2</v>
      </c>
      <c r="H173" s="9">
        <v>2.6238962166651732E-2</v>
      </c>
      <c r="I173">
        <v>8</v>
      </c>
      <c r="J173">
        <v>546045.3702891157</v>
      </c>
      <c r="K173" t="s">
        <v>817</v>
      </c>
      <c r="L173" s="21"/>
      <c r="M173" s="22"/>
    </row>
    <row r="174" spans="1:13">
      <c r="A174">
        <v>2023</v>
      </c>
      <c r="B174" t="s">
        <v>1216</v>
      </c>
      <c r="C174" t="s">
        <v>1019</v>
      </c>
      <c r="D174" t="s">
        <v>671</v>
      </c>
      <c r="E174" s="13">
        <v>45078</v>
      </c>
      <c r="F174" s="13" t="s">
        <v>679</v>
      </c>
      <c r="G174" s="9">
        <v>8.7741700203336991E-4</v>
      </c>
      <c r="H174" s="9">
        <v>2.5131059965346047E-2</v>
      </c>
      <c r="I174">
        <v>1</v>
      </c>
      <c r="J174">
        <v>20084.969927027028</v>
      </c>
      <c r="K174" t="s">
        <v>881</v>
      </c>
      <c r="L174" s="23" t="s">
        <v>1228</v>
      </c>
      <c r="M174" s="22"/>
    </row>
    <row r="175" spans="1:13">
      <c r="A175">
        <v>2024</v>
      </c>
      <c r="B175" t="s">
        <v>1217</v>
      </c>
      <c r="C175" t="s">
        <v>1007</v>
      </c>
      <c r="D175" t="s">
        <v>671</v>
      </c>
      <c r="E175" s="13">
        <v>45809</v>
      </c>
      <c r="F175" s="13" t="s">
        <v>679</v>
      </c>
      <c r="G175" s="9">
        <v>0</v>
      </c>
      <c r="H175" s="9">
        <v>0.11772965007016981</v>
      </c>
      <c r="I175">
        <v>0</v>
      </c>
      <c r="J175" t="e">
        <v>#N/A</v>
      </c>
      <c r="K175" t="e">
        <v>#N/A</v>
      </c>
      <c r="L175" s="23" t="s">
        <v>1228</v>
      </c>
      <c r="M175" s="22"/>
    </row>
    <row r="176" spans="1:13">
      <c r="A176">
        <v>2023</v>
      </c>
      <c r="B176" t="s">
        <v>1218</v>
      </c>
      <c r="C176" t="s">
        <v>1036</v>
      </c>
      <c r="D176" t="s">
        <v>697</v>
      </c>
      <c r="E176" s="13">
        <v>45352</v>
      </c>
      <c r="F176" s="13" t="s">
        <v>679</v>
      </c>
      <c r="G176" s="9">
        <v>5.422548747461704E-4</v>
      </c>
      <c r="H176" s="9">
        <v>1.2056708519017075E-2</v>
      </c>
      <c r="I176">
        <v>3</v>
      </c>
      <c r="J176" t="e">
        <v>#N/A</v>
      </c>
      <c r="K176" t="e">
        <v>#N/A</v>
      </c>
      <c r="L176" s="21"/>
      <c r="M176" s="22"/>
    </row>
    <row r="177" spans="1:13">
      <c r="A177">
        <v>2024</v>
      </c>
      <c r="B177" t="s">
        <v>1219</v>
      </c>
      <c r="C177" t="s">
        <v>1007</v>
      </c>
      <c r="D177" t="s">
        <v>703</v>
      </c>
      <c r="E177" s="13">
        <v>45444</v>
      </c>
      <c r="F177" s="13">
        <v>45748</v>
      </c>
      <c r="G177" s="9">
        <v>7.3065618872811364E-4</v>
      </c>
      <c r="H177" s="9">
        <v>0.11772965007016981</v>
      </c>
      <c r="I177">
        <v>4</v>
      </c>
      <c r="J177" t="e">
        <v>#N/A</v>
      </c>
      <c r="K177" t="e">
        <v>#N/A</v>
      </c>
      <c r="L177" s="21"/>
      <c r="M177" s="22"/>
    </row>
    <row r="178" spans="1:13">
      <c r="A178">
        <v>2023</v>
      </c>
      <c r="B178" t="s">
        <v>1220</v>
      </c>
      <c r="C178" t="s">
        <v>1168</v>
      </c>
      <c r="D178" t="s">
        <v>671</v>
      </c>
      <c r="E178" s="13">
        <v>45261</v>
      </c>
      <c r="F178" s="13" t="s">
        <v>679</v>
      </c>
      <c r="G178" s="9">
        <v>9.5297651100820268E-4</v>
      </c>
      <c r="H178" s="9">
        <v>4.6197554624312926E-3</v>
      </c>
      <c r="I178">
        <v>1</v>
      </c>
      <c r="J178">
        <v>20000</v>
      </c>
      <c r="K178" t="s">
        <v>881</v>
      </c>
      <c r="L178" s="23" t="s">
        <v>1228</v>
      </c>
      <c r="M178" s="22"/>
    </row>
  </sheetData>
  <autoFilter ref="A2:M178" xr:uid="{0D6C68A2-CEC6-4501-964D-9470E77E8417}"/>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1DD6E-8F1C-4F7C-93F1-CCC13C84E67B}">
  <sheetPr>
    <tabColor theme="9"/>
  </sheetPr>
  <dimension ref="A1:C13"/>
  <sheetViews>
    <sheetView zoomScaleNormal="100" workbookViewId="0">
      <selection activeCell="A5" sqref="A5"/>
    </sheetView>
  </sheetViews>
  <sheetFormatPr defaultColWidth="0" defaultRowHeight="15" zeroHeight="1"/>
  <cols>
    <col min="1" max="1" width="88.42578125" customWidth="1"/>
    <col min="2" max="2" width="9.140625" customWidth="1"/>
    <col min="3" max="3" width="10.85546875" customWidth="1"/>
    <col min="4" max="16384" width="9.140625" hidden="1"/>
  </cols>
  <sheetData>
    <row r="1" spans="1:3" ht="63.75" customHeight="1">
      <c r="A1" s="48" t="s">
        <v>1392</v>
      </c>
      <c r="B1" s="33"/>
      <c r="C1" s="33"/>
    </row>
    <row r="2" spans="1:3" ht="60" customHeight="1">
      <c r="A2" s="51" t="s">
        <v>1393</v>
      </c>
      <c r="B2" s="32"/>
      <c r="C2" s="32"/>
    </row>
    <row r="3" spans="1:3" ht="56.25" customHeight="1">
      <c r="A3" s="51" t="s">
        <v>1394</v>
      </c>
      <c r="B3" s="32"/>
      <c r="C3" s="32"/>
    </row>
    <row r="4" spans="1:3" ht="45" customHeight="1">
      <c r="A4" s="51" t="s">
        <v>1395</v>
      </c>
      <c r="B4" s="32"/>
      <c r="C4" s="32"/>
    </row>
    <row r="5" spans="1:3" ht="28.5" customHeight="1">
      <c r="A5" s="51" t="s">
        <v>1396</v>
      </c>
      <c r="B5" s="32"/>
      <c r="C5" s="32"/>
    </row>
    <row r="6" spans="1:3" ht="53.25" customHeight="1">
      <c r="A6" s="51" t="s">
        <v>1397</v>
      </c>
      <c r="B6" s="32"/>
      <c r="C6" s="32"/>
    </row>
    <row r="7" spans="1:3" ht="85.5" customHeight="1">
      <c r="A7" s="51" t="s">
        <v>1398</v>
      </c>
      <c r="B7" s="32"/>
      <c r="C7" s="32"/>
    </row>
    <row r="8" spans="1:3" ht="38.25">
      <c r="A8" s="51" t="s">
        <v>1399</v>
      </c>
      <c r="B8" s="32"/>
      <c r="C8" s="32"/>
    </row>
    <row r="9" spans="1:3">
      <c r="A9" s="32"/>
      <c r="B9" s="32"/>
      <c r="C9" s="32"/>
    </row>
    <row r="10" spans="1:3">
      <c r="A10" s="32"/>
      <c r="B10" s="32"/>
      <c r="C10" s="32"/>
    </row>
    <row r="11" spans="1:3">
      <c r="A11" s="32"/>
      <c r="B11" s="32"/>
      <c r="C11" s="32"/>
    </row>
    <row r="12" spans="1:3" hidden="1">
      <c r="A12" s="32"/>
      <c r="B12" s="32"/>
      <c r="C12" s="32"/>
    </row>
    <row r="13" spans="1:3" hidden="1">
      <c r="A13" s="32"/>
      <c r="B13" s="32"/>
      <c r="C13" s="32"/>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28E85-A7A2-465A-86AB-4174622EB23C}">
  <sheetPr>
    <tabColor theme="9"/>
    <pageSetUpPr fitToPage="1"/>
  </sheetPr>
  <dimension ref="B1:O275"/>
  <sheetViews>
    <sheetView tabSelected="1" zoomScaleNormal="100" workbookViewId="0">
      <pane xSplit="3" ySplit="4" topLeftCell="D5" activePane="bottomRight" state="frozen"/>
      <selection pane="bottomRight" activeCell="C8" sqref="C8"/>
      <selection pane="bottomLeft" activeCell="A5" sqref="A5"/>
      <selection pane="topRight" activeCell="D1" sqref="D1"/>
    </sheetView>
  </sheetViews>
  <sheetFormatPr defaultRowHeight="15"/>
  <cols>
    <col min="1" max="1" width="3.140625" customWidth="1"/>
    <col min="2" max="2" width="11.42578125" customWidth="1"/>
    <col min="3" max="3" width="79.7109375" customWidth="1"/>
    <col min="4" max="4" width="79.42578125" customWidth="1"/>
    <col min="5" max="5" width="30" customWidth="1"/>
    <col min="6" max="6" width="20" style="13" customWidth="1"/>
    <col min="7" max="7" width="26.140625" style="13" customWidth="1"/>
    <col min="8" max="8" width="14.85546875" style="9" customWidth="1"/>
    <col min="9" max="9" width="17.42578125" style="9" customWidth="1"/>
    <col min="10" max="10" width="46.5703125" customWidth="1"/>
    <col min="11" max="11" width="29" style="69" customWidth="1"/>
    <col min="12" max="12" width="20.42578125" customWidth="1"/>
    <col min="13" max="13" width="16.42578125" customWidth="1"/>
    <col min="14" max="14" width="17.5703125" customWidth="1"/>
    <col min="15" max="15" width="31.7109375" customWidth="1"/>
  </cols>
  <sheetData>
    <row r="1" spans="2:15" s="33" customFormat="1" ht="54" customHeight="1">
      <c r="B1" s="72" t="s">
        <v>1400</v>
      </c>
      <c r="C1" s="73"/>
      <c r="D1" s="73"/>
      <c r="E1" s="73"/>
      <c r="F1" s="73"/>
      <c r="G1" s="73"/>
      <c r="H1" s="73"/>
      <c r="I1" s="73"/>
      <c r="J1" s="73"/>
      <c r="K1" s="73"/>
      <c r="L1" s="73"/>
      <c r="M1" s="73"/>
      <c r="N1" s="73"/>
      <c r="O1" s="73"/>
    </row>
    <row r="3" spans="2:15" s="5" customFormat="1" ht="27" customHeight="1">
      <c r="B3" s="37"/>
      <c r="C3" s="37"/>
      <c r="D3" s="50"/>
      <c r="E3" s="47"/>
      <c r="F3" s="43"/>
      <c r="G3" s="43"/>
      <c r="H3" s="71" t="s">
        <v>1401</v>
      </c>
      <c r="I3" s="71"/>
      <c r="J3" s="44"/>
      <c r="K3" s="70" t="s">
        <v>998</v>
      </c>
      <c r="L3" s="70"/>
      <c r="M3" s="45"/>
      <c r="N3" s="44"/>
      <c r="O3" s="46"/>
    </row>
    <row r="4" spans="2:15" s="5" customFormat="1" ht="36" customHeight="1">
      <c r="B4" s="38" t="s">
        <v>795</v>
      </c>
      <c r="C4" s="39" t="s">
        <v>796</v>
      </c>
      <c r="D4" s="39" t="s">
        <v>800</v>
      </c>
      <c r="E4" s="49" t="s">
        <v>1402</v>
      </c>
      <c r="F4" s="40" t="s">
        <v>1403</v>
      </c>
      <c r="G4" s="40" t="s">
        <v>803</v>
      </c>
      <c r="H4" s="40" t="s">
        <v>1404</v>
      </c>
      <c r="I4" s="40" t="s">
        <v>805</v>
      </c>
      <c r="J4" s="40" t="s">
        <v>1405</v>
      </c>
      <c r="K4" s="65" t="s">
        <v>810</v>
      </c>
      <c r="L4" s="41" t="s">
        <v>811</v>
      </c>
      <c r="M4" s="42" t="s">
        <v>1406</v>
      </c>
      <c r="N4" s="41" t="s">
        <v>1407</v>
      </c>
      <c r="O4" s="41" t="s">
        <v>1408</v>
      </c>
    </row>
    <row r="5" spans="2:15">
      <c r="B5" s="64">
        <v>2021</v>
      </c>
      <c r="C5" s="53" t="s">
        <v>1409</v>
      </c>
      <c r="D5" s="53" t="s">
        <v>1410</v>
      </c>
      <c r="E5" s="54" t="s">
        <v>1411</v>
      </c>
      <c r="F5" s="55">
        <v>44470</v>
      </c>
      <c r="G5" s="55">
        <v>44805</v>
      </c>
      <c r="H5" s="56">
        <v>2.7363468756669645E-3</v>
      </c>
      <c r="I5" s="56">
        <v>2.4385681651296651E-2</v>
      </c>
      <c r="J5" s="54">
        <v>25</v>
      </c>
      <c r="K5" s="66" t="s">
        <v>1412</v>
      </c>
      <c r="L5" s="54" t="s">
        <v>817</v>
      </c>
      <c r="M5" s="67">
        <v>16.14225359666835</v>
      </c>
      <c r="N5" s="67">
        <v>236.04217024175821</v>
      </c>
      <c r="O5" s="57" t="s">
        <v>1413</v>
      </c>
    </row>
    <row r="6" spans="2:15">
      <c r="B6" s="64">
        <v>2021</v>
      </c>
      <c r="C6" s="53" t="s">
        <v>1414</v>
      </c>
      <c r="D6" s="52" t="s">
        <v>1415</v>
      </c>
      <c r="E6" s="54" t="s">
        <v>1416</v>
      </c>
      <c r="F6" s="55">
        <v>44348</v>
      </c>
      <c r="G6" s="55" t="s">
        <v>1417</v>
      </c>
      <c r="H6" s="56">
        <v>6.6437427172239736E-6</v>
      </c>
      <c r="I6" s="56">
        <v>2.6238962166651732E-2</v>
      </c>
      <c r="J6" s="54">
        <v>1</v>
      </c>
      <c r="K6" s="67">
        <v>64282</v>
      </c>
      <c r="L6" s="54" t="s">
        <v>817</v>
      </c>
      <c r="M6" s="67">
        <v>1150.5599839999998</v>
      </c>
      <c r="N6" s="67">
        <v>1150.5599839999998</v>
      </c>
      <c r="O6" s="57" t="s">
        <v>1418</v>
      </c>
    </row>
    <row r="7" spans="2:15">
      <c r="B7" s="64">
        <v>2021</v>
      </c>
      <c r="C7" s="53" t="s">
        <v>1419</v>
      </c>
      <c r="D7" s="53" t="s">
        <v>1420</v>
      </c>
      <c r="E7" s="54" t="s">
        <v>1416</v>
      </c>
      <c r="F7" s="55">
        <v>44348</v>
      </c>
      <c r="G7" s="55">
        <v>44652</v>
      </c>
      <c r="H7" s="56">
        <v>4.5869184142521748E-3</v>
      </c>
      <c r="I7" s="56">
        <v>0.11772965007016981</v>
      </c>
      <c r="J7" s="54">
        <v>16</v>
      </c>
      <c r="K7" s="67">
        <v>152054</v>
      </c>
      <c r="L7" s="54" t="s">
        <v>817</v>
      </c>
      <c r="M7" s="67">
        <v>1163.074730831099</v>
      </c>
      <c r="N7" s="67">
        <v>4290.8322417771224</v>
      </c>
      <c r="O7" s="57" t="s">
        <v>1413</v>
      </c>
    </row>
    <row r="8" spans="2:15">
      <c r="B8" s="64">
        <v>2021</v>
      </c>
      <c r="C8" s="53" t="s">
        <v>1421</v>
      </c>
      <c r="D8" s="53" t="s">
        <v>1422</v>
      </c>
      <c r="E8" s="54" t="s">
        <v>678</v>
      </c>
      <c r="F8" s="55">
        <v>44378</v>
      </c>
      <c r="G8" s="55">
        <v>44621</v>
      </c>
      <c r="H8" s="56">
        <v>6.4256977124575723E-3</v>
      </c>
      <c r="I8" s="56">
        <v>3.2428099191863742E-2</v>
      </c>
      <c r="J8" s="54">
        <v>20</v>
      </c>
      <c r="K8" s="67">
        <v>21934</v>
      </c>
      <c r="L8" s="54" t="s">
        <v>817</v>
      </c>
      <c r="M8" s="67">
        <v>698.46753799999999</v>
      </c>
      <c r="N8" s="67">
        <v>6673.3992790000002</v>
      </c>
      <c r="O8" s="57" t="s">
        <v>1413</v>
      </c>
    </row>
    <row r="9" spans="2:15">
      <c r="B9" s="64">
        <v>2021</v>
      </c>
      <c r="C9" s="53" t="s">
        <v>1423</v>
      </c>
      <c r="D9" s="53" t="s">
        <v>1420</v>
      </c>
      <c r="E9" s="54" t="s">
        <v>1416</v>
      </c>
      <c r="F9" s="55">
        <v>44501</v>
      </c>
      <c r="G9" s="55">
        <v>44805</v>
      </c>
      <c r="H9" s="56">
        <v>1.0357709287227589E-2</v>
      </c>
      <c r="I9" s="56">
        <v>0.11772965007016981</v>
      </c>
      <c r="J9" s="54">
        <v>25</v>
      </c>
      <c r="K9" s="67">
        <v>62092</v>
      </c>
      <c r="L9" s="54" t="s">
        <v>817</v>
      </c>
      <c r="M9" s="67">
        <v>62.611125000000001</v>
      </c>
      <c r="N9" s="67">
        <v>455.62710430273302</v>
      </c>
      <c r="O9" s="57" t="s">
        <v>1413</v>
      </c>
    </row>
    <row r="10" spans="2:15">
      <c r="B10" s="64">
        <v>2021</v>
      </c>
      <c r="C10" s="53" t="s">
        <v>1424</v>
      </c>
      <c r="D10" s="53" t="s">
        <v>1425</v>
      </c>
      <c r="E10" s="54" t="s">
        <v>1416</v>
      </c>
      <c r="F10" s="55">
        <v>44470</v>
      </c>
      <c r="G10" s="55">
        <v>44958</v>
      </c>
      <c r="H10" s="56">
        <v>2.4253642963312678E-2</v>
      </c>
      <c r="I10" s="56">
        <v>2.5131059965346047E-2</v>
      </c>
      <c r="J10" s="54">
        <v>18</v>
      </c>
      <c r="K10" s="67">
        <v>6735</v>
      </c>
      <c r="L10" s="54" t="s">
        <v>817</v>
      </c>
      <c r="M10" s="67">
        <v>7.4633271428571435</v>
      </c>
      <c r="N10" s="67">
        <v>47.099637092968273</v>
      </c>
      <c r="O10" s="57" t="s">
        <v>1413</v>
      </c>
    </row>
    <row r="11" spans="2:15">
      <c r="B11" s="64">
        <v>2021</v>
      </c>
      <c r="C11" s="53" t="s">
        <v>1426</v>
      </c>
      <c r="D11" s="53" t="s">
        <v>1427</v>
      </c>
      <c r="E11" s="54" t="s">
        <v>1416</v>
      </c>
      <c r="F11" s="55">
        <v>44470</v>
      </c>
      <c r="G11" s="55">
        <v>44866</v>
      </c>
      <c r="H11" s="56">
        <v>5.7054655795091263E-3</v>
      </c>
      <c r="I11" s="56">
        <v>7.1310779502898802E-3</v>
      </c>
      <c r="J11" s="54">
        <v>17</v>
      </c>
      <c r="K11" s="67">
        <v>75000</v>
      </c>
      <c r="L11" s="54" t="s">
        <v>817</v>
      </c>
      <c r="M11" s="67">
        <v>10.204400591932137</v>
      </c>
      <c r="N11" s="67">
        <v>120.5383400055844</v>
      </c>
      <c r="O11" s="57" t="s">
        <v>1413</v>
      </c>
    </row>
    <row r="12" spans="2:15">
      <c r="B12" s="64">
        <v>2021</v>
      </c>
      <c r="C12" s="53" t="s">
        <v>1428</v>
      </c>
      <c r="D12" s="53" t="s">
        <v>1429</v>
      </c>
      <c r="E12" s="54" t="s">
        <v>1416</v>
      </c>
      <c r="F12" s="55">
        <v>44440</v>
      </c>
      <c r="G12" s="55">
        <v>44593</v>
      </c>
      <c r="H12" s="56">
        <v>6.0022098390061663E-3</v>
      </c>
      <c r="I12" s="56">
        <v>9.033795146194578E-3</v>
      </c>
      <c r="J12" s="54">
        <v>15</v>
      </c>
      <c r="K12" s="67">
        <v>534563</v>
      </c>
      <c r="L12" s="54" t="s">
        <v>817</v>
      </c>
      <c r="M12" s="67">
        <v>1041.0060488619026</v>
      </c>
      <c r="N12" s="67">
        <v>2291.2510464673437</v>
      </c>
      <c r="O12" s="57" t="s">
        <v>1430</v>
      </c>
    </row>
    <row r="13" spans="2:15">
      <c r="B13" s="64">
        <v>2021</v>
      </c>
      <c r="C13" s="53" t="s">
        <v>1431</v>
      </c>
      <c r="D13" s="53" t="s">
        <v>1422</v>
      </c>
      <c r="E13" s="54" t="s">
        <v>1416</v>
      </c>
      <c r="F13" s="55">
        <v>44409</v>
      </c>
      <c r="G13" s="55">
        <v>44986</v>
      </c>
      <c r="H13" s="56">
        <v>6.1030778557506797E-3</v>
      </c>
      <c r="I13" s="56">
        <v>3.2428099191863742E-2</v>
      </c>
      <c r="J13" s="54">
        <v>5</v>
      </c>
      <c r="K13" s="67">
        <v>496524.97785299993</v>
      </c>
      <c r="L13" s="54" t="s">
        <v>817</v>
      </c>
      <c r="M13" s="67">
        <v>215.93436603988604</v>
      </c>
      <c r="N13" s="67">
        <v>215.93436603988604</v>
      </c>
      <c r="O13" s="57" t="s">
        <v>1432</v>
      </c>
    </row>
    <row r="14" spans="2:15">
      <c r="B14" s="64">
        <v>2021</v>
      </c>
      <c r="C14" s="53" t="s">
        <v>1433</v>
      </c>
      <c r="D14" s="53" t="s">
        <v>1420</v>
      </c>
      <c r="E14" s="54" t="s">
        <v>1416</v>
      </c>
      <c r="F14" s="55">
        <v>44440</v>
      </c>
      <c r="G14" s="55">
        <v>44774</v>
      </c>
      <c r="H14" s="56">
        <v>6.3238429379415739E-3</v>
      </c>
      <c r="I14" s="56">
        <v>0.11772965007016981</v>
      </c>
      <c r="J14" s="54">
        <v>5</v>
      </c>
      <c r="K14" s="67">
        <v>17920</v>
      </c>
      <c r="L14" s="54" t="s">
        <v>830</v>
      </c>
      <c r="M14" s="67">
        <v>206.28069879414301</v>
      </c>
      <c r="N14" s="67">
        <v>425.4057296325476</v>
      </c>
      <c r="O14" s="57" t="s">
        <v>1413</v>
      </c>
    </row>
    <row r="15" spans="2:15">
      <c r="B15" s="64">
        <v>2021</v>
      </c>
      <c r="C15" s="53" t="s">
        <v>1434</v>
      </c>
      <c r="D15" s="53" t="s">
        <v>1422</v>
      </c>
      <c r="E15" s="54" t="s">
        <v>691</v>
      </c>
      <c r="F15" s="55">
        <v>44409</v>
      </c>
      <c r="G15" s="55">
        <v>44621</v>
      </c>
      <c r="H15" s="56">
        <v>1.8039087226807655E-2</v>
      </c>
      <c r="I15" s="56">
        <v>3.2428099191863742E-2</v>
      </c>
      <c r="J15" s="54">
        <v>25</v>
      </c>
      <c r="K15" s="67" t="s">
        <v>1435</v>
      </c>
      <c r="L15" s="54" t="s">
        <v>834</v>
      </c>
      <c r="M15" s="67">
        <v>336.45860558583109</v>
      </c>
      <c r="N15" s="67">
        <v>9713.0380480818112</v>
      </c>
      <c r="O15" s="57" t="s">
        <v>1413</v>
      </c>
    </row>
    <row r="16" spans="2:15">
      <c r="B16" s="64">
        <v>2021</v>
      </c>
      <c r="C16" s="53" t="s">
        <v>1436</v>
      </c>
      <c r="D16" s="53" t="s">
        <v>1437</v>
      </c>
      <c r="E16" s="54" t="s">
        <v>1416</v>
      </c>
      <c r="F16" s="55">
        <v>44287</v>
      </c>
      <c r="G16" s="55" t="s">
        <v>1417</v>
      </c>
      <c r="H16" s="56">
        <v>1.068572255920995E-4</v>
      </c>
      <c r="I16" s="56">
        <v>1.2056708519017075E-2</v>
      </c>
      <c r="J16" s="54">
        <v>1</v>
      </c>
      <c r="K16" s="67" t="s">
        <v>1438</v>
      </c>
      <c r="L16" s="54" t="s">
        <v>817</v>
      </c>
      <c r="M16" s="67">
        <v>1712.2122872340422</v>
      </c>
      <c r="N16" s="67">
        <v>1712.2122872340422</v>
      </c>
      <c r="O16" s="57" t="s">
        <v>1418</v>
      </c>
    </row>
    <row r="17" spans="2:15">
      <c r="B17" s="64">
        <v>2021</v>
      </c>
      <c r="C17" s="53" t="s">
        <v>1439</v>
      </c>
      <c r="D17" s="53" t="s">
        <v>1440</v>
      </c>
      <c r="E17" s="54" t="s">
        <v>1416</v>
      </c>
      <c r="F17" s="55">
        <v>44136</v>
      </c>
      <c r="G17" s="55" t="s">
        <v>1417</v>
      </c>
      <c r="H17" s="56">
        <v>9.742756049666012E-8</v>
      </c>
      <c r="I17" s="56">
        <v>2.8761952007941544E-2</v>
      </c>
      <c r="J17" s="54">
        <v>2</v>
      </c>
      <c r="K17" s="66" t="s">
        <v>1417</v>
      </c>
      <c r="L17" s="55" t="s">
        <v>1417</v>
      </c>
      <c r="M17" s="67">
        <v>770.0385</v>
      </c>
      <c r="N17" s="67">
        <v>770.0385</v>
      </c>
      <c r="O17" s="57" t="s">
        <v>1418</v>
      </c>
    </row>
    <row r="18" spans="2:15">
      <c r="B18" s="64">
        <v>2021</v>
      </c>
      <c r="C18" s="53" t="s">
        <v>1441</v>
      </c>
      <c r="D18" s="53" t="s">
        <v>1442</v>
      </c>
      <c r="E18" s="54" t="s">
        <v>1416</v>
      </c>
      <c r="F18" s="55">
        <v>44348</v>
      </c>
      <c r="G18" s="55" t="s">
        <v>1417</v>
      </c>
      <c r="H18" s="56">
        <v>4.2558628094358623E-5</v>
      </c>
      <c r="I18" s="56">
        <v>7.7882087892594647E-3</v>
      </c>
      <c r="J18" s="54">
        <v>1</v>
      </c>
      <c r="K18" s="67">
        <v>393.10430325027102</v>
      </c>
      <c r="L18" s="54" t="s">
        <v>844</v>
      </c>
      <c r="M18" s="67">
        <v>407.77347951885559</v>
      </c>
      <c r="N18" s="67">
        <v>407.77347951885559</v>
      </c>
      <c r="O18" s="57" t="s">
        <v>1418</v>
      </c>
    </row>
    <row r="19" spans="2:15">
      <c r="B19" s="64">
        <v>2021</v>
      </c>
      <c r="C19" s="53" t="s">
        <v>1443</v>
      </c>
      <c r="D19" s="53" t="s">
        <v>1444</v>
      </c>
      <c r="E19" s="54" t="s">
        <v>1445</v>
      </c>
      <c r="F19" s="55">
        <v>44652</v>
      </c>
      <c r="G19" s="55">
        <v>44958</v>
      </c>
      <c r="H19" s="56">
        <v>7.1868304958777217E-4</v>
      </c>
      <c r="I19" s="56">
        <v>7.1868304958777217E-4</v>
      </c>
      <c r="J19" s="54">
        <v>14</v>
      </c>
      <c r="K19" s="67">
        <v>4212</v>
      </c>
      <c r="L19" s="54" t="s">
        <v>817</v>
      </c>
      <c r="M19" s="67">
        <v>26.232406662057691</v>
      </c>
      <c r="N19" s="67">
        <v>26.232406662057691</v>
      </c>
      <c r="O19" s="57" t="s">
        <v>1418</v>
      </c>
    </row>
    <row r="20" spans="2:15">
      <c r="B20" s="64">
        <v>2021</v>
      </c>
      <c r="C20" s="53" t="s">
        <v>1446</v>
      </c>
      <c r="D20" s="53" t="s">
        <v>1420</v>
      </c>
      <c r="E20" s="54" t="s">
        <v>678</v>
      </c>
      <c r="F20" s="55">
        <v>44136</v>
      </c>
      <c r="G20" s="55">
        <v>44713</v>
      </c>
      <c r="H20" s="56">
        <v>1.0298512472091048E-2</v>
      </c>
      <c r="I20" s="56">
        <v>0.11772965007016981</v>
      </c>
      <c r="J20" s="54">
        <v>17</v>
      </c>
      <c r="K20" s="67" t="s">
        <v>1447</v>
      </c>
      <c r="L20" s="54" t="s">
        <v>830</v>
      </c>
      <c r="M20" s="67">
        <v>3527.5010776708859</v>
      </c>
      <c r="N20" s="67">
        <v>13710.733450157148</v>
      </c>
      <c r="O20" s="57" t="s">
        <v>1432</v>
      </c>
    </row>
    <row r="21" spans="2:15">
      <c r="B21" s="64">
        <v>2021</v>
      </c>
      <c r="C21" s="53" t="s">
        <v>1448</v>
      </c>
      <c r="D21" s="53" t="s">
        <v>1449</v>
      </c>
      <c r="E21" s="54" t="s">
        <v>1445</v>
      </c>
      <c r="F21" s="55">
        <v>44317</v>
      </c>
      <c r="G21" s="55">
        <v>44348</v>
      </c>
      <c r="H21" s="56">
        <v>1.1509669986830039E-3</v>
      </c>
      <c r="I21" s="56">
        <v>1.1509669986830039E-3</v>
      </c>
      <c r="J21" s="54">
        <v>26</v>
      </c>
      <c r="K21" s="67">
        <v>18.273040906850699</v>
      </c>
      <c r="L21" s="54" t="s">
        <v>830</v>
      </c>
      <c r="M21" s="67">
        <v>21.158426001367051</v>
      </c>
      <c r="N21" s="67">
        <v>21.158426001367051</v>
      </c>
      <c r="O21" s="57" t="s">
        <v>1413</v>
      </c>
    </row>
    <row r="22" spans="2:15">
      <c r="B22" s="64">
        <v>2021</v>
      </c>
      <c r="C22" s="53" t="s">
        <v>1450</v>
      </c>
      <c r="D22" s="53" t="s">
        <v>1451</v>
      </c>
      <c r="E22" s="54" t="s">
        <v>1416</v>
      </c>
      <c r="F22" s="55">
        <v>44317</v>
      </c>
      <c r="G22" s="55" t="s">
        <v>1417</v>
      </c>
      <c r="H22" s="56">
        <v>5.7563659716633605E-4</v>
      </c>
      <c r="I22" s="56">
        <v>5.7563659716633605E-4</v>
      </c>
      <c r="J22" s="54">
        <v>8</v>
      </c>
      <c r="K22" s="67" t="s">
        <v>1452</v>
      </c>
      <c r="L22" s="54" t="s">
        <v>817</v>
      </c>
      <c r="M22" s="67">
        <v>1846.2840000000001</v>
      </c>
      <c r="N22" s="67">
        <v>16569.950942622945</v>
      </c>
      <c r="O22" s="57" t="s">
        <v>1418</v>
      </c>
    </row>
    <row r="23" spans="2:15">
      <c r="B23" s="64">
        <v>2021</v>
      </c>
      <c r="C23" s="53" t="s">
        <v>1453</v>
      </c>
      <c r="D23" s="53" t="s">
        <v>1454</v>
      </c>
      <c r="E23" s="54" t="s">
        <v>1416</v>
      </c>
      <c r="F23" s="55">
        <v>44378</v>
      </c>
      <c r="G23" s="55">
        <v>44866</v>
      </c>
      <c r="H23" s="56">
        <v>8.1748502326697212E-3</v>
      </c>
      <c r="I23" s="56">
        <v>8.1748502326697212E-3</v>
      </c>
      <c r="J23" s="54">
        <v>28</v>
      </c>
      <c r="K23" s="67">
        <v>1219</v>
      </c>
      <c r="L23" s="54" t="s">
        <v>817</v>
      </c>
      <c r="M23" s="67">
        <v>1.0459527980320689</v>
      </c>
      <c r="N23" s="67">
        <v>28.912934204262989</v>
      </c>
      <c r="O23" s="57" t="s">
        <v>1413</v>
      </c>
    </row>
    <row r="24" spans="2:15">
      <c r="B24" s="64">
        <v>2021</v>
      </c>
      <c r="C24" s="53" t="s">
        <v>1455</v>
      </c>
      <c r="D24" s="53" t="s">
        <v>1456</v>
      </c>
      <c r="E24" s="54" t="s">
        <v>1416</v>
      </c>
      <c r="F24" s="55">
        <v>44378</v>
      </c>
      <c r="G24" s="55" t="s">
        <v>1417</v>
      </c>
      <c r="H24" s="56">
        <v>3.224366343465623E-8</v>
      </c>
      <c r="I24" s="56">
        <v>3.2606924350690289E-5</v>
      </c>
      <c r="J24" s="54">
        <v>1</v>
      </c>
      <c r="K24" s="67">
        <v>640.84497180595599</v>
      </c>
      <c r="L24" s="54" t="s">
        <v>862</v>
      </c>
      <c r="M24" s="67">
        <v>127.48387499999998</v>
      </c>
      <c r="N24" s="67">
        <v>127.48387499999998</v>
      </c>
      <c r="O24" s="57" t="s">
        <v>1418</v>
      </c>
    </row>
    <row r="25" spans="2:15">
      <c r="B25" s="64">
        <v>2021</v>
      </c>
      <c r="C25" s="53" t="s">
        <v>1457</v>
      </c>
      <c r="D25" s="53" t="s">
        <v>1420</v>
      </c>
      <c r="E25" s="54" t="s">
        <v>678</v>
      </c>
      <c r="F25" s="55">
        <v>44317</v>
      </c>
      <c r="G25" s="55" t="s">
        <v>1417</v>
      </c>
      <c r="H25" s="56">
        <v>3.1026387379837787E-3</v>
      </c>
      <c r="I25" s="56">
        <v>0.11772965007016981</v>
      </c>
      <c r="J25" s="54">
        <v>4</v>
      </c>
      <c r="K25" s="67">
        <v>545000</v>
      </c>
      <c r="L25" s="54" t="s">
        <v>863</v>
      </c>
      <c r="M25" s="67">
        <v>402285.40533677419</v>
      </c>
      <c r="N25" s="67">
        <v>402285.40533677419</v>
      </c>
      <c r="O25" s="57" t="s">
        <v>1418</v>
      </c>
    </row>
    <row r="26" spans="2:15">
      <c r="B26" s="64">
        <v>2021</v>
      </c>
      <c r="C26" s="53" t="s">
        <v>1458</v>
      </c>
      <c r="D26" s="53" t="s">
        <v>1420</v>
      </c>
      <c r="E26" s="54" t="s">
        <v>1416</v>
      </c>
      <c r="F26" s="55">
        <v>44378</v>
      </c>
      <c r="G26" s="55" t="s">
        <v>1417</v>
      </c>
      <c r="H26" s="56">
        <v>0</v>
      </c>
      <c r="I26" s="56">
        <v>0.11772965007016981</v>
      </c>
      <c r="J26" s="54">
        <v>0</v>
      </c>
      <c r="K26" s="67">
        <v>15713.422229962547</v>
      </c>
      <c r="L26" s="54" t="s">
        <v>830</v>
      </c>
      <c r="M26" s="66" t="s">
        <v>1417</v>
      </c>
      <c r="N26" s="67" t="s">
        <v>1417</v>
      </c>
      <c r="O26" s="57" t="s">
        <v>1418</v>
      </c>
    </row>
    <row r="27" spans="2:15">
      <c r="B27" s="64">
        <v>2021</v>
      </c>
      <c r="C27" s="53" t="s">
        <v>1459</v>
      </c>
      <c r="D27" s="53" t="s">
        <v>1420</v>
      </c>
      <c r="E27" s="54" t="s">
        <v>1460</v>
      </c>
      <c r="F27" s="55">
        <v>44317</v>
      </c>
      <c r="G27" s="55" t="s">
        <v>1417</v>
      </c>
      <c r="H27" s="56">
        <v>1.8240679349443665E-3</v>
      </c>
      <c r="I27" s="56">
        <v>0.11772965007016981</v>
      </c>
      <c r="J27" s="54">
        <v>3</v>
      </c>
      <c r="K27" s="67">
        <v>501900</v>
      </c>
      <c r="L27" s="54" t="s">
        <v>838</v>
      </c>
      <c r="M27" s="67">
        <v>237303.80948930816</v>
      </c>
      <c r="N27" s="67">
        <v>348661.5</v>
      </c>
      <c r="O27" s="57" t="s">
        <v>1418</v>
      </c>
    </row>
    <row r="28" spans="2:15">
      <c r="B28" s="64">
        <v>2021</v>
      </c>
      <c r="C28" s="53" t="s">
        <v>1461</v>
      </c>
      <c r="D28" s="53" t="s">
        <v>1442</v>
      </c>
      <c r="E28" s="54" t="s">
        <v>1416</v>
      </c>
      <c r="F28" s="55">
        <v>44501</v>
      </c>
      <c r="G28" s="55" t="s">
        <v>1417</v>
      </c>
      <c r="H28" s="56">
        <v>4.7196578159694304E-3</v>
      </c>
      <c r="I28" s="56">
        <v>7.7882087892594647E-3</v>
      </c>
      <c r="J28" s="54">
        <v>2</v>
      </c>
      <c r="K28" s="67">
        <v>38893.840667076918</v>
      </c>
      <c r="L28" s="54" t="s">
        <v>817</v>
      </c>
      <c r="M28" s="67">
        <v>2457.4599294482573</v>
      </c>
      <c r="N28" s="67">
        <v>2457.4599294482573</v>
      </c>
      <c r="O28" s="57" t="s">
        <v>1418</v>
      </c>
    </row>
    <row r="29" spans="2:15">
      <c r="B29" s="64">
        <v>2021</v>
      </c>
      <c r="C29" s="53" t="s">
        <v>1462</v>
      </c>
      <c r="D29" s="53" t="s">
        <v>1420</v>
      </c>
      <c r="E29" s="54" t="s">
        <v>1416</v>
      </c>
      <c r="F29" s="55">
        <v>44317</v>
      </c>
      <c r="G29" s="55" t="s">
        <v>1417</v>
      </c>
      <c r="H29" s="56">
        <v>7.6403100155514683E-4</v>
      </c>
      <c r="I29" s="56">
        <v>0.11772965007016981</v>
      </c>
      <c r="J29" s="54">
        <v>7</v>
      </c>
      <c r="K29" s="67">
        <v>23751.998410256412</v>
      </c>
      <c r="L29" s="54" t="s">
        <v>830</v>
      </c>
      <c r="M29" s="67">
        <v>6265.9132799999998</v>
      </c>
      <c r="N29" s="67">
        <v>32641.802205555548</v>
      </c>
      <c r="O29" s="57" t="s">
        <v>1418</v>
      </c>
    </row>
    <row r="30" spans="2:15">
      <c r="B30" s="64">
        <v>2021</v>
      </c>
      <c r="C30" s="53" t="s">
        <v>1463</v>
      </c>
      <c r="D30" s="53" t="s">
        <v>1464</v>
      </c>
      <c r="E30" s="54" t="s">
        <v>1465</v>
      </c>
      <c r="F30" s="55">
        <v>44927</v>
      </c>
      <c r="G30" s="55" t="s">
        <v>1417</v>
      </c>
      <c r="H30" s="56">
        <v>9.0687870753571682E-4</v>
      </c>
      <c r="I30" s="56">
        <v>5.1224527846188443E-3</v>
      </c>
      <c r="J30" s="54">
        <v>10</v>
      </c>
      <c r="K30" s="67">
        <v>259734</v>
      </c>
      <c r="L30" s="54" t="s">
        <v>817</v>
      </c>
      <c r="M30" s="67">
        <v>5748.3778000000002</v>
      </c>
      <c r="N30" s="67">
        <v>11665.748951566951</v>
      </c>
      <c r="O30" s="57" t="s">
        <v>1418</v>
      </c>
    </row>
    <row r="31" spans="2:15">
      <c r="B31" s="64">
        <v>2021</v>
      </c>
      <c r="C31" s="53" t="s">
        <v>1466</v>
      </c>
      <c r="D31" s="53" t="s">
        <v>1467</v>
      </c>
      <c r="E31" s="54" t="s">
        <v>1416</v>
      </c>
      <c r="F31" s="55">
        <v>44531</v>
      </c>
      <c r="G31" s="55">
        <v>44927</v>
      </c>
      <c r="H31" s="56">
        <v>2.3190180338737779E-3</v>
      </c>
      <c r="I31" s="56">
        <v>4.9054951553048558E-2</v>
      </c>
      <c r="J31" s="54">
        <v>20</v>
      </c>
      <c r="K31" s="67">
        <v>58128</v>
      </c>
      <c r="L31" s="54" t="s">
        <v>1468</v>
      </c>
      <c r="M31" s="67">
        <v>7.036388888888889E-5</v>
      </c>
      <c r="N31" s="67">
        <v>337.21313623015874</v>
      </c>
      <c r="O31" s="57" t="s">
        <v>1432</v>
      </c>
    </row>
    <row r="32" spans="2:15">
      <c r="B32" s="64">
        <v>2021</v>
      </c>
      <c r="C32" s="53" t="s">
        <v>1469</v>
      </c>
      <c r="D32" s="53" t="s">
        <v>1420</v>
      </c>
      <c r="E32" s="54" t="s">
        <v>1416</v>
      </c>
      <c r="F32" s="55">
        <v>44256</v>
      </c>
      <c r="G32" s="55" t="s">
        <v>1417</v>
      </c>
      <c r="H32" s="56">
        <v>1.0484450469555399E-5</v>
      </c>
      <c r="I32" s="56">
        <v>0.11772965007016981</v>
      </c>
      <c r="J32" s="54">
        <v>1</v>
      </c>
      <c r="K32" s="67">
        <v>10528</v>
      </c>
      <c r="L32" s="54" t="s">
        <v>830</v>
      </c>
      <c r="M32" s="67">
        <v>5263.8800761904758</v>
      </c>
      <c r="N32" s="67">
        <v>5263.8800761904758</v>
      </c>
      <c r="O32" s="57" t="s">
        <v>1418</v>
      </c>
    </row>
    <row r="33" spans="2:15">
      <c r="B33" s="64">
        <v>2021</v>
      </c>
      <c r="C33" s="53" t="s">
        <v>1470</v>
      </c>
      <c r="D33" s="53" t="s">
        <v>1420</v>
      </c>
      <c r="E33" s="54" t="s">
        <v>1416</v>
      </c>
      <c r="F33" s="55">
        <v>44440</v>
      </c>
      <c r="G33" s="55" t="s">
        <v>1417</v>
      </c>
      <c r="H33" s="56">
        <v>1.2567272488413555E-5</v>
      </c>
      <c r="I33" s="56">
        <v>0.11772965007016981</v>
      </c>
      <c r="J33" s="54">
        <v>1</v>
      </c>
      <c r="K33" s="67">
        <v>143144.57474342108</v>
      </c>
      <c r="L33" s="54" t="s">
        <v>817</v>
      </c>
      <c r="M33" s="67">
        <v>107.5498806367244</v>
      </c>
      <c r="N33" s="67">
        <v>107.5498806367244</v>
      </c>
      <c r="O33" s="57" t="s">
        <v>1418</v>
      </c>
    </row>
    <row r="34" spans="2:15">
      <c r="B34" s="64">
        <v>2021</v>
      </c>
      <c r="C34" s="53" t="s">
        <v>1471</v>
      </c>
      <c r="D34" s="53" t="s">
        <v>1464</v>
      </c>
      <c r="E34" s="54" t="s">
        <v>691</v>
      </c>
      <c r="F34" s="55">
        <v>44378</v>
      </c>
      <c r="G34" s="55">
        <v>45748</v>
      </c>
      <c r="H34" s="56">
        <v>6.0696381125969437E-4</v>
      </c>
      <c r="I34" s="56">
        <v>5.1224527846188443E-3</v>
      </c>
      <c r="J34" s="54">
        <v>12</v>
      </c>
      <c r="K34" s="67">
        <v>832021.77007243037</v>
      </c>
      <c r="L34" s="54" t="s">
        <v>817</v>
      </c>
      <c r="M34" s="67">
        <v>609.30616999999995</v>
      </c>
      <c r="N34" s="67">
        <v>1098.3407429977849</v>
      </c>
      <c r="O34" s="57" t="s">
        <v>1418</v>
      </c>
    </row>
    <row r="35" spans="2:15">
      <c r="B35" s="64">
        <v>2021</v>
      </c>
      <c r="C35" s="53" t="s">
        <v>1472</v>
      </c>
      <c r="D35" s="53" t="s">
        <v>1473</v>
      </c>
      <c r="E35" s="54" t="s">
        <v>1416</v>
      </c>
      <c r="F35" s="55">
        <v>44378</v>
      </c>
      <c r="G35" s="55" t="s">
        <v>1417</v>
      </c>
      <c r="H35" s="56">
        <v>1.5893172408914327E-3</v>
      </c>
      <c r="I35" s="56">
        <v>1.9755474665627843E-3</v>
      </c>
      <c r="J35" s="54">
        <v>15</v>
      </c>
      <c r="K35" s="67">
        <v>225017.065</v>
      </c>
      <c r="L35" s="54" t="s">
        <v>817</v>
      </c>
      <c r="M35" s="67">
        <v>2956.8939627499999</v>
      </c>
      <c r="N35" s="67">
        <v>5248.2898142372878</v>
      </c>
      <c r="O35" s="57" t="s">
        <v>1418</v>
      </c>
    </row>
    <row r="36" spans="2:15">
      <c r="B36" s="64">
        <v>2021</v>
      </c>
      <c r="C36" s="53" t="s">
        <v>1474</v>
      </c>
      <c r="D36" s="52" t="s">
        <v>1415</v>
      </c>
      <c r="E36" s="54" t="s">
        <v>1416</v>
      </c>
      <c r="F36" s="55">
        <v>44287</v>
      </c>
      <c r="G36" s="55" t="s">
        <v>1417</v>
      </c>
      <c r="H36" s="56">
        <v>1.2406873632942236E-3</v>
      </c>
      <c r="I36" s="56">
        <v>2.6238962166651732E-2</v>
      </c>
      <c r="J36" s="54">
        <v>21</v>
      </c>
      <c r="K36" s="67">
        <v>18790.642370355094</v>
      </c>
      <c r="L36" s="54" t="s">
        <v>817</v>
      </c>
      <c r="M36" s="67">
        <v>32.376810545149567</v>
      </c>
      <c r="N36" s="67">
        <v>405.62168812499999</v>
      </c>
      <c r="O36" s="57" t="s">
        <v>1418</v>
      </c>
    </row>
    <row r="37" spans="2:15">
      <c r="B37" s="64">
        <v>2021</v>
      </c>
      <c r="C37" s="53" t="s">
        <v>1475</v>
      </c>
      <c r="D37" s="53" t="s">
        <v>1476</v>
      </c>
      <c r="E37" s="54" t="s">
        <v>1460</v>
      </c>
      <c r="F37" s="55">
        <v>43770</v>
      </c>
      <c r="G37" s="55" t="s">
        <v>1417</v>
      </c>
      <c r="H37" s="56">
        <v>4.6085171687947443E-4</v>
      </c>
      <c r="I37" s="56">
        <v>2.9737697897948123E-3</v>
      </c>
      <c r="J37" s="54">
        <v>20</v>
      </c>
      <c r="K37" s="67">
        <v>8182</v>
      </c>
      <c r="L37" s="54" t="s">
        <v>817</v>
      </c>
      <c r="M37" s="67">
        <v>3.733723083941606</v>
      </c>
      <c r="N37" s="67">
        <v>23.620052056680624</v>
      </c>
      <c r="O37" s="57" t="s">
        <v>1418</v>
      </c>
    </row>
    <row r="38" spans="2:15">
      <c r="B38" s="64">
        <v>2021</v>
      </c>
      <c r="C38" s="53" t="s">
        <v>1477</v>
      </c>
      <c r="D38" s="53" t="s">
        <v>1478</v>
      </c>
      <c r="E38" s="54" t="s">
        <v>1416</v>
      </c>
      <c r="F38" s="55">
        <v>44470</v>
      </c>
      <c r="G38" s="55" t="s">
        <v>1417</v>
      </c>
      <c r="H38" s="56">
        <v>3.7166924962598658E-3</v>
      </c>
      <c r="I38" s="56">
        <v>5.092304706400836E-3</v>
      </c>
      <c r="J38" s="54">
        <v>1</v>
      </c>
      <c r="K38" s="67">
        <v>22364.076381723018</v>
      </c>
      <c r="L38" s="54" t="s">
        <v>817</v>
      </c>
      <c r="M38" s="67">
        <v>70.735792989062205</v>
      </c>
      <c r="N38" s="67">
        <v>70.735792989062205</v>
      </c>
      <c r="O38" s="57" t="s">
        <v>1418</v>
      </c>
    </row>
    <row r="39" spans="2:15">
      <c r="B39" s="64">
        <v>2021</v>
      </c>
      <c r="C39" s="53" t="s">
        <v>1479</v>
      </c>
      <c r="D39" s="53" t="s">
        <v>1480</v>
      </c>
      <c r="E39" s="54" t="s">
        <v>1416</v>
      </c>
      <c r="F39" s="55">
        <v>44378</v>
      </c>
      <c r="G39" s="55" t="s">
        <v>1417</v>
      </c>
      <c r="H39" s="56">
        <v>3.6667789514230899E-3</v>
      </c>
      <c r="I39" s="56">
        <v>4.6197554624312926E-3</v>
      </c>
      <c r="J39" s="54">
        <v>1</v>
      </c>
      <c r="K39" s="67">
        <v>6122.2917199389212</v>
      </c>
      <c r="L39" s="54" t="s">
        <v>817</v>
      </c>
      <c r="M39" s="67">
        <v>18.682575648515037</v>
      </c>
      <c r="N39" s="67">
        <v>18.682575648515037</v>
      </c>
      <c r="O39" s="57" t="s">
        <v>1418</v>
      </c>
    </row>
    <row r="40" spans="2:15">
      <c r="B40" s="64">
        <v>2021</v>
      </c>
      <c r="C40" s="53" t="s">
        <v>1481</v>
      </c>
      <c r="D40" s="53" t="s">
        <v>1442</v>
      </c>
      <c r="E40" s="54" t="s">
        <v>738</v>
      </c>
      <c r="F40" s="55">
        <v>44593</v>
      </c>
      <c r="G40" s="55">
        <v>44593</v>
      </c>
      <c r="H40" s="56">
        <v>2.1790901613930624E-3</v>
      </c>
      <c r="I40" s="56">
        <v>7.7882087892594647E-3</v>
      </c>
      <c r="J40" s="54">
        <v>24</v>
      </c>
      <c r="K40" s="67">
        <v>9684</v>
      </c>
      <c r="L40" s="54" t="s">
        <v>817</v>
      </c>
      <c r="M40" s="67">
        <v>207.79621454860359</v>
      </c>
      <c r="N40" s="67">
        <v>5008.5526102060057</v>
      </c>
      <c r="O40" s="57" t="s">
        <v>1413</v>
      </c>
    </row>
    <row r="41" spans="2:15">
      <c r="B41" s="64">
        <v>2021</v>
      </c>
      <c r="C41" s="53" t="s">
        <v>1482</v>
      </c>
      <c r="D41" s="53" t="s">
        <v>1420</v>
      </c>
      <c r="E41" s="54" t="s">
        <v>1416</v>
      </c>
      <c r="F41" s="55">
        <v>44348</v>
      </c>
      <c r="G41" s="55">
        <v>44470</v>
      </c>
      <c r="H41" s="56">
        <v>3.6042022770222965E-3</v>
      </c>
      <c r="I41" s="56">
        <v>0.11772965007016981</v>
      </c>
      <c r="J41" s="54">
        <v>24</v>
      </c>
      <c r="K41" s="67">
        <v>11023.9714285714</v>
      </c>
      <c r="L41" s="54" t="s">
        <v>830</v>
      </c>
      <c r="M41" s="67">
        <v>22.763466221592882</v>
      </c>
      <c r="N41" s="67">
        <v>105.80265320697374</v>
      </c>
      <c r="O41" s="57" t="s">
        <v>1413</v>
      </c>
    </row>
    <row r="42" spans="2:15">
      <c r="B42" s="64">
        <v>2021</v>
      </c>
      <c r="C42" s="53" t="s">
        <v>1483</v>
      </c>
      <c r="D42" s="53" t="s">
        <v>1420</v>
      </c>
      <c r="E42" s="54" t="s">
        <v>1460</v>
      </c>
      <c r="F42" s="55">
        <v>43983</v>
      </c>
      <c r="G42" s="55">
        <v>44501</v>
      </c>
      <c r="H42" s="56">
        <v>1.2010115512455957E-3</v>
      </c>
      <c r="I42" s="56">
        <v>0.11772965007016981</v>
      </c>
      <c r="J42" s="54">
        <v>16</v>
      </c>
      <c r="K42" s="67">
        <v>9340</v>
      </c>
      <c r="L42" s="54" t="s">
        <v>882</v>
      </c>
      <c r="M42" s="67">
        <v>79.241044683714662</v>
      </c>
      <c r="N42" s="67">
        <v>538.76046448433635</v>
      </c>
      <c r="O42" s="57" t="s">
        <v>1413</v>
      </c>
    </row>
    <row r="43" spans="2:15">
      <c r="B43" s="64">
        <v>2021</v>
      </c>
      <c r="C43" s="53" t="s">
        <v>1484</v>
      </c>
      <c r="D43" s="53" t="s">
        <v>1485</v>
      </c>
      <c r="E43" s="54" t="s">
        <v>1416</v>
      </c>
      <c r="F43" s="55">
        <v>44562</v>
      </c>
      <c r="G43" s="55">
        <v>44835</v>
      </c>
      <c r="H43" s="56">
        <v>1.9954486286145955E-2</v>
      </c>
      <c r="I43" s="56">
        <v>2.0719844615646327E-2</v>
      </c>
      <c r="J43" s="54">
        <v>23</v>
      </c>
      <c r="K43" s="67">
        <v>25200</v>
      </c>
      <c r="L43" s="54" t="s">
        <v>817</v>
      </c>
      <c r="M43" s="67">
        <v>846.33404099999996</v>
      </c>
      <c r="N43" s="67">
        <v>5562.3199445711889</v>
      </c>
      <c r="O43" s="57" t="s">
        <v>1413</v>
      </c>
    </row>
    <row r="44" spans="2:15">
      <c r="B44" s="64">
        <v>2021</v>
      </c>
      <c r="C44" s="53" t="s">
        <v>1486</v>
      </c>
      <c r="D44" s="53" t="s">
        <v>1420</v>
      </c>
      <c r="E44" s="54" t="s">
        <v>1416</v>
      </c>
      <c r="F44" s="55">
        <v>44621</v>
      </c>
      <c r="G44" s="55" t="s">
        <v>1417</v>
      </c>
      <c r="H44" s="56">
        <v>4.3249721703640519E-5</v>
      </c>
      <c r="I44" s="56">
        <v>0.11772965007016981</v>
      </c>
      <c r="J44" s="54">
        <v>1</v>
      </c>
      <c r="K44" s="67">
        <v>273159</v>
      </c>
      <c r="L44" s="54" t="s">
        <v>817</v>
      </c>
      <c r="M44" s="67">
        <v>8496.8569130434771</v>
      </c>
      <c r="N44" s="67">
        <v>8496.8569130434771</v>
      </c>
      <c r="O44" s="57" t="s">
        <v>1418</v>
      </c>
    </row>
    <row r="45" spans="2:15">
      <c r="B45" s="64">
        <v>2021</v>
      </c>
      <c r="C45" s="53" t="s">
        <v>1487</v>
      </c>
      <c r="D45" s="53" t="s">
        <v>1410</v>
      </c>
      <c r="E45" s="54" t="s">
        <v>691</v>
      </c>
      <c r="F45" s="55">
        <v>44348</v>
      </c>
      <c r="G45" s="55">
        <v>44621</v>
      </c>
      <c r="H45" s="56">
        <v>6.3743179403405051E-3</v>
      </c>
      <c r="I45" s="56">
        <v>2.4385681651296651E-2</v>
      </c>
      <c r="J45" s="54">
        <v>16</v>
      </c>
      <c r="K45" s="67" t="s">
        <v>883</v>
      </c>
      <c r="L45" s="54" t="s">
        <v>834</v>
      </c>
      <c r="M45" s="67">
        <v>189.56319183574882</v>
      </c>
      <c r="N45" s="67">
        <v>1203.3014777805388</v>
      </c>
      <c r="O45" s="57" t="s">
        <v>1413</v>
      </c>
    </row>
    <row r="46" spans="2:15">
      <c r="B46" s="64">
        <v>2021</v>
      </c>
      <c r="C46" s="53" t="s">
        <v>1488</v>
      </c>
      <c r="D46" s="53" t="s">
        <v>1489</v>
      </c>
      <c r="E46" s="54" t="s">
        <v>1416</v>
      </c>
      <c r="F46" s="55">
        <v>44256</v>
      </c>
      <c r="G46" s="55" t="s">
        <v>1417</v>
      </c>
      <c r="H46" s="56">
        <v>7.9288274135594524E-4</v>
      </c>
      <c r="I46" s="56">
        <v>1.5296954712447929E-3</v>
      </c>
      <c r="J46" s="54">
        <v>1</v>
      </c>
      <c r="K46" s="67">
        <v>3610.8105514379199</v>
      </c>
      <c r="L46" s="54" t="s">
        <v>838</v>
      </c>
      <c r="M46" s="67">
        <v>1992.925750158932</v>
      </c>
      <c r="N46" s="67">
        <v>1992.925750158932</v>
      </c>
      <c r="O46" s="57" t="s">
        <v>1418</v>
      </c>
    </row>
    <row r="47" spans="2:15">
      <c r="B47" s="64">
        <v>2021</v>
      </c>
      <c r="C47" s="53" t="s">
        <v>1490</v>
      </c>
      <c r="D47" s="53" t="s">
        <v>1427</v>
      </c>
      <c r="E47" s="54" t="s">
        <v>1416</v>
      </c>
      <c r="F47" s="55">
        <v>44228</v>
      </c>
      <c r="G47" s="55">
        <v>45170</v>
      </c>
      <c r="H47" s="56">
        <v>1.2588337844256245E-3</v>
      </c>
      <c r="I47" s="56">
        <v>7.1310779502898802E-3</v>
      </c>
      <c r="J47" s="54">
        <v>25</v>
      </c>
      <c r="K47" s="67">
        <v>1763</v>
      </c>
      <c r="L47" s="54" t="s">
        <v>817</v>
      </c>
      <c r="M47" s="67">
        <v>0.94855527538769868</v>
      </c>
      <c r="N47" s="67">
        <v>29.284657766756542</v>
      </c>
      <c r="O47" s="57" t="s">
        <v>1413</v>
      </c>
    </row>
    <row r="48" spans="2:15">
      <c r="B48" s="64">
        <v>2021</v>
      </c>
      <c r="C48" s="53" t="s">
        <v>1491</v>
      </c>
      <c r="D48" s="52" t="s">
        <v>1415</v>
      </c>
      <c r="E48" s="54" t="s">
        <v>1416</v>
      </c>
      <c r="F48" s="55">
        <v>44317</v>
      </c>
      <c r="G48" s="55" t="s">
        <v>1417</v>
      </c>
      <c r="H48" s="56">
        <v>4.8245960947523496E-3</v>
      </c>
      <c r="I48" s="56">
        <v>2.6238962166651732E-2</v>
      </c>
      <c r="J48" s="54">
        <v>1</v>
      </c>
      <c r="K48" s="67" t="s">
        <v>887</v>
      </c>
      <c r="L48" s="54" t="s">
        <v>817</v>
      </c>
      <c r="M48" s="67">
        <v>15.782163485420556</v>
      </c>
      <c r="N48" s="67">
        <v>15.782163485420556</v>
      </c>
      <c r="O48" s="57" t="s">
        <v>1418</v>
      </c>
    </row>
    <row r="49" spans="2:15">
      <c r="B49" s="64">
        <v>2021</v>
      </c>
      <c r="C49" s="53" t="s">
        <v>1492</v>
      </c>
      <c r="D49" s="53" t="s">
        <v>1493</v>
      </c>
      <c r="E49" s="54" t="s">
        <v>1416</v>
      </c>
      <c r="F49" s="55">
        <v>44652</v>
      </c>
      <c r="G49" s="55" t="s">
        <v>1417</v>
      </c>
      <c r="H49" s="56">
        <v>1.3088051874338079E-4</v>
      </c>
      <c r="I49" s="56">
        <v>2.8295673312884881E-4</v>
      </c>
      <c r="J49" s="54">
        <v>15</v>
      </c>
      <c r="K49" s="67">
        <v>70447</v>
      </c>
      <c r="L49" s="54" t="s">
        <v>817</v>
      </c>
      <c r="M49" s="67">
        <v>4.2336974603174609</v>
      </c>
      <c r="N49" s="67">
        <v>100.29275555555553</v>
      </c>
      <c r="O49" s="57" t="s">
        <v>1418</v>
      </c>
    </row>
    <row r="50" spans="2:15">
      <c r="B50" s="64">
        <v>2021</v>
      </c>
      <c r="C50" s="53" t="s">
        <v>1494</v>
      </c>
      <c r="D50" s="53" t="s">
        <v>1437</v>
      </c>
      <c r="E50" s="54" t="s">
        <v>678</v>
      </c>
      <c r="F50" s="55">
        <v>44378</v>
      </c>
      <c r="G50" s="55" t="s">
        <v>1417</v>
      </c>
      <c r="H50" s="56">
        <v>3.6516794778543729E-3</v>
      </c>
      <c r="I50" s="56">
        <v>1.2056708519017075E-2</v>
      </c>
      <c r="J50" s="54">
        <v>12</v>
      </c>
      <c r="K50" s="67">
        <v>168477.67041573653</v>
      </c>
      <c r="L50" s="54" t="s">
        <v>817</v>
      </c>
      <c r="M50" s="67">
        <v>685.32390666666674</v>
      </c>
      <c r="N50" s="67">
        <v>1162.049685340314</v>
      </c>
      <c r="O50" s="57" t="s">
        <v>1418</v>
      </c>
    </row>
    <row r="51" spans="2:15">
      <c r="B51" s="64">
        <v>2022</v>
      </c>
      <c r="C51" s="53" t="s">
        <v>1495</v>
      </c>
      <c r="D51" s="53" t="s">
        <v>1420</v>
      </c>
      <c r="E51" s="54" t="s">
        <v>1416</v>
      </c>
      <c r="F51" s="55">
        <v>44896</v>
      </c>
      <c r="G51" s="55" t="s">
        <v>1417</v>
      </c>
      <c r="H51" s="56">
        <v>1.8037143956307706E-3</v>
      </c>
      <c r="I51" s="56">
        <v>0.11772965007016981</v>
      </c>
      <c r="J51" s="54">
        <v>3</v>
      </c>
      <c r="K51" s="67">
        <v>151270.31586270835</v>
      </c>
      <c r="L51" s="54" t="s">
        <v>817</v>
      </c>
      <c r="M51" s="67">
        <v>63.807333333333332</v>
      </c>
      <c r="N51" s="67">
        <v>155.22490837797361</v>
      </c>
      <c r="O51" s="57" t="s">
        <v>1418</v>
      </c>
    </row>
    <row r="52" spans="2:15">
      <c r="B52" s="64">
        <v>2022</v>
      </c>
      <c r="C52" s="53" t="s">
        <v>1496</v>
      </c>
      <c r="D52" s="53" t="s">
        <v>1420</v>
      </c>
      <c r="E52" s="54" t="s">
        <v>697</v>
      </c>
      <c r="F52" s="55">
        <v>44958</v>
      </c>
      <c r="G52" s="55" t="s">
        <v>1417</v>
      </c>
      <c r="H52" s="56">
        <v>1.7875080738750737E-3</v>
      </c>
      <c r="I52" s="56">
        <v>0.11772965007016981</v>
      </c>
      <c r="J52" s="54">
        <v>1</v>
      </c>
      <c r="K52" s="67">
        <v>632455</v>
      </c>
      <c r="L52" s="54" t="s">
        <v>838</v>
      </c>
      <c r="M52" s="67">
        <v>425106</v>
      </c>
      <c r="N52" s="67">
        <v>425106</v>
      </c>
      <c r="O52" s="57" t="s">
        <v>1418</v>
      </c>
    </row>
    <row r="53" spans="2:15">
      <c r="B53" s="64">
        <v>2022</v>
      </c>
      <c r="C53" s="53" t="s">
        <v>1497</v>
      </c>
      <c r="D53" s="53" t="s">
        <v>1478</v>
      </c>
      <c r="E53" s="54" t="s">
        <v>1416</v>
      </c>
      <c r="F53" s="55">
        <v>44652</v>
      </c>
      <c r="G53" s="55">
        <v>45108</v>
      </c>
      <c r="H53" s="56">
        <v>1.3756122101409704E-3</v>
      </c>
      <c r="I53" s="56">
        <v>5.092304706400836E-3</v>
      </c>
      <c r="J53" s="54">
        <v>12</v>
      </c>
      <c r="K53" s="67">
        <v>1102.0350024916422</v>
      </c>
      <c r="L53" s="54" t="s">
        <v>817</v>
      </c>
      <c r="M53" s="67">
        <v>0.65999051181906365</v>
      </c>
      <c r="N53" s="67">
        <v>21.617439557188458</v>
      </c>
      <c r="O53" s="57" t="s">
        <v>1413</v>
      </c>
    </row>
    <row r="54" spans="2:15">
      <c r="B54" s="64">
        <v>2022</v>
      </c>
      <c r="C54" s="53" t="s">
        <v>1498</v>
      </c>
      <c r="D54" s="53" t="s">
        <v>1410</v>
      </c>
      <c r="E54" s="54" t="s">
        <v>1416</v>
      </c>
      <c r="F54" s="55">
        <v>44805</v>
      </c>
      <c r="G54" s="55">
        <v>45108</v>
      </c>
      <c r="H54" s="56">
        <v>5.0908008029542564E-3</v>
      </c>
      <c r="I54" s="56">
        <v>2.4385681651296651E-2</v>
      </c>
      <c r="J54" s="54">
        <v>18</v>
      </c>
      <c r="K54" s="67">
        <v>14409</v>
      </c>
      <c r="L54" s="54" t="s">
        <v>817</v>
      </c>
      <c r="M54" s="67">
        <v>13.436912077554062</v>
      </c>
      <c r="N54" s="67">
        <v>279.91340849007474</v>
      </c>
      <c r="O54" s="57" t="s">
        <v>1413</v>
      </c>
    </row>
    <row r="55" spans="2:15">
      <c r="B55" s="64">
        <v>2022</v>
      </c>
      <c r="C55" s="53" t="s">
        <v>1499</v>
      </c>
      <c r="D55" s="53" t="s">
        <v>1500</v>
      </c>
      <c r="E55" s="54" t="s">
        <v>1501</v>
      </c>
      <c r="F55" s="55">
        <v>44835</v>
      </c>
      <c r="G55" s="55" t="s">
        <v>1417</v>
      </c>
      <c r="H55" s="56">
        <v>1.1145935173203041E-3</v>
      </c>
      <c r="I55" s="56">
        <v>1.1876018165702408E-3</v>
      </c>
      <c r="J55" s="54">
        <v>1</v>
      </c>
      <c r="K55" s="67">
        <v>5209.0985458374307</v>
      </c>
      <c r="L55" s="54" t="s">
        <v>848</v>
      </c>
      <c r="M55" s="67">
        <v>4003.4895129457182</v>
      </c>
      <c r="N55" s="67">
        <v>4003.4895129457182</v>
      </c>
      <c r="O55" s="57" t="s">
        <v>1418</v>
      </c>
    </row>
    <row r="56" spans="2:15">
      <c r="B56" s="64">
        <v>2022</v>
      </c>
      <c r="C56" s="53" t="s">
        <v>1502</v>
      </c>
      <c r="D56" s="52" t="s">
        <v>1415</v>
      </c>
      <c r="E56" s="54" t="s">
        <v>697</v>
      </c>
      <c r="F56" s="55">
        <v>44774</v>
      </c>
      <c r="G56" s="55" t="s">
        <v>1417</v>
      </c>
      <c r="H56" s="56">
        <v>1.492509861947968E-4</v>
      </c>
      <c r="I56" s="56">
        <v>2.6238962166651732E-2</v>
      </c>
      <c r="J56" s="54">
        <v>1</v>
      </c>
      <c r="K56" s="67">
        <v>4720826.8641666668</v>
      </c>
      <c r="L56" s="54" t="s">
        <v>1503</v>
      </c>
      <c r="M56" s="67">
        <v>4720826.8641666668</v>
      </c>
      <c r="N56" s="67">
        <v>4720826.8641666668</v>
      </c>
      <c r="O56" s="57" t="s">
        <v>1418</v>
      </c>
    </row>
    <row r="57" spans="2:15">
      <c r="B57" s="64">
        <v>2022</v>
      </c>
      <c r="C57" s="53" t="s">
        <v>1504</v>
      </c>
      <c r="D57" s="53" t="s">
        <v>1505</v>
      </c>
      <c r="E57" s="54" t="s">
        <v>1416</v>
      </c>
      <c r="F57" s="55">
        <v>44593</v>
      </c>
      <c r="G57" s="55">
        <v>44743</v>
      </c>
      <c r="H57" s="56">
        <v>5.3127490564987868E-2</v>
      </c>
      <c r="I57" s="56">
        <v>6.7090829152354994E-2</v>
      </c>
      <c r="J57" s="54">
        <v>27</v>
      </c>
      <c r="K57" s="67" t="s">
        <v>855</v>
      </c>
      <c r="L57" s="54" t="s">
        <v>834</v>
      </c>
      <c r="M57" s="67">
        <v>608.15277847113884</v>
      </c>
      <c r="N57" s="67">
        <v>1329.6936000000001</v>
      </c>
      <c r="O57" s="57" t="s">
        <v>1432</v>
      </c>
    </row>
    <row r="58" spans="2:15">
      <c r="B58" s="64">
        <v>2022</v>
      </c>
      <c r="C58" s="53" t="s">
        <v>1506</v>
      </c>
      <c r="D58" s="53" t="s">
        <v>1420</v>
      </c>
      <c r="E58" s="54" t="s">
        <v>1416</v>
      </c>
      <c r="F58" s="55">
        <v>44986</v>
      </c>
      <c r="G58" s="55" t="s">
        <v>1417</v>
      </c>
      <c r="H58" s="56">
        <v>4.7950636006218513E-4</v>
      </c>
      <c r="I58" s="56">
        <v>0.11772965007016981</v>
      </c>
      <c r="J58" s="54">
        <v>4</v>
      </c>
      <c r="K58" s="67">
        <v>4348.84750226087</v>
      </c>
      <c r="L58" s="54" t="s">
        <v>848</v>
      </c>
      <c r="M58" s="67">
        <v>214.47782524850894</v>
      </c>
      <c r="N58" s="67">
        <v>214.47782524850894</v>
      </c>
      <c r="O58" s="57" t="s">
        <v>1418</v>
      </c>
    </row>
    <row r="59" spans="2:15">
      <c r="B59" s="64">
        <v>2022</v>
      </c>
      <c r="C59" s="53" t="s">
        <v>1507</v>
      </c>
      <c r="D59" s="53" t="s">
        <v>1508</v>
      </c>
      <c r="E59" s="54" t="s">
        <v>1465</v>
      </c>
      <c r="F59" s="55">
        <v>45444</v>
      </c>
      <c r="G59" s="55" t="s">
        <v>1417</v>
      </c>
      <c r="H59" s="56">
        <v>4.0834012285518966E-6</v>
      </c>
      <c r="I59" s="56">
        <v>4.0834012285518966E-6</v>
      </c>
      <c r="J59" s="54">
        <v>1</v>
      </c>
      <c r="K59" s="67">
        <v>60000</v>
      </c>
      <c r="L59" s="54" t="s">
        <v>817</v>
      </c>
      <c r="M59" s="67">
        <v>163.07888636363634</v>
      </c>
      <c r="N59" s="67">
        <v>163.07888636363634</v>
      </c>
      <c r="O59" s="57" t="s">
        <v>1418</v>
      </c>
    </row>
    <row r="60" spans="2:15">
      <c r="B60" s="64">
        <v>2022</v>
      </c>
      <c r="C60" s="53" t="s">
        <v>1509</v>
      </c>
      <c r="D60" s="53" t="s">
        <v>1467</v>
      </c>
      <c r="E60" s="54" t="s">
        <v>1445</v>
      </c>
      <c r="F60" s="55">
        <v>44774</v>
      </c>
      <c r="G60" s="55">
        <v>44986</v>
      </c>
      <c r="H60" s="56">
        <v>7.1281058291859222E-4</v>
      </c>
      <c r="I60" s="56">
        <v>4.9054951553048558E-2</v>
      </c>
      <c r="J60" s="54">
        <v>11</v>
      </c>
      <c r="K60" s="67">
        <v>28408.69318992248</v>
      </c>
      <c r="L60" s="54" t="s">
        <v>817</v>
      </c>
      <c r="M60" s="67">
        <v>883.14669333333336</v>
      </c>
      <c r="N60" s="67">
        <v>1168.7078526315788</v>
      </c>
      <c r="O60" s="57" t="s">
        <v>1413</v>
      </c>
    </row>
    <row r="61" spans="2:15">
      <c r="B61" s="64">
        <v>2022</v>
      </c>
      <c r="C61" s="53" t="s">
        <v>1510</v>
      </c>
      <c r="D61" s="53" t="s">
        <v>1489</v>
      </c>
      <c r="E61" s="54" t="s">
        <v>1465</v>
      </c>
      <c r="F61" s="55">
        <v>45108</v>
      </c>
      <c r="G61" s="55">
        <v>45352</v>
      </c>
      <c r="H61" s="56">
        <v>7.368127298888477E-4</v>
      </c>
      <c r="I61" s="56">
        <v>1.5296954712447929E-3</v>
      </c>
      <c r="J61" s="54">
        <v>6</v>
      </c>
      <c r="K61" s="67">
        <v>54000</v>
      </c>
      <c r="L61" s="54" t="s">
        <v>1511</v>
      </c>
      <c r="M61" s="66" t="s">
        <v>1417</v>
      </c>
      <c r="N61" s="67" t="s">
        <v>1417</v>
      </c>
      <c r="O61" s="57" t="s">
        <v>1418</v>
      </c>
    </row>
    <row r="62" spans="2:15">
      <c r="B62" s="64">
        <v>2022</v>
      </c>
      <c r="C62" s="53" t="s">
        <v>1512</v>
      </c>
      <c r="D62" s="53" t="s">
        <v>1513</v>
      </c>
      <c r="E62" s="54" t="s">
        <v>1416</v>
      </c>
      <c r="F62" s="55">
        <v>44713</v>
      </c>
      <c r="G62" s="55">
        <v>45139</v>
      </c>
      <c r="H62" s="56">
        <v>6.6992932163725972E-3</v>
      </c>
      <c r="I62" s="56">
        <v>6.7142123461748152E-3</v>
      </c>
      <c r="J62" s="54">
        <v>17</v>
      </c>
      <c r="K62" s="67">
        <v>22484</v>
      </c>
      <c r="L62" s="54" t="s">
        <v>817</v>
      </c>
      <c r="M62" s="67">
        <v>53.515229680024468</v>
      </c>
      <c r="N62" s="67">
        <v>348.03550302309907</v>
      </c>
      <c r="O62" s="57" t="s">
        <v>1413</v>
      </c>
    </row>
    <row r="63" spans="2:15">
      <c r="B63" s="64">
        <v>2022</v>
      </c>
      <c r="C63" s="53" t="s">
        <v>1514</v>
      </c>
      <c r="D63" s="53" t="s">
        <v>1420</v>
      </c>
      <c r="E63" s="54" t="s">
        <v>1416</v>
      </c>
      <c r="F63" s="55">
        <v>44986</v>
      </c>
      <c r="G63" s="55" t="s">
        <v>1417</v>
      </c>
      <c r="H63" s="56">
        <v>2.5603578979038911E-3</v>
      </c>
      <c r="I63" s="56">
        <v>0.11772965007016981</v>
      </c>
      <c r="J63" s="54">
        <v>2</v>
      </c>
      <c r="K63" s="67">
        <v>37448.086927854391</v>
      </c>
      <c r="L63" s="54" t="s">
        <v>848</v>
      </c>
      <c r="M63" s="67">
        <v>4474.8</v>
      </c>
      <c r="N63" s="67">
        <v>7881.9904282911502</v>
      </c>
      <c r="O63" s="57" t="s">
        <v>1418</v>
      </c>
    </row>
    <row r="64" spans="2:15">
      <c r="B64" s="64">
        <v>2022</v>
      </c>
      <c r="C64" s="53" t="s">
        <v>1515</v>
      </c>
      <c r="D64" s="53" t="s">
        <v>1420</v>
      </c>
      <c r="E64" s="54" t="s">
        <v>691</v>
      </c>
      <c r="F64" s="55">
        <v>44713</v>
      </c>
      <c r="G64" s="55" t="s">
        <v>1417</v>
      </c>
      <c r="H64" s="56">
        <v>5.6236496666668787E-4</v>
      </c>
      <c r="I64" s="56">
        <v>0.11772965007016981</v>
      </c>
      <c r="J64" s="54">
        <v>12</v>
      </c>
      <c r="K64" s="67" t="s">
        <v>870</v>
      </c>
      <c r="L64" s="54" t="s">
        <v>848</v>
      </c>
      <c r="M64" s="67">
        <v>8769.8621999999996</v>
      </c>
      <c r="N64" s="67">
        <v>23100.829302452312</v>
      </c>
      <c r="O64" s="57" t="s">
        <v>1418</v>
      </c>
    </row>
    <row r="65" spans="2:15">
      <c r="B65" s="64">
        <v>2022</v>
      </c>
      <c r="C65" s="53" t="s">
        <v>1516</v>
      </c>
      <c r="D65" s="53" t="s">
        <v>1420</v>
      </c>
      <c r="E65" s="54" t="s">
        <v>1416</v>
      </c>
      <c r="F65" s="55">
        <v>45170</v>
      </c>
      <c r="G65" s="55" t="s">
        <v>1417</v>
      </c>
      <c r="H65" s="56">
        <v>1.0284308410644517E-3</v>
      </c>
      <c r="I65" s="56">
        <v>0.11772965007016981</v>
      </c>
      <c r="J65" s="54">
        <v>1</v>
      </c>
      <c r="K65" s="67">
        <v>345136</v>
      </c>
      <c r="L65" s="54" t="s">
        <v>817</v>
      </c>
      <c r="M65" s="67">
        <v>21571.215325596815</v>
      </c>
      <c r="N65" s="67">
        <v>21571.215325596815</v>
      </c>
      <c r="O65" s="57" t="s">
        <v>1418</v>
      </c>
    </row>
    <row r="66" spans="2:15">
      <c r="B66" s="64">
        <v>2022</v>
      </c>
      <c r="C66" s="53" t="s">
        <v>1517</v>
      </c>
      <c r="D66" s="53" t="s">
        <v>1467</v>
      </c>
      <c r="E66" s="54" t="s">
        <v>1416</v>
      </c>
      <c r="F66" s="55">
        <v>44531</v>
      </c>
      <c r="G66" s="55">
        <v>44562</v>
      </c>
      <c r="H66" s="56">
        <v>4.602312293625619E-2</v>
      </c>
      <c r="I66" s="56">
        <v>4.9054951553048558E-2</v>
      </c>
      <c r="J66" s="54">
        <v>29</v>
      </c>
      <c r="K66" s="67">
        <v>9.7017384856224762</v>
      </c>
      <c r="L66" s="54" t="s">
        <v>873</v>
      </c>
      <c r="M66" s="67">
        <v>23.175010920634922</v>
      </c>
      <c r="N66" s="67">
        <v>76.557015520833346</v>
      </c>
      <c r="O66" s="57" t="s">
        <v>1432</v>
      </c>
    </row>
    <row r="67" spans="2:15">
      <c r="B67" s="64">
        <v>2022</v>
      </c>
      <c r="C67" s="53" t="s">
        <v>1518</v>
      </c>
      <c r="D67" s="53" t="s">
        <v>1440</v>
      </c>
      <c r="E67" s="54" t="s">
        <v>1519</v>
      </c>
      <c r="F67" s="55">
        <v>45170</v>
      </c>
      <c r="G67" s="55" t="s">
        <v>1417</v>
      </c>
      <c r="H67" s="56">
        <v>2.8756815792946842E-2</v>
      </c>
      <c r="I67" s="56">
        <v>2.8761952007941544E-2</v>
      </c>
      <c r="J67" s="54">
        <v>10</v>
      </c>
      <c r="K67" s="67">
        <v>4436.6314589993699</v>
      </c>
      <c r="L67" s="54" t="s">
        <v>838</v>
      </c>
      <c r="M67" s="67">
        <v>320.9742776612556</v>
      </c>
      <c r="N67" s="67">
        <v>6587.5592767573698</v>
      </c>
      <c r="O67" s="57" t="s">
        <v>1418</v>
      </c>
    </row>
    <row r="68" spans="2:15">
      <c r="B68" s="64">
        <v>2022</v>
      </c>
      <c r="C68" s="53" t="s">
        <v>1520</v>
      </c>
      <c r="D68" s="53" t="s">
        <v>1429</v>
      </c>
      <c r="E68" s="54" t="s">
        <v>1521</v>
      </c>
      <c r="F68" s="55">
        <v>44682</v>
      </c>
      <c r="G68" s="55" t="s">
        <v>1417</v>
      </c>
      <c r="H68" s="56">
        <v>2.2072495512274158E-3</v>
      </c>
      <c r="I68" s="56">
        <v>9.033795146194578E-3</v>
      </c>
      <c r="J68" s="54">
        <v>12</v>
      </c>
      <c r="K68" s="67">
        <v>1297807.5935896407</v>
      </c>
      <c r="L68" s="54" t="s">
        <v>874</v>
      </c>
      <c r="M68" s="67">
        <v>6.0844068627450981E-3</v>
      </c>
      <c r="N68" s="67">
        <v>9329.2298374925704</v>
      </c>
      <c r="O68" s="57" t="s">
        <v>1418</v>
      </c>
    </row>
    <row r="69" spans="2:15">
      <c r="B69" s="64">
        <v>2022</v>
      </c>
      <c r="C69" s="53" t="s">
        <v>1522</v>
      </c>
      <c r="D69" s="53" t="s">
        <v>1420</v>
      </c>
      <c r="E69" s="54" t="s">
        <v>1416</v>
      </c>
      <c r="F69" s="55">
        <v>44896</v>
      </c>
      <c r="G69" s="55" t="s">
        <v>1417</v>
      </c>
      <c r="H69" s="56">
        <v>2.2376584932756789E-4</v>
      </c>
      <c r="I69" s="56">
        <v>0.11772965007016981</v>
      </c>
      <c r="J69" s="54">
        <v>1</v>
      </c>
      <c r="K69" s="67">
        <v>459857.80757613637</v>
      </c>
      <c r="L69" s="54" t="s">
        <v>817</v>
      </c>
      <c r="M69" s="67">
        <v>677.944545689655</v>
      </c>
      <c r="N69" s="67">
        <v>677.944545689655</v>
      </c>
      <c r="O69" s="57" t="s">
        <v>1418</v>
      </c>
    </row>
    <row r="70" spans="2:15">
      <c r="B70" s="64">
        <v>2022</v>
      </c>
      <c r="C70" s="53" t="s">
        <v>1523</v>
      </c>
      <c r="D70" s="53" t="s">
        <v>1505</v>
      </c>
      <c r="E70" s="54" t="s">
        <v>1460</v>
      </c>
      <c r="F70" s="55">
        <v>43405</v>
      </c>
      <c r="G70" s="55" t="s">
        <v>1417</v>
      </c>
      <c r="H70" s="56">
        <v>3.7494652820874321E-4</v>
      </c>
      <c r="I70" s="56">
        <v>6.7090829152354994E-2</v>
      </c>
      <c r="J70" s="54">
        <v>2</v>
      </c>
      <c r="K70" s="67">
        <v>2.3364811713290332</v>
      </c>
      <c r="L70" s="54" t="s">
        <v>817</v>
      </c>
      <c r="M70" s="67">
        <v>0.22810956506833271</v>
      </c>
      <c r="N70" s="67">
        <v>0.3020325359477124</v>
      </c>
      <c r="O70" s="57" t="s">
        <v>1418</v>
      </c>
    </row>
    <row r="71" spans="2:15">
      <c r="B71" s="64">
        <v>2022</v>
      </c>
      <c r="C71" s="53" t="s">
        <v>1524</v>
      </c>
      <c r="D71" s="53" t="s">
        <v>1456</v>
      </c>
      <c r="E71" s="54" t="s">
        <v>1416</v>
      </c>
      <c r="F71" s="55">
        <v>44774</v>
      </c>
      <c r="G71" s="55" t="s">
        <v>1417</v>
      </c>
      <c r="H71" s="56">
        <v>3.2574680687255635E-5</v>
      </c>
      <c r="I71" s="56">
        <v>3.2606924350690289E-5</v>
      </c>
      <c r="J71" s="54">
        <v>1</v>
      </c>
      <c r="K71" s="67">
        <v>3734.9040951807233</v>
      </c>
      <c r="L71" s="54" t="s">
        <v>875</v>
      </c>
      <c r="M71" s="67">
        <v>221.00839039039036</v>
      </c>
      <c r="N71" s="67">
        <v>221.00839039039036</v>
      </c>
      <c r="O71" s="57" t="s">
        <v>1418</v>
      </c>
    </row>
    <row r="72" spans="2:15">
      <c r="B72" s="64">
        <v>2022</v>
      </c>
      <c r="C72" s="53" t="s">
        <v>1525</v>
      </c>
      <c r="D72" s="53" t="s">
        <v>1420</v>
      </c>
      <c r="E72" s="54" t="s">
        <v>1416</v>
      </c>
      <c r="F72" s="55">
        <v>44621</v>
      </c>
      <c r="G72" s="55" t="s">
        <v>1417</v>
      </c>
      <c r="H72" s="56">
        <v>5.7376948901103134E-4</v>
      </c>
      <c r="I72" s="56">
        <v>0.11772965007016981</v>
      </c>
      <c r="J72" s="54">
        <v>1</v>
      </c>
      <c r="K72" s="67">
        <v>403372.40404879226</v>
      </c>
      <c r="L72" s="54" t="s">
        <v>817</v>
      </c>
      <c r="M72" s="67">
        <v>254.17925478991592</v>
      </c>
      <c r="N72" s="67">
        <v>254.17925478991592</v>
      </c>
      <c r="O72" s="57" t="s">
        <v>1418</v>
      </c>
    </row>
    <row r="73" spans="2:15">
      <c r="B73" s="64">
        <v>2022</v>
      </c>
      <c r="C73" s="53" t="s">
        <v>1526</v>
      </c>
      <c r="D73" s="53" t="s">
        <v>1437</v>
      </c>
      <c r="E73" s="54" t="s">
        <v>1416</v>
      </c>
      <c r="F73" s="55">
        <v>45231</v>
      </c>
      <c r="G73" s="55" t="s">
        <v>1417</v>
      </c>
      <c r="H73" s="56">
        <v>1.7734722568916832E-4</v>
      </c>
      <c r="I73" s="56">
        <v>1.2056708519017075E-2</v>
      </c>
      <c r="J73" s="54">
        <v>1</v>
      </c>
      <c r="K73" s="67">
        <v>1022894</v>
      </c>
      <c r="L73" s="54" t="s">
        <v>817</v>
      </c>
      <c r="M73" s="67">
        <v>2094.5309362455723</v>
      </c>
      <c r="N73" s="67">
        <v>2094.5309362455723</v>
      </c>
      <c r="O73" s="57" t="s">
        <v>1418</v>
      </c>
    </row>
    <row r="74" spans="2:15">
      <c r="B74" s="64">
        <v>2022</v>
      </c>
      <c r="C74" s="53" t="s">
        <v>1527</v>
      </c>
      <c r="D74" s="53" t="s">
        <v>1420</v>
      </c>
      <c r="E74" s="54" t="s">
        <v>1416</v>
      </c>
      <c r="F74" s="55">
        <v>44621</v>
      </c>
      <c r="G74" s="55">
        <v>45323</v>
      </c>
      <c r="H74" s="56">
        <v>1.1577948767259984E-2</v>
      </c>
      <c r="I74" s="56">
        <v>0.11772965007016981</v>
      </c>
      <c r="J74" s="54">
        <v>11</v>
      </c>
      <c r="K74" s="67">
        <v>446382.84384970466</v>
      </c>
      <c r="L74" s="54" t="s">
        <v>817</v>
      </c>
      <c r="M74" s="67">
        <v>8277.9863171137822</v>
      </c>
      <c r="N74" s="67">
        <v>18195.481994363974</v>
      </c>
      <c r="O74" s="57" t="s">
        <v>1413</v>
      </c>
    </row>
    <row r="75" spans="2:15">
      <c r="B75" s="64">
        <v>2022</v>
      </c>
      <c r="C75" s="53" t="s">
        <v>1528</v>
      </c>
      <c r="D75" s="53" t="s">
        <v>1410</v>
      </c>
      <c r="E75" s="54" t="s">
        <v>1416</v>
      </c>
      <c r="F75" s="55">
        <v>44805</v>
      </c>
      <c r="G75" s="55">
        <v>45047</v>
      </c>
      <c r="H75" s="56">
        <v>6.2880273287067119E-4</v>
      </c>
      <c r="I75" s="56">
        <v>2.4385681651296651E-2</v>
      </c>
      <c r="J75" s="54">
        <v>9</v>
      </c>
      <c r="K75" s="67">
        <v>21770.75</v>
      </c>
      <c r="L75" s="54" t="s">
        <v>838</v>
      </c>
      <c r="M75" s="67">
        <v>11751.223166666667</v>
      </c>
      <c r="N75" s="67">
        <v>36800.019620689651</v>
      </c>
      <c r="O75" s="57" t="s">
        <v>1413</v>
      </c>
    </row>
    <row r="76" spans="2:15">
      <c r="B76" s="64">
        <v>2022</v>
      </c>
      <c r="C76" s="53" t="s">
        <v>1529</v>
      </c>
      <c r="D76" s="53" t="s">
        <v>1476</v>
      </c>
      <c r="E76" s="54" t="s">
        <v>1416</v>
      </c>
      <c r="F76" s="55">
        <v>44593</v>
      </c>
      <c r="G76" s="55" t="s">
        <v>1417</v>
      </c>
      <c r="H76" s="56">
        <v>1.2922680545201972E-3</v>
      </c>
      <c r="I76" s="56">
        <v>2.9737697897948123E-3</v>
      </c>
      <c r="J76" s="54">
        <v>5</v>
      </c>
      <c r="K76" s="67">
        <v>417635.3475758133</v>
      </c>
      <c r="L76" s="54" t="s">
        <v>817</v>
      </c>
      <c r="M76" s="67">
        <v>2414.3620082454454</v>
      </c>
      <c r="N76" s="67">
        <v>2414.3620082454454</v>
      </c>
      <c r="O76" s="57" t="s">
        <v>1418</v>
      </c>
    </row>
    <row r="77" spans="2:15">
      <c r="B77" s="64">
        <v>2022</v>
      </c>
      <c r="C77" s="53" t="s">
        <v>1530</v>
      </c>
      <c r="D77" s="53" t="s">
        <v>1420</v>
      </c>
      <c r="E77" s="54" t="s">
        <v>697</v>
      </c>
      <c r="F77" s="55">
        <v>45047</v>
      </c>
      <c r="G77" s="55" t="s">
        <v>1417</v>
      </c>
      <c r="H77" s="56">
        <v>2.614604871334378E-6</v>
      </c>
      <c r="I77" s="56">
        <v>0.11772965007016981</v>
      </c>
      <c r="J77" s="54">
        <v>1</v>
      </c>
      <c r="K77" s="67">
        <v>413500</v>
      </c>
      <c r="L77" s="54" t="s">
        <v>1237</v>
      </c>
      <c r="M77" s="67">
        <v>82700.270400000009</v>
      </c>
      <c r="N77" s="67">
        <v>82700.270400000009</v>
      </c>
      <c r="O77" s="57" t="s">
        <v>1418</v>
      </c>
    </row>
    <row r="78" spans="2:15">
      <c r="B78" s="64">
        <v>2022</v>
      </c>
      <c r="C78" s="53" t="s">
        <v>1531</v>
      </c>
      <c r="D78" s="53" t="s">
        <v>1410</v>
      </c>
      <c r="E78" s="54" t="s">
        <v>1416</v>
      </c>
      <c r="F78" s="55">
        <v>44682</v>
      </c>
      <c r="G78" s="55" t="s">
        <v>1417</v>
      </c>
      <c r="H78" s="56">
        <v>3.2254503298233474E-3</v>
      </c>
      <c r="I78" s="56">
        <v>2.4385681651296651E-2</v>
      </c>
      <c r="J78" s="54">
        <v>2</v>
      </c>
      <c r="K78" s="67">
        <v>172.34733132815805</v>
      </c>
      <c r="L78" s="54" t="s">
        <v>817</v>
      </c>
      <c r="M78" s="67">
        <v>30.274450542619871</v>
      </c>
      <c r="N78" s="67">
        <v>30.274450542619871</v>
      </c>
      <c r="O78" s="57" t="s">
        <v>1418</v>
      </c>
    </row>
    <row r="79" spans="2:15">
      <c r="B79" s="64">
        <v>2022</v>
      </c>
      <c r="C79" s="53" t="s">
        <v>1532</v>
      </c>
      <c r="D79" s="53" t="s">
        <v>1420</v>
      </c>
      <c r="E79" s="54" t="s">
        <v>1416</v>
      </c>
      <c r="F79" s="55">
        <v>44593</v>
      </c>
      <c r="G79" s="55">
        <v>45261</v>
      </c>
      <c r="H79" s="56">
        <v>6.5909311738565415E-3</v>
      </c>
      <c r="I79" s="56">
        <v>0.11772965007016981</v>
      </c>
      <c r="J79" s="54">
        <v>16</v>
      </c>
      <c r="K79" s="67">
        <v>74260</v>
      </c>
      <c r="L79" s="54" t="s">
        <v>835</v>
      </c>
      <c r="M79" s="67">
        <v>4188.4128000000001</v>
      </c>
      <c r="N79" s="67">
        <v>27672.608135819122</v>
      </c>
      <c r="O79" s="57" t="s">
        <v>1430</v>
      </c>
    </row>
    <row r="80" spans="2:15">
      <c r="B80" s="64">
        <v>2022</v>
      </c>
      <c r="C80" s="53" t="s">
        <v>1533</v>
      </c>
      <c r="D80" s="53" t="s">
        <v>1420</v>
      </c>
      <c r="E80" s="54" t="s">
        <v>1465</v>
      </c>
      <c r="F80" s="55">
        <v>44805</v>
      </c>
      <c r="G80" s="55">
        <v>45778</v>
      </c>
      <c r="H80" s="56">
        <v>6.5167343737589645E-3</v>
      </c>
      <c r="I80" s="56">
        <v>0.11772965007016981</v>
      </c>
      <c r="J80" s="54">
        <v>17</v>
      </c>
      <c r="K80" s="67">
        <v>404056.8097205087</v>
      </c>
      <c r="L80" s="54" t="s">
        <v>817</v>
      </c>
      <c r="M80" s="67">
        <v>1.6044460380064539E-3</v>
      </c>
      <c r="N80" s="67">
        <v>11586.626230062901</v>
      </c>
      <c r="O80" s="57" t="s">
        <v>1418</v>
      </c>
    </row>
    <row r="81" spans="2:15">
      <c r="B81" s="64">
        <v>2022</v>
      </c>
      <c r="C81" s="53" t="s">
        <v>1534</v>
      </c>
      <c r="D81" s="53" t="s">
        <v>1535</v>
      </c>
      <c r="E81" s="54" t="s">
        <v>1416</v>
      </c>
      <c r="F81" s="55">
        <v>44896</v>
      </c>
      <c r="G81" s="55" t="s">
        <v>1417</v>
      </c>
      <c r="H81" s="56">
        <v>6.2199981731053797E-4</v>
      </c>
      <c r="I81" s="56">
        <v>0.46980408418407693</v>
      </c>
      <c r="J81" s="54">
        <v>1</v>
      </c>
      <c r="K81" s="67">
        <v>109395.38214217877</v>
      </c>
      <c r="L81" s="54" t="s">
        <v>881</v>
      </c>
      <c r="M81" s="67">
        <v>20907.470720510093</v>
      </c>
      <c r="N81" s="67">
        <v>20907.470720510093</v>
      </c>
      <c r="O81" s="57" t="s">
        <v>1418</v>
      </c>
    </row>
    <row r="82" spans="2:15">
      <c r="B82" s="64">
        <v>2022</v>
      </c>
      <c r="C82" s="53" t="s">
        <v>1536</v>
      </c>
      <c r="D82" s="53" t="s">
        <v>1442</v>
      </c>
      <c r="E82" s="54" t="s">
        <v>697</v>
      </c>
      <c r="F82" s="55">
        <v>28491</v>
      </c>
      <c r="G82" s="55" t="s">
        <v>1417</v>
      </c>
      <c r="H82" s="56">
        <v>4.1724881126102716E-4</v>
      </c>
      <c r="I82" s="56">
        <v>7.7882087892594647E-3</v>
      </c>
      <c r="J82" s="54">
        <v>21</v>
      </c>
      <c r="K82" s="67">
        <v>63900</v>
      </c>
      <c r="L82" s="54" t="s">
        <v>881</v>
      </c>
      <c r="M82" s="67">
        <v>1245.4856411543283</v>
      </c>
      <c r="N82" s="67">
        <v>1245.4856411543283</v>
      </c>
      <c r="O82" s="57" t="s">
        <v>1418</v>
      </c>
    </row>
    <row r="83" spans="2:15">
      <c r="B83" s="64">
        <v>2022</v>
      </c>
      <c r="C83" s="53" t="s">
        <v>1537</v>
      </c>
      <c r="D83" s="53" t="s">
        <v>1535</v>
      </c>
      <c r="E83" s="54" t="s">
        <v>1465</v>
      </c>
      <c r="F83" s="55">
        <v>44713</v>
      </c>
      <c r="G83" s="55">
        <v>45200</v>
      </c>
      <c r="H83" s="56">
        <v>0.46911791193995594</v>
      </c>
      <c r="I83" s="56">
        <v>0.46980408418407693</v>
      </c>
      <c r="J83" s="54">
        <v>22</v>
      </c>
      <c r="K83" s="67">
        <v>4107.2614430772146</v>
      </c>
      <c r="L83" s="54" t="s">
        <v>817</v>
      </c>
      <c r="M83" s="67">
        <v>50.579566101694923</v>
      </c>
      <c r="N83" s="67">
        <v>123.32911621621622</v>
      </c>
      <c r="O83" s="57" t="s">
        <v>1413</v>
      </c>
    </row>
    <row r="84" spans="2:15">
      <c r="B84" s="64">
        <v>2022</v>
      </c>
      <c r="C84" s="53" t="s">
        <v>1538</v>
      </c>
      <c r="D84" s="53" t="s">
        <v>1440</v>
      </c>
      <c r="E84" s="54" t="s">
        <v>678</v>
      </c>
      <c r="F84" s="55">
        <v>44531</v>
      </c>
      <c r="G84" s="55">
        <v>44682</v>
      </c>
      <c r="H84" s="56">
        <v>5.0387874342052927E-6</v>
      </c>
      <c r="I84" s="56">
        <v>2.8761952007941544E-2</v>
      </c>
      <c r="J84" s="54">
        <v>3</v>
      </c>
      <c r="K84" s="67">
        <v>11666.706666666667</v>
      </c>
      <c r="L84" s="54" t="s">
        <v>817</v>
      </c>
      <c r="M84" s="67">
        <v>1599.4167391304347</v>
      </c>
      <c r="N84" s="67">
        <v>1599.4167391304347</v>
      </c>
      <c r="O84" s="57" t="s">
        <v>1418</v>
      </c>
    </row>
    <row r="85" spans="2:15">
      <c r="B85" s="64">
        <v>2022</v>
      </c>
      <c r="C85" s="53" t="s">
        <v>1539</v>
      </c>
      <c r="D85" s="53" t="s">
        <v>1420</v>
      </c>
      <c r="E85" s="54" t="s">
        <v>1416</v>
      </c>
      <c r="F85" s="55">
        <v>44866</v>
      </c>
      <c r="G85" s="55">
        <v>45200</v>
      </c>
      <c r="H85" s="56">
        <v>3.6252946062394556E-3</v>
      </c>
      <c r="I85" s="56">
        <v>0.11772965007016981</v>
      </c>
      <c r="J85" s="54">
        <v>15</v>
      </c>
      <c r="K85" s="67">
        <v>34116.76470588235</v>
      </c>
      <c r="L85" s="54" t="s">
        <v>838</v>
      </c>
      <c r="M85" s="67">
        <v>16793.054870024873</v>
      </c>
      <c r="N85" s="67">
        <v>48011.237656888887</v>
      </c>
      <c r="O85" s="57" t="s">
        <v>1430</v>
      </c>
    </row>
    <row r="86" spans="2:15">
      <c r="B86" s="64">
        <v>2022</v>
      </c>
      <c r="C86" s="53" t="s">
        <v>1540</v>
      </c>
      <c r="D86" s="52" t="s">
        <v>1415</v>
      </c>
      <c r="E86" s="54" t="s">
        <v>1416</v>
      </c>
      <c r="F86" s="55">
        <v>44927</v>
      </c>
      <c r="G86" s="55" t="s">
        <v>1417</v>
      </c>
      <c r="H86" s="56">
        <v>5.8280598835033196E-4</v>
      </c>
      <c r="I86" s="56">
        <v>2.6238962166651732E-2</v>
      </c>
      <c r="J86" s="54">
        <v>5</v>
      </c>
      <c r="K86" s="67">
        <v>86321.238121337345</v>
      </c>
      <c r="L86" s="54" t="s">
        <v>817</v>
      </c>
      <c r="M86" s="67">
        <v>3806.7230142857143</v>
      </c>
      <c r="N86" s="67">
        <v>13206.971861348527</v>
      </c>
      <c r="O86" s="57" t="s">
        <v>1418</v>
      </c>
    </row>
    <row r="87" spans="2:15">
      <c r="B87" s="64">
        <v>2022</v>
      </c>
      <c r="C87" s="53" t="s">
        <v>1541</v>
      </c>
      <c r="D87" s="53" t="s">
        <v>1464</v>
      </c>
      <c r="E87" s="54" t="s">
        <v>784</v>
      </c>
      <c r="F87" s="55">
        <v>33604</v>
      </c>
      <c r="G87" s="55">
        <v>44986</v>
      </c>
      <c r="H87" s="56">
        <v>1.3021292491296848E-5</v>
      </c>
      <c r="I87" s="56">
        <v>5.1224527846188443E-3</v>
      </c>
      <c r="J87" s="54">
        <v>1</v>
      </c>
      <c r="K87" s="67">
        <v>168052.20152272529</v>
      </c>
      <c r="L87" s="54" t="s">
        <v>817</v>
      </c>
      <c r="M87" s="67">
        <v>0.45405043904084597</v>
      </c>
      <c r="N87" s="67">
        <v>0.45405043904084597</v>
      </c>
      <c r="O87" s="57" t="s">
        <v>1418</v>
      </c>
    </row>
    <row r="88" spans="2:15">
      <c r="B88" s="64">
        <v>2022</v>
      </c>
      <c r="C88" s="53" t="s">
        <v>1542</v>
      </c>
      <c r="D88" s="53" t="s">
        <v>1543</v>
      </c>
      <c r="E88" s="54" t="s">
        <v>1544</v>
      </c>
      <c r="F88" s="55">
        <v>44896</v>
      </c>
      <c r="G88" s="55" t="s">
        <v>1417</v>
      </c>
      <c r="H88" s="56">
        <v>1.8381196471490069E-4</v>
      </c>
      <c r="I88" s="56">
        <v>2.9435384629149401E-2</v>
      </c>
      <c r="J88" s="54">
        <v>16</v>
      </c>
      <c r="K88" s="67">
        <v>113.64811543912806</v>
      </c>
      <c r="L88" s="54" t="s">
        <v>838</v>
      </c>
      <c r="M88" s="67">
        <v>107.8263048888889</v>
      </c>
      <c r="N88" s="67">
        <v>168.05692407789232</v>
      </c>
      <c r="O88" s="57" t="s">
        <v>1418</v>
      </c>
    </row>
    <row r="89" spans="2:15">
      <c r="B89" s="64">
        <v>2022</v>
      </c>
      <c r="C89" s="53" t="s">
        <v>1545</v>
      </c>
      <c r="D89" s="53" t="s">
        <v>1546</v>
      </c>
      <c r="E89" s="54" t="s">
        <v>784</v>
      </c>
      <c r="F89" s="55">
        <v>45352</v>
      </c>
      <c r="G89" s="55" t="s">
        <v>1417</v>
      </c>
      <c r="H89" s="56">
        <v>7.3264012729156271E-4</v>
      </c>
      <c r="I89" s="56">
        <v>1.0992210526264871E-2</v>
      </c>
      <c r="J89" s="54">
        <v>2</v>
      </c>
      <c r="K89" s="67">
        <v>2127372</v>
      </c>
      <c r="L89" s="54" t="s">
        <v>1503</v>
      </c>
      <c r="M89" s="67">
        <v>81821.835243668131</v>
      </c>
      <c r="N89" s="67">
        <v>81821.835243668131</v>
      </c>
      <c r="O89" s="57" t="s">
        <v>1418</v>
      </c>
    </row>
    <row r="90" spans="2:15">
      <c r="B90" s="64">
        <v>2022</v>
      </c>
      <c r="C90" s="53" t="s">
        <v>1547</v>
      </c>
      <c r="D90" s="53" t="s">
        <v>1548</v>
      </c>
      <c r="E90" s="54" t="s">
        <v>1460</v>
      </c>
      <c r="F90" s="55">
        <v>42036</v>
      </c>
      <c r="G90" s="55" t="s">
        <v>1417</v>
      </c>
      <c r="H90" s="56">
        <v>1.0082843126823164E-2</v>
      </c>
      <c r="I90" s="56">
        <v>1.0082843126823164E-2</v>
      </c>
      <c r="J90" s="54">
        <v>2</v>
      </c>
      <c r="K90" s="67">
        <v>212.53710931608271</v>
      </c>
      <c r="L90" s="54" t="s">
        <v>889</v>
      </c>
      <c r="M90" s="67">
        <v>0.70360126400071299</v>
      </c>
      <c r="N90" s="67">
        <v>0.70360126400071299</v>
      </c>
      <c r="O90" s="57" t="s">
        <v>1418</v>
      </c>
    </row>
    <row r="91" spans="2:15">
      <c r="B91" s="64">
        <v>2022</v>
      </c>
      <c r="C91" s="53" t="s">
        <v>1549</v>
      </c>
      <c r="D91" s="52" t="s">
        <v>1415</v>
      </c>
      <c r="E91" s="54" t="s">
        <v>1416</v>
      </c>
      <c r="F91" s="55">
        <v>44743</v>
      </c>
      <c r="G91" s="55" t="s">
        <v>1417</v>
      </c>
      <c r="H91" s="56">
        <v>1.2638391717422627E-2</v>
      </c>
      <c r="I91" s="56">
        <v>2.6238962166651732E-2</v>
      </c>
      <c r="J91" s="54">
        <v>11</v>
      </c>
      <c r="K91" s="67">
        <v>546045.3702891157</v>
      </c>
      <c r="L91" s="54" t="s">
        <v>817</v>
      </c>
      <c r="M91" s="67">
        <v>97201.835076923075</v>
      </c>
      <c r="N91" s="67">
        <v>151813.5564</v>
      </c>
      <c r="O91" s="57" t="s">
        <v>1418</v>
      </c>
    </row>
    <row r="92" spans="2:15">
      <c r="B92" s="64">
        <v>2023</v>
      </c>
      <c r="C92" s="53" t="s">
        <v>1550</v>
      </c>
      <c r="D92" s="53" t="s">
        <v>1551</v>
      </c>
      <c r="E92" s="54" t="s">
        <v>1416</v>
      </c>
      <c r="F92" s="55">
        <v>45261</v>
      </c>
      <c r="G92" s="55" t="s">
        <v>1417</v>
      </c>
      <c r="H92" s="56">
        <v>5.57514482094451E-4</v>
      </c>
      <c r="I92" s="56">
        <v>5.57514482094451E-4</v>
      </c>
      <c r="J92" s="54">
        <v>5</v>
      </c>
      <c r="K92" s="67">
        <v>111948.42761818183</v>
      </c>
      <c r="L92" s="54" t="s">
        <v>817</v>
      </c>
      <c r="M92" s="67">
        <v>6820.1999273144593</v>
      </c>
      <c r="N92" s="67">
        <v>8809.7370598984762</v>
      </c>
      <c r="O92" s="57" t="s">
        <v>1418</v>
      </c>
    </row>
    <row r="93" spans="2:15">
      <c r="B93" s="64">
        <v>2023</v>
      </c>
      <c r="C93" s="53" t="s">
        <v>1552</v>
      </c>
      <c r="D93" s="53" t="s">
        <v>1505</v>
      </c>
      <c r="E93" s="54" t="s">
        <v>1416</v>
      </c>
      <c r="F93" s="55">
        <v>45170</v>
      </c>
      <c r="G93" s="55" t="s">
        <v>1417</v>
      </c>
      <c r="H93" s="56">
        <v>4.5494775893710326E-3</v>
      </c>
      <c r="I93" s="56">
        <v>6.7090829152354994E-2</v>
      </c>
      <c r="J93" s="54">
        <v>1</v>
      </c>
      <c r="K93" s="67">
        <v>3650.3183878043233</v>
      </c>
      <c r="L93" s="54" t="s">
        <v>817</v>
      </c>
      <c r="M93" s="67">
        <v>2829.4014832379721</v>
      </c>
      <c r="N93" s="67">
        <v>2829.4014832379721</v>
      </c>
      <c r="O93" s="57" t="s">
        <v>1418</v>
      </c>
    </row>
    <row r="94" spans="2:15">
      <c r="B94" s="64">
        <v>2023</v>
      </c>
      <c r="C94" s="53" t="s">
        <v>1553</v>
      </c>
      <c r="D94" s="53" t="s">
        <v>1554</v>
      </c>
      <c r="E94" s="54" t="s">
        <v>1416</v>
      </c>
      <c r="F94" s="55">
        <v>45261</v>
      </c>
      <c r="G94" s="55" t="s">
        <v>1417</v>
      </c>
      <c r="H94" s="56">
        <v>0</v>
      </c>
      <c r="I94" s="56">
        <v>0</v>
      </c>
      <c r="J94" s="54">
        <v>0</v>
      </c>
      <c r="K94" s="67">
        <v>577480.10146666667</v>
      </c>
      <c r="L94" s="54" t="s">
        <v>817</v>
      </c>
      <c r="M94" s="66" t="s">
        <v>1417</v>
      </c>
      <c r="N94" s="67" t="s">
        <v>1417</v>
      </c>
      <c r="O94" s="57" t="s">
        <v>1418</v>
      </c>
    </row>
    <row r="95" spans="2:15">
      <c r="B95" s="64">
        <v>2023</v>
      </c>
      <c r="C95" s="53" t="s">
        <v>1555</v>
      </c>
      <c r="D95" s="53" t="s">
        <v>1535</v>
      </c>
      <c r="E95" s="54" t="s">
        <v>1416</v>
      </c>
      <c r="F95" s="55">
        <v>45261</v>
      </c>
      <c r="G95" s="55" t="s">
        <v>1417</v>
      </c>
      <c r="H95" s="56">
        <v>8.5897296309888163E-6</v>
      </c>
      <c r="I95" s="56">
        <v>0.46980408418407693</v>
      </c>
      <c r="J95" s="54">
        <v>1</v>
      </c>
      <c r="K95" s="67">
        <v>730</v>
      </c>
      <c r="L95" s="54" t="s">
        <v>817</v>
      </c>
      <c r="M95" s="67">
        <v>2.019280520252694</v>
      </c>
      <c r="N95" s="67">
        <v>2.019280520252694</v>
      </c>
      <c r="O95" s="57" t="s">
        <v>1418</v>
      </c>
    </row>
    <row r="96" spans="2:15">
      <c r="B96" s="64">
        <v>2023</v>
      </c>
      <c r="C96" s="53" t="s">
        <v>1556</v>
      </c>
      <c r="D96" s="53" t="s">
        <v>1420</v>
      </c>
      <c r="E96" s="54" t="s">
        <v>1416</v>
      </c>
      <c r="F96" s="55">
        <v>45261</v>
      </c>
      <c r="G96" s="55">
        <v>45383</v>
      </c>
      <c r="H96" s="56">
        <v>6.5439158479336504E-3</v>
      </c>
      <c r="I96" s="56">
        <v>0.11772965007016981</v>
      </c>
      <c r="J96" s="54">
        <v>10</v>
      </c>
      <c r="K96" s="67">
        <v>9446</v>
      </c>
      <c r="L96" s="54" t="s">
        <v>835</v>
      </c>
      <c r="M96" s="67">
        <v>81.730261927966112</v>
      </c>
      <c r="N96" s="67">
        <v>452.53506961521475</v>
      </c>
      <c r="O96" s="57" t="s">
        <v>1413</v>
      </c>
    </row>
    <row r="97" spans="2:15">
      <c r="B97" s="64">
        <v>2023</v>
      </c>
      <c r="C97" s="53" t="s">
        <v>1557</v>
      </c>
      <c r="D97" s="53" t="s">
        <v>1429</v>
      </c>
      <c r="E97" s="54" t="s">
        <v>1521</v>
      </c>
      <c r="F97" s="55">
        <v>44986</v>
      </c>
      <c r="G97" s="55" t="s">
        <v>1417</v>
      </c>
      <c r="H97" s="56">
        <v>3.756116092486167E-4</v>
      </c>
      <c r="I97" s="56">
        <v>9.033795146194578E-3</v>
      </c>
      <c r="J97" s="54">
        <v>4</v>
      </c>
      <c r="K97" s="67">
        <v>646585.86926798942</v>
      </c>
      <c r="L97" s="54" t="s">
        <v>817</v>
      </c>
      <c r="M97" s="67">
        <v>1455.591624220242</v>
      </c>
      <c r="N97" s="67">
        <v>2201.0498963093141</v>
      </c>
      <c r="O97" s="57" t="s">
        <v>1418</v>
      </c>
    </row>
    <row r="98" spans="2:15">
      <c r="B98" s="64">
        <v>2023</v>
      </c>
      <c r="C98" s="53" t="s">
        <v>1558</v>
      </c>
      <c r="D98" s="53" t="s">
        <v>1546</v>
      </c>
      <c r="E98" s="54" t="s">
        <v>678</v>
      </c>
      <c r="F98" s="55">
        <v>45231</v>
      </c>
      <c r="G98" s="55" t="s">
        <v>1417</v>
      </c>
      <c r="H98" s="56">
        <v>8.8307847680627806E-5</v>
      </c>
      <c r="I98" s="56">
        <v>1.0992210526264871E-2</v>
      </c>
      <c r="J98" s="54">
        <v>1</v>
      </c>
      <c r="K98" s="67">
        <v>652036</v>
      </c>
      <c r="L98" s="54" t="s">
        <v>817</v>
      </c>
      <c r="M98" s="67">
        <v>13759.546666666669</v>
      </c>
      <c r="N98" s="67">
        <v>13759.546666666669</v>
      </c>
      <c r="O98" s="57" t="s">
        <v>1418</v>
      </c>
    </row>
    <row r="99" spans="2:15">
      <c r="B99" s="64">
        <v>2023</v>
      </c>
      <c r="C99" s="53" t="s">
        <v>1559</v>
      </c>
      <c r="D99" s="53" t="s">
        <v>1476</v>
      </c>
      <c r="E99" s="54" t="s">
        <v>1460</v>
      </c>
      <c r="F99" s="55">
        <v>44044</v>
      </c>
      <c r="G99" s="55" t="s">
        <v>1417</v>
      </c>
      <c r="H99" s="56">
        <v>9.7389325585235653E-4</v>
      </c>
      <c r="I99" s="56">
        <v>2.9737697897948123E-3</v>
      </c>
      <c r="J99" s="54">
        <v>2</v>
      </c>
      <c r="K99" s="67">
        <v>4815.3931948580839</v>
      </c>
      <c r="L99" s="54" t="s">
        <v>817</v>
      </c>
      <c r="M99" s="67">
        <v>2.1209794878530293</v>
      </c>
      <c r="N99" s="67">
        <v>2.1209794878530293</v>
      </c>
      <c r="O99" s="57" t="s">
        <v>1418</v>
      </c>
    </row>
    <row r="100" spans="2:15">
      <c r="B100" s="64">
        <v>2023</v>
      </c>
      <c r="C100" s="53" t="s">
        <v>1560</v>
      </c>
      <c r="D100" s="53" t="s">
        <v>1437</v>
      </c>
      <c r="E100" s="54" t="s">
        <v>1416</v>
      </c>
      <c r="F100" s="55">
        <v>45170</v>
      </c>
      <c r="G100" s="55" t="s">
        <v>1417</v>
      </c>
      <c r="H100" s="56">
        <v>4.7517406747369182E-3</v>
      </c>
      <c r="I100" s="56">
        <v>1.2056708519017075E-2</v>
      </c>
      <c r="J100" s="54">
        <v>1</v>
      </c>
      <c r="K100" s="67">
        <v>81066.95579881336</v>
      </c>
      <c r="L100" s="54" t="s">
        <v>1503</v>
      </c>
      <c r="M100" s="67">
        <v>81066.95579881336</v>
      </c>
      <c r="N100" s="67">
        <v>81066.95579881336</v>
      </c>
      <c r="O100" s="57" t="s">
        <v>1418</v>
      </c>
    </row>
    <row r="101" spans="2:15">
      <c r="B101" s="64">
        <v>2023</v>
      </c>
      <c r="C101" s="53" t="s">
        <v>1561</v>
      </c>
      <c r="D101" s="53" t="s">
        <v>1546</v>
      </c>
      <c r="E101" s="54" t="s">
        <v>1416</v>
      </c>
      <c r="F101" s="55">
        <v>45017</v>
      </c>
      <c r="G101" s="55" t="s">
        <v>1417</v>
      </c>
      <c r="H101" s="56">
        <v>1.0165562588123287E-2</v>
      </c>
      <c r="I101" s="56">
        <v>1.0992210526264871E-2</v>
      </c>
      <c r="J101" s="54">
        <v>6</v>
      </c>
      <c r="K101" s="67">
        <v>279875.18774090905</v>
      </c>
      <c r="L101" s="54" t="s">
        <v>817</v>
      </c>
      <c r="M101" s="67">
        <v>5761.6984714236469</v>
      </c>
      <c r="N101" s="67">
        <v>21503.582872189992</v>
      </c>
      <c r="O101" s="57" t="s">
        <v>1418</v>
      </c>
    </row>
    <row r="102" spans="2:15">
      <c r="B102" s="64">
        <v>2023</v>
      </c>
      <c r="C102" s="53" t="s">
        <v>1562</v>
      </c>
      <c r="D102" s="53" t="s">
        <v>1500</v>
      </c>
      <c r="E102" s="54" t="s">
        <v>697</v>
      </c>
      <c r="F102" s="55">
        <v>45505</v>
      </c>
      <c r="G102" s="55" t="s">
        <v>1417</v>
      </c>
      <c r="H102" s="56">
        <v>6.0092904327635047E-7</v>
      </c>
      <c r="I102" s="56">
        <v>1.1876018165702408E-3</v>
      </c>
      <c r="J102" s="54">
        <v>1</v>
      </c>
      <c r="K102" s="67">
        <v>22000</v>
      </c>
      <c r="L102" s="54" t="s">
        <v>817</v>
      </c>
      <c r="M102" s="67">
        <v>1267.16392</v>
      </c>
      <c r="N102" s="67">
        <v>1267.16392</v>
      </c>
      <c r="O102" s="57" t="s">
        <v>1418</v>
      </c>
    </row>
    <row r="103" spans="2:15">
      <c r="B103" s="64">
        <v>2023</v>
      </c>
      <c r="C103" s="53" t="s">
        <v>1563</v>
      </c>
      <c r="D103" s="53" t="s">
        <v>1420</v>
      </c>
      <c r="E103" s="54" t="s">
        <v>1564</v>
      </c>
      <c r="F103" s="55">
        <v>45170</v>
      </c>
      <c r="G103" s="55">
        <v>45352</v>
      </c>
      <c r="H103" s="56">
        <v>3.0876515904960595E-3</v>
      </c>
      <c r="I103" s="56">
        <v>0.11772965007016981</v>
      </c>
      <c r="J103" s="54">
        <v>14</v>
      </c>
      <c r="K103" s="67">
        <v>28000</v>
      </c>
      <c r="L103" s="54" t="s">
        <v>848</v>
      </c>
      <c r="M103" s="67">
        <v>7222.6672642177182</v>
      </c>
      <c r="N103" s="67">
        <v>16157.108055464927</v>
      </c>
      <c r="O103" s="57" t="s">
        <v>1413</v>
      </c>
    </row>
    <row r="104" spans="2:15">
      <c r="B104" s="64">
        <v>2023</v>
      </c>
      <c r="C104" s="53" t="s">
        <v>1565</v>
      </c>
      <c r="D104" s="53" t="s">
        <v>1420</v>
      </c>
      <c r="E104" s="54" t="s">
        <v>691</v>
      </c>
      <c r="F104" s="55">
        <v>45170</v>
      </c>
      <c r="G104" s="55">
        <v>45261</v>
      </c>
      <c r="H104" s="56">
        <v>2.5651587538444956E-3</v>
      </c>
      <c r="I104" s="56">
        <v>0.11772965007016981</v>
      </c>
      <c r="J104" s="54">
        <v>12</v>
      </c>
      <c r="K104" s="67">
        <v>14320</v>
      </c>
      <c r="L104" s="54" t="s">
        <v>835</v>
      </c>
      <c r="M104" s="67">
        <v>11596.068893212903</v>
      </c>
      <c r="N104" s="67">
        <v>21538.07133333333</v>
      </c>
      <c r="O104" s="57" t="s">
        <v>1418</v>
      </c>
    </row>
    <row r="105" spans="2:15">
      <c r="B105" s="64">
        <v>2023</v>
      </c>
      <c r="C105" s="53" t="s">
        <v>1566</v>
      </c>
      <c r="D105" s="52" t="s">
        <v>1415</v>
      </c>
      <c r="E105" s="54" t="s">
        <v>1416</v>
      </c>
      <c r="F105" s="55">
        <v>45292</v>
      </c>
      <c r="G105" s="55">
        <v>45566</v>
      </c>
      <c r="H105" s="56">
        <v>1.5504356728570114E-3</v>
      </c>
      <c r="I105" s="56">
        <v>2.6238962166651732E-2</v>
      </c>
      <c r="J105" s="54">
        <v>2</v>
      </c>
      <c r="K105" s="67">
        <v>570120</v>
      </c>
      <c r="L105" s="54" t="s">
        <v>817</v>
      </c>
      <c r="M105" s="67">
        <v>50039.273485446975</v>
      </c>
      <c r="N105" s="67">
        <v>50039.273485446975</v>
      </c>
      <c r="O105" s="57" t="s">
        <v>1413</v>
      </c>
    </row>
    <row r="106" spans="2:15">
      <c r="B106" s="64">
        <v>2023</v>
      </c>
      <c r="C106" s="53" t="s">
        <v>1567</v>
      </c>
      <c r="D106" s="53" t="s">
        <v>1568</v>
      </c>
      <c r="E106" s="54" t="s">
        <v>1416</v>
      </c>
      <c r="F106" s="55">
        <v>45261</v>
      </c>
      <c r="G106" s="55">
        <v>45383</v>
      </c>
      <c r="H106" s="56">
        <v>3.3884351841806251E-4</v>
      </c>
      <c r="I106" s="56">
        <v>2.910993057622368E-3</v>
      </c>
      <c r="J106" s="54">
        <v>12</v>
      </c>
      <c r="K106" s="67">
        <v>15742</v>
      </c>
      <c r="L106" s="54" t="s">
        <v>817</v>
      </c>
      <c r="M106" s="67">
        <v>31.738333333333337</v>
      </c>
      <c r="N106" s="67">
        <v>255.60446203401472</v>
      </c>
      <c r="O106" s="57" t="s">
        <v>1413</v>
      </c>
    </row>
    <row r="107" spans="2:15">
      <c r="B107" s="64">
        <v>2023</v>
      </c>
      <c r="C107" s="53" t="s">
        <v>1569</v>
      </c>
      <c r="D107" s="53" t="s">
        <v>1568</v>
      </c>
      <c r="E107" s="54" t="s">
        <v>1416</v>
      </c>
      <c r="F107" s="55">
        <v>45078</v>
      </c>
      <c r="G107" s="55" t="s">
        <v>1417</v>
      </c>
      <c r="H107" s="56">
        <v>1.1047882148468261E-4</v>
      </c>
      <c r="I107" s="56">
        <v>2.910993057622368E-3</v>
      </c>
      <c r="J107" s="54">
        <v>1</v>
      </c>
      <c r="K107" s="67">
        <v>23546.662070270278</v>
      </c>
      <c r="L107" s="54" t="s">
        <v>856</v>
      </c>
      <c r="M107" s="67">
        <v>1903.2998769063176</v>
      </c>
      <c r="N107" s="67">
        <v>1903.2998769063176</v>
      </c>
      <c r="O107" s="57" t="s">
        <v>1418</v>
      </c>
    </row>
    <row r="108" spans="2:15">
      <c r="B108" s="64">
        <v>2023</v>
      </c>
      <c r="C108" s="53" t="s">
        <v>1570</v>
      </c>
      <c r="D108" s="53" t="s">
        <v>1571</v>
      </c>
      <c r="E108" s="54" t="s">
        <v>1416</v>
      </c>
      <c r="F108" s="55">
        <v>45047</v>
      </c>
      <c r="G108" s="55">
        <v>45717</v>
      </c>
      <c r="H108" s="56">
        <v>4.3521092434976498E-3</v>
      </c>
      <c r="I108" s="56">
        <v>4.3521092434976498E-3</v>
      </c>
      <c r="J108" s="54">
        <v>14</v>
      </c>
      <c r="K108" s="67">
        <v>8695.0999875523339</v>
      </c>
      <c r="L108" s="54" t="s">
        <v>817</v>
      </c>
      <c r="M108" s="67">
        <v>1.7396226729781918</v>
      </c>
      <c r="N108" s="67">
        <v>24.094956620072303</v>
      </c>
      <c r="O108" s="57" t="s">
        <v>1418</v>
      </c>
    </row>
    <row r="109" spans="2:15">
      <c r="B109" s="64">
        <v>2023</v>
      </c>
      <c r="C109" s="53" t="s">
        <v>1572</v>
      </c>
      <c r="D109" s="53" t="s">
        <v>1420</v>
      </c>
      <c r="E109" s="54" t="s">
        <v>1416</v>
      </c>
      <c r="F109" s="55">
        <v>45231</v>
      </c>
      <c r="G109" s="55">
        <v>45748</v>
      </c>
      <c r="H109" s="56">
        <v>3.6788158178468564E-3</v>
      </c>
      <c r="I109" s="56">
        <v>0.11772965007016981</v>
      </c>
      <c r="J109" s="54">
        <v>10</v>
      </c>
      <c r="K109" s="67">
        <v>424228.56193914486</v>
      </c>
      <c r="L109" s="54" t="s">
        <v>817</v>
      </c>
      <c r="M109" s="67">
        <v>173.47878589822196</v>
      </c>
      <c r="N109" s="67">
        <v>1508.3355794319411</v>
      </c>
      <c r="O109" s="57" t="s">
        <v>1418</v>
      </c>
    </row>
    <row r="110" spans="2:15">
      <c r="B110" s="64">
        <v>2023</v>
      </c>
      <c r="C110" s="53" t="s">
        <v>1573</v>
      </c>
      <c r="D110" s="53" t="s">
        <v>1574</v>
      </c>
      <c r="E110" s="54" t="s">
        <v>1460</v>
      </c>
      <c r="F110" s="55">
        <v>44652</v>
      </c>
      <c r="G110" s="55" t="s">
        <v>1417</v>
      </c>
      <c r="H110" s="56">
        <v>7.5843821885123366E-5</v>
      </c>
      <c r="I110" s="56">
        <v>7.5843821885123366E-5</v>
      </c>
      <c r="J110" s="54">
        <v>11</v>
      </c>
      <c r="K110" s="67">
        <v>1013.9674665639006</v>
      </c>
      <c r="L110" s="54" t="s">
        <v>817</v>
      </c>
      <c r="M110" s="67">
        <v>1.3621400999939177</v>
      </c>
      <c r="N110" s="67">
        <v>2.9962123836891084</v>
      </c>
      <c r="O110" s="57" t="s">
        <v>1418</v>
      </c>
    </row>
    <row r="111" spans="2:15">
      <c r="B111" s="64">
        <v>2023</v>
      </c>
      <c r="C111" s="53" t="s">
        <v>1575</v>
      </c>
      <c r="D111" s="53" t="s">
        <v>1420</v>
      </c>
      <c r="E111" s="54" t="s">
        <v>1521</v>
      </c>
      <c r="F111" s="55">
        <v>45078</v>
      </c>
      <c r="G111" s="55">
        <v>45139</v>
      </c>
      <c r="H111" s="56">
        <v>1.8117804774398637E-3</v>
      </c>
      <c r="I111" s="56">
        <v>0.11772965007016981</v>
      </c>
      <c r="J111" s="54">
        <v>15</v>
      </c>
      <c r="K111" s="67">
        <v>12480</v>
      </c>
      <c r="L111" s="54" t="s">
        <v>848</v>
      </c>
      <c r="M111" s="67">
        <v>4310.7927726990047</v>
      </c>
      <c r="N111" s="67">
        <v>13300.410200176362</v>
      </c>
      <c r="O111" s="57" t="s">
        <v>1413</v>
      </c>
    </row>
    <row r="112" spans="2:15">
      <c r="B112" s="64">
        <v>2023</v>
      </c>
      <c r="C112" s="53" t="s">
        <v>1576</v>
      </c>
      <c r="D112" s="53" t="s">
        <v>1422</v>
      </c>
      <c r="E112" s="54" t="s">
        <v>1416</v>
      </c>
      <c r="F112" s="55">
        <v>45261</v>
      </c>
      <c r="G112" s="55" t="s">
        <v>1417</v>
      </c>
      <c r="H112" s="56">
        <v>1.8602363968478325E-3</v>
      </c>
      <c r="I112" s="56">
        <v>3.2428099191863742E-2</v>
      </c>
      <c r="J112" s="54">
        <v>7</v>
      </c>
      <c r="K112" s="67">
        <v>489830</v>
      </c>
      <c r="L112" s="54" t="s">
        <v>817</v>
      </c>
      <c r="M112" s="67">
        <v>2.5895833333333335E-3</v>
      </c>
      <c r="N112" s="67">
        <v>1030.6806932920533</v>
      </c>
      <c r="O112" s="57" t="s">
        <v>1418</v>
      </c>
    </row>
    <row r="113" spans="2:15">
      <c r="B113" s="64">
        <v>2023</v>
      </c>
      <c r="C113" s="53" t="s">
        <v>1577</v>
      </c>
      <c r="D113" s="53" t="s">
        <v>1410</v>
      </c>
      <c r="E113" s="54" t="s">
        <v>1445</v>
      </c>
      <c r="F113" s="55">
        <v>45231</v>
      </c>
      <c r="G113" s="55">
        <v>45536</v>
      </c>
      <c r="H113" s="56">
        <v>1.9498109808630045E-3</v>
      </c>
      <c r="I113" s="56">
        <v>2.4385681651296651E-2</v>
      </c>
      <c r="J113" s="54">
        <v>11</v>
      </c>
      <c r="K113" s="67">
        <v>24397</v>
      </c>
      <c r="L113" s="54" t="s">
        <v>817</v>
      </c>
      <c r="M113" s="67">
        <v>1404.2071131952735</v>
      </c>
      <c r="N113" s="67">
        <v>1807.1330640000001</v>
      </c>
      <c r="O113" s="57" t="s">
        <v>1432</v>
      </c>
    </row>
    <row r="114" spans="2:15">
      <c r="B114" s="64">
        <v>2023</v>
      </c>
      <c r="C114" s="53" t="s">
        <v>1578</v>
      </c>
      <c r="D114" s="52" t="s">
        <v>1415</v>
      </c>
      <c r="E114" s="54" t="s">
        <v>1416</v>
      </c>
      <c r="F114" s="55">
        <v>44927</v>
      </c>
      <c r="G114" s="55" t="s">
        <v>1417</v>
      </c>
      <c r="H114" s="56">
        <v>3.1427156359951753E-3</v>
      </c>
      <c r="I114" s="56">
        <v>2.6238962166651732E-2</v>
      </c>
      <c r="J114" s="54">
        <v>2</v>
      </c>
      <c r="K114" s="67">
        <v>32326.577982758619</v>
      </c>
      <c r="L114" s="54" t="s">
        <v>817</v>
      </c>
      <c r="M114" s="67">
        <v>318.0518531240827</v>
      </c>
      <c r="N114" s="67">
        <v>332.73487181413793</v>
      </c>
      <c r="O114" s="57" t="s">
        <v>1418</v>
      </c>
    </row>
    <row r="115" spans="2:15">
      <c r="B115" s="64">
        <v>2023</v>
      </c>
      <c r="C115" s="53" t="s">
        <v>1579</v>
      </c>
      <c r="D115" s="53" t="s">
        <v>1505</v>
      </c>
      <c r="E115" s="54" t="s">
        <v>1416</v>
      </c>
      <c r="F115" s="55">
        <v>45170</v>
      </c>
      <c r="G115" s="55" t="s">
        <v>1417</v>
      </c>
      <c r="H115" s="56">
        <v>2.0194451443275303E-3</v>
      </c>
      <c r="I115" s="56">
        <v>6.7090829152354994E-2</v>
      </c>
      <c r="J115" s="54">
        <v>1</v>
      </c>
      <c r="K115" s="67">
        <v>12.198984910804876</v>
      </c>
      <c r="L115" s="54" t="s">
        <v>867</v>
      </c>
      <c r="M115" s="67">
        <v>12.748542187450102</v>
      </c>
      <c r="N115" s="67">
        <v>12.748542187450102</v>
      </c>
      <c r="O115" s="57" t="s">
        <v>1418</v>
      </c>
    </row>
    <row r="116" spans="2:15">
      <c r="B116" s="64">
        <v>2023</v>
      </c>
      <c r="C116" s="53" t="s">
        <v>1580</v>
      </c>
      <c r="D116" s="53" t="s">
        <v>1568</v>
      </c>
      <c r="E116" s="54" t="s">
        <v>691</v>
      </c>
      <c r="F116" s="55">
        <v>45047</v>
      </c>
      <c r="G116" s="55">
        <v>45200</v>
      </c>
      <c r="H116" s="56">
        <v>2.4616707177196229E-3</v>
      </c>
      <c r="I116" s="56">
        <v>2.910993057622368E-3</v>
      </c>
      <c r="J116" s="54">
        <v>16</v>
      </c>
      <c r="K116" s="67">
        <v>30977</v>
      </c>
      <c r="L116" s="54" t="s">
        <v>817</v>
      </c>
      <c r="M116" s="67">
        <v>339.38784882456139</v>
      </c>
      <c r="N116" s="67">
        <v>6549.784313512313</v>
      </c>
      <c r="O116" s="57" t="s">
        <v>1413</v>
      </c>
    </row>
    <row r="117" spans="2:15">
      <c r="B117" s="64">
        <v>2023</v>
      </c>
      <c r="C117" s="53" t="s">
        <v>1581</v>
      </c>
      <c r="D117" s="53" t="s">
        <v>1420</v>
      </c>
      <c r="E117" s="54" t="s">
        <v>678</v>
      </c>
      <c r="F117" s="55">
        <v>45017</v>
      </c>
      <c r="G117" s="55">
        <v>45658</v>
      </c>
      <c r="H117" s="56">
        <v>4.5667062763526849E-3</v>
      </c>
      <c r="I117" s="56">
        <v>0.11772965007016981</v>
      </c>
      <c r="J117" s="54">
        <v>8</v>
      </c>
      <c r="K117" s="67">
        <v>401628.04706546845</v>
      </c>
      <c r="L117" s="54" t="s">
        <v>817</v>
      </c>
      <c r="M117" s="67">
        <v>225.29186666666669</v>
      </c>
      <c r="N117" s="67">
        <v>1143.55621512073</v>
      </c>
      <c r="O117" s="57" t="s">
        <v>1418</v>
      </c>
    </row>
    <row r="118" spans="2:15">
      <c r="B118" s="64">
        <v>2023</v>
      </c>
      <c r="C118" s="53" t="s">
        <v>1582</v>
      </c>
      <c r="D118" s="53" t="s">
        <v>1500</v>
      </c>
      <c r="E118" s="54" t="s">
        <v>1416</v>
      </c>
      <c r="F118" s="55">
        <v>45231</v>
      </c>
      <c r="G118" s="55" t="s">
        <v>1417</v>
      </c>
      <c r="H118" s="56">
        <v>7.2407370206660493E-5</v>
      </c>
      <c r="I118" s="56">
        <v>1.1876018165702408E-3</v>
      </c>
      <c r="J118" s="54">
        <v>1</v>
      </c>
      <c r="K118" s="67">
        <v>11534.576431076923</v>
      </c>
      <c r="L118" s="54" t="s">
        <v>871</v>
      </c>
      <c r="M118" s="67">
        <v>7112.5898602484458</v>
      </c>
      <c r="N118" s="67">
        <v>7112.5898602484458</v>
      </c>
      <c r="O118" s="57" t="s">
        <v>1418</v>
      </c>
    </row>
    <row r="119" spans="2:15">
      <c r="B119" s="64">
        <v>2023</v>
      </c>
      <c r="C119" s="53" t="s">
        <v>1583</v>
      </c>
      <c r="D119" s="53" t="s">
        <v>1493</v>
      </c>
      <c r="E119" s="54" t="s">
        <v>1416</v>
      </c>
      <c r="F119" s="55">
        <v>45383</v>
      </c>
      <c r="G119" s="55" t="s">
        <v>1417</v>
      </c>
      <c r="H119" s="56">
        <v>3.3985927009902516E-5</v>
      </c>
      <c r="I119" s="56">
        <v>2.8295673312884881E-4</v>
      </c>
      <c r="J119" s="54">
        <v>1</v>
      </c>
      <c r="K119" s="67">
        <v>926064</v>
      </c>
      <c r="L119" s="54" t="s">
        <v>817</v>
      </c>
      <c r="M119" s="67">
        <v>77172.019545454532</v>
      </c>
      <c r="N119" s="67">
        <v>77172.019545454532</v>
      </c>
      <c r="O119" s="57" t="s">
        <v>1418</v>
      </c>
    </row>
    <row r="120" spans="2:15">
      <c r="B120" s="64">
        <v>2023</v>
      </c>
      <c r="C120" s="53" t="s">
        <v>1584</v>
      </c>
      <c r="D120" s="53" t="s">
        <v>1420</v>
      </c>
      <c r="E120" s="54" t="s">
        <v>1416</v>
      </c>
      <c r="F120" s="55">
        <v>45261</v>
      </c>
      <c r="G120" s="55" t="s">
        <v>1417</v>
      </c>
      <c r="H120" s="56">
        <v>2.7744926941030867E-5</v>
      </c>
      <c r="I120" s="56">
        <v>0.11772965007016981</v>
      </c>
      <c r="J120" s="54">
        <v>2</v>
      </c>
      <c r="K120" s="67">
        <v>425445.75686666666</v>
      </c>
      <c r="L120" s="54" t="s">
        <v>817</v>
      </c>
      <c r="M120" s="67">
        <v>188.60485915032677</v>
      </c>
      <c r="N120" s="67">
        <v>324.96163333333334</v>
      </c>
      <c r="O120" s="57" t="s">
        <v>1418</v>
      </c>
    </row>
    <row r="121" spans="2:15">
      <c r="B121" s="64">
        <v>2023</v>
      </c>
      <c r="C121" s="53" t="s">
        <v>1585</v>
      </c>
      <c r="D121" s="52" t="s">
        <v>1415</v>
      </c>
      <c r="E121" s="54" t="s">
        <v>678</v>
      </c>
      <c r="F121" s="55">
        <v>45292</v>
      </c>
      <c r="G121" s="55" t="s">
        <v>1417</v>
      </c>
      <c r="H121" s="56">
        <v>1.5456799273157529E-3</v>
      </c>
      <c r="I121" s="56">
        <v>2.6238962166651732E-2</v>
      </c>
      <c r="J121" s="54">
        <v>6</v>
      </c>
      <c r="K121" s="67">
        <v>425955</v>
      </c>
      <c r="L121" s="54" t="s">
        <v>817</v>
      </c>
      <c r="M121" s="67">
        <v>383.31134456018515</v>
      </c>
      <c r="N121" s="67">
        <v>451.69046666666657</v>
      </c>
      <c r="O121" s="57" t="s">
        <v>1418</v>
      </c>
    </row>
    <row r="122" spans="2:15">
      <c r="B122" s="64">
        <v>2023</v>
      </c>
      <c r="C122" s="53" t="s">
        <v>1586</v>
      </c>
      <c r="D122" s="53" t="s">
        <v>1442</v>
      </c>
      <c r="E122" s="54" t="s">
        <v>1587</v>
      </c>
      <c r="F122" s="55">
        <v>45292</v>
      </c>
      <c r="G122" s="55" t="s">
        <v>1417</v>
      </c>
      <c r="H122" s="56">
        <v>4.2965337254158634E-4</v>
      </c>
      <c r="I122" s="56">
        <v>7.7882087892594647E-3</v>
      </c>
      <c r="J122" s="54">
        <v>2</v>
      </c>
      <c r="K122" s="67">
        <v>2401700</v>
      </c>
      <c r="L122" s="54" t="s">
        <v>817</v>
      </c>
      <c r="M122" s="67">
        <v>6525.75</v>
      </c>
      <c r="N122" s="67">
        <v>6634.6849161290329</v>
      </c>
      <c r="O122" s="57" t="s">
        <v>1418</v>
      </c>
    </row>
    <row r="123" spans="2:15">
      <c r="B123" s="64">
        <v>2023</v>
      </c>
      <c r="C123" s="53" t="s">
        <v>1588</v>
      </c>
      <c r="D123" s="53" t="s">
        <v>1429</v>
      </c>
      <c r="E123" s="54" t="s">
        <v>1589</v>
      </c>
      <c r="F123" s="55">
        <v>45108</v>
      </c>
      <c r="G123" s="55" t="s">
        <v>1417</v>
      </c>
      <c r="H123" s="56">
        <v>3.9820740369678979E-4</v>
      </c>
      <c r="I123" s="56">
        <v>9.033795146194578E-3</v>
      </c>
      <c r="J123" s="54">
        <v>10</v>
      </c>
      <c r="K123" s="67">
        <v>421382.07745327108</v>
      </c>
      <c r="L123" s="54" t="s">
        <v>817</v>
      </c>
      <c r="M123" s="67">
        <v>2130.5922874396133</v>
      </c>
      <c r="N123" s="67">
        <v>5309.7837741116746</v>
      </c>
      <c r="O123" s="57" t="s">
        <v>1418</v>
      </c>
    </row>
    <row r="124" spans="2:15">
      <c r="B124" s="64">
        <v>2023</v>
      </c>
      <c r="C124" s="53" t="s">
        <v>1590</v>
      </c>
      <c r="D124" s="53" t="s">
        <v>1429</v>
      </c>
      <c r="E124" s="54" t="s">
        <v>697</v>
      </c>
      <c r="F124" s="55">
        <v>45292</v>
      </c>
      <c r="G124" s="55" t="s">
        <v>1417</v>
      </c>
      <c r="H124" s="56">
        <v>5.0516743015590347E-5</v>
      </c>
      <c r="I124" s="56">
        <v>9.033795146194578E-3</v>
      </c>
      <c r="J124" s="54">
        <v>4</v>
      </c>
      <c r="K124" s="67">
        <v>2958325</v>
      </c>
      <c r="L124" s="54" t="s">
        <v>817</v>
      </c>
      <c r="M124" s="67">
        <v>7354.6039583333331</v>
      </c>
      <c r="N124" s="67">
        <v>8515.2460800000008</v>
      </c>
      <c r="O124" s="57" t="s">
        <v>1418</v>
      </c>
    </row>
    <row r="125" spans="2:15">
      <c r="B125" s="64">
        <v>2023</v>
      </c>
      <c r="C125" s="53" t="s">
        <v>1591</v>
      </c>
      <c r="D125" s="53" t="s">
        <v>1505</v>
      </c>
      <c r="E125" s="54" t="s">
        <v>1416</v>
      </c>
      <c r="F125" s="55">
        <v>45170</v>
      </c>
      <c r="G125" s="55" t="s">
        <v>1417</v>
      </c>
      <c r="H125" s="56">
        <v>7.0194693254598158E-3</v>
      </c>
      <c r="I125" s="56">
        <v>6.7090829152354994E-2</v>
      </c>
      <c r="J125" s="54">
        <v>1</v>
      </c>
      <c r="K125" s="67" t="s">
        <v>1592</v>
      </c>
      <c r="L125" s="54" t="s">
        <v>1592</v>
      </c>
      <c r="M125" s="67">
        <v>17.17861050724974</v>
      </c>
      <c r="N125" s="67">
        <v>17.17861050724974</v>
      </c>
      <c r="O125" s="57" t="s">
        <v>1418</v>
      </c>
    </row>
    <row r="126" spans="2:15">
      <c r="B126" s="64">
        <v>2023</v>
      </c>
      <c r="C126" s="53" t="s">
        <v>1593</v>
      </c>
      <c r="D126" s="53" t="s">
        <v>1420</v>
      </c>
      <c r="E126" s="54" t="s">
        <v>1416</v>
      </c>
      <c r="F126" s="55">
        <v>44958</v>
      </c>
      <c r="G126" s="55" t="s">
        <v>1417</v>
      </c>
      <c r="H126" s="56">
        <v>3.8689724924525814E-3</v>
      </c>
      <c r="I126" s="56">
        <v>0.11772965007016981</v>
      </c>
      <c r="J126" s="54">
        <v>15</v>
      </c>
      <c r="K126" s="67">
        <v>319678.9179519231</v>
      </c>
      <c r="L126" s="54" t="s">
        <v>817</v>
      </c>
      <c r="M126" s="67">
        <v>2.5923538011695909E-4</v>
      </c>
      <c r="N126" s="67">
        <v>460.30977204821312</v>
      </c>
      <c r="O126" s="57" t="s">
        <v>1418</v>
      </c>
    </row>
    <row r="127" spans="2:15">
      <c r="B127" s="64">
        <v>2023</v>
      </c>
      <c r="C127" s="53" t="s">
        <v>1594</v>
      </c>
      <c r="D127" s="53" t="s">
        <v>1420</v>
      </c>
      <c r="E127" s="54" t="s">
        <v>1460</v>
      </c>
      <c r="F127" s="55">
        <v>43739</v>
      </c>
      <c r="G127" s="55" t="s">
        <v>1417</v>
      </c>
      <c r="H127" s="56">
        <v>4.9734717641021758E-4</v>
      </c>
      <c r="I127" s="56">
        <v>0.11772965007016981</v>
      </c>
      <c r="J127" s="54">
        <v>5</v>
      </c>
      <c r="K127" s="67">
        <v>107071.68862031429</v>
      </c>
      <c r="L127" s="54" t="s">
        <v>817</v>
      </c>
      <c r="M127" s="67">
        <v>145.80491283422461</v>
      </c>
      <c r="N127" s="67">
        <v>699.88116362271694</v>
      </c>
      <c r="O127" s="57" t="s">
        <v>1418</v>
      </c>
    </row>
    <row r="128" spans="2:15">
      <c r="B128" s="64">
        <v>2023</v>
      </c>
      <c r="C128" s="53" t="s">
        <v>1595</v>
      </c>
      <c r="D128" s="53" t="s">
        <v>1420</v>
      </c>
      <c r="E128" s="54" t="s">
        <v>1416</v>
      </c>
      <c r="F128" s="55">
        <v>45261</v>
      </c>
      <c r="G128" s="55" t="s">
        <v>1417</v>
      </c>
      <c r="H128" s="56">
        <v>5.1361997250853127E-4</v>
      </c>
      <c r="I128" s="56">
        <v>0.11772965007016981</v>
      </c>
      <c r="J128" s="54">
        <v>2</v>
      </c>
      <c r="K128" s="67">
        <v>468940.69171100785</v>
      </c>
      <c r="L128" s="54" t="s">
        <v>817</v>
      </c>
      <c r="M128" s="67">
        <v>25.209251432748541</v>
      </c>
      <c r="N128" s="67">
        <v>162.73103576256864</v>
      </c>
      <c r="O128" s="57" t="s">
        <v>1418</v>
      </c>
    </row>
    <row r="129" spans="2:15">
      <c r="B129" s="64">
        <v>2023</v>
      </c>
      <c r="C129" s="53" t="s">
        <v>1596</v>
      </c>
      <c r="D129" s="53" t="s">
        <v>1420</v>
      </c>
      <c r="E129" s="54" t="s">
        <v>1416</v>
      </c>
      <c r="F129" s="55">
        <v>45017</v>
      </c>
      <c r="G129" s="55" t="s">
        <v>1417</v>
      </c>
      <c r="H129" s="56">
        <v>2.3510584402855718E-5</v>
      </c>
      <c r="I129" s="56">
        <v>0.11772965007016981</v>
      </c>
      <c r="J129" s="54">
        <v>1</v>
      </c>
      <c r="K129" s="67">
        <v>235963.45654594601</v>
      </c>
      <c r="L129" s="54" t="s">
        <v>817</v>
      </c>
      <c r="M129" s="67">
        <v>17705.777309523804</v>
      </c>
      <c r="N129" s="67">
        <v>17705.777309523804</v>
      </c>
      <c r="O129" s="57" t="s">
        <v>1418</v>
      </c>
    </row>
    <row r="130" spans="2:15">
      <c r="B130" s="64">
        <v>2023</v>
      </c>
      <c r="C130" s="53" t="s">
        <v>1597</v>
      </c>
      <c r="D130" s="53" t="s">
        <v>1598</v>
      </c>
      <c r="E130" s="54" t="s">
        <v>1416</v>
      </c>
      <c r="F130" s="55">
        <v>45139</v>
      </c>
      <c r="G130" s="55" t="s">
        <v>1417</v>
      </c>
      <c r="H130" s="56">
        <v>1.4492234343154253E-4</v>
      </c>
      <c r="I130" s="56">
        <v>1.4492234343154253E-4</v>
      </c>
      <c r="J130" s="54">
        <v>4</v>
      </c>
      <c r="K130" s="67">
        <v>15465.631638461538</v>
      </c>
      <c r="L130" s="54" t="s">
        <v>877</v>
      </c>
      <c r="M130" s="67">
        <v>2611.9004931153181</v>
      </c>
      <c r="N130" s="67">
        <v>3533.4035916666667</v>
      </c>
      <c r="O130" s="57" t="s">
        <v>1418</v>
      </c>
    </row>
    <row r="131" spans="2:15">
      <c r="B131" s="64">
        <v>2023</v>
      </c>
      <c r="C131" s="53" t="s">
        <v>1599</v>
      </c>
      <c r="D131" s="53" t="s">
        <v>1410</v>
      </c>
      <c r="E131" s="54" t="s">
        <v>1521</v>
      </c>
      <c r="F131" s="55">
        <v>45108</v>
      </c>
      <c r="G131" s="55">
        <v>45323</v>
      </c>
      <c r="H131" s="56">
        <v>2.1471537080299144E-3</v>
      </c>
      <c r="I131" s="56">
        <v>2.4385681651296651E-2</v>
      </c>
      <c r="J131" s="54">
        <v>16</v>
      </c>
      <c r="K131" s="67">
        <v>15338.551968271495</v>
      </c>
      <c r="L131" s="54" t="s">
        <v>817</v>
      </c>
      <c r="M131" s="67">
        <v>1.3077655310621243</v>
      </c>
      <c r="N131" s="67">
        <v>178.5629857916017</v>
      </c>
      <c r="O131" s="57" t="s">
        <v>1413</v>
      </c>
    </row>
    <row r="132" spans="2:15">
      <c r="B132" s="64">
        <v>2023</v>
      </c>
      <c r="C132" s="53" t="s">
        <v>1600</v>
      </c>
      <c r="D132" s="53" t="s">
        <v>1437</v>
      </c>
      <c r="E132" s="54" t="s">
        <v>1416</v>
      </c>
      <c r="F132" s="55">
        <v>45108</v>
      </c>
      <c r="G132" s="55" t="s">
        <v>1417</v>
      </c>
      <c r="H132" s="56">
        <v>2.4800557750971866E-3</v>
      </c>
      <c r="I132" s="56">
        <v>1.2056708519017075E-2</v>
      </c>
      <c r="J132" s="54">
        <v>4</v>
      </c>
      <c r="K132" s="67">
        <v>388081.57420250104</v>
      </c>
      <c r="L132" s="54" t="s">
        <v>817</v>
      </c>
      <c r="M132" s="67">
        <v>8192.4089270581098</v>
      </c>
      <c r="N132" s="67">
        <v>14039.217609375</v>
      </c>
      <c r="O132" s="57" t="s">
        <v>1418</v>
      </c>
    </row>
    <row r="133" spans="2:15">
      <c r="B133" s="64">
        <v>2023</v>
      </c>
      <c r="C133" s="53" t="s">
        <v>1601</v>
      </c>
      <c r="D133" s="53" t="s">
        <v>1493</v>
      </c>
      <c r="E133" s="54" t="s">
        <v>1416</v>
      </c>
      <c r="F133" s="55">
        <v>44986</v>
      </c>
      <c r="G133" s="55" t="s">
        <v>1417</v>
      </c>
      <c r="H133" s="56">
        <v>1.1809028737556551E-4</v>
      </c>
      <c r="I133" s="56">
        <v>2.8295673312884881E-4</v>
      </c>
      <c r="J133" s="54">
        <v>3</v>
      </c>
      <c r="K133" s="67">
        <v>141989.26405394194</v>
      </c>
      <c r="L133" s="54" t="s">
        <v>817</v>
      </c>
      <c r="M133" s="67">
        <v>197.44994000000003</v>
      </c>
      <c r="N133" s="67">
        <v>197.88560000000001</v>
      </c>
      <c r="O133" s="57" t="s">
        <v>1418</v>
      </c>
    </row>
    <row r="134" spans="2:15">
      <c r="B134" s="64">
        <v>2023</v>
      </c>
      <c r="C134" s="53" t="s">
        <v>1602</v>
      </c>
      <c r="D134" s="53" t="s">
        <v>1420</v>
      </c>
      <c r="E134" s="54" t="s">
        <v>1521</v>
      </c>
      <c r="F134" s="55">
        <v>45139</v>
      </c>
      <c r="G134" s="55" t="s">
        <v>1417</v>
      </c>
      <c r="H134" s="56">
        <v>3.644640885636537E-3</v>
      </c>
      <c r="I134" s="56">
        <v>0.11772965007016981</v>
      </c>
      <c r="J134" s="54">
        <v>13</v>
      </c>
      <c r="K134" s="67">
        <v>41629.122170000002</v>
      </c>
      <c r="L134" s="54" t="s">
        <v>1603</v>
      </c>
      <c r="M134" s="67">
        <v>6548.7764999999999</v>
      </c>
      <c r="N134" s="67">
        <v>12525.385757292881</v>
      </c>
      <c r="O134" s="57" t="s">
        <v>1418</v>
      </c>
    </row>
    <row r="135" spans="2:15">
      <c r="B135" s="64">
        <v>2023</v>
      </c>
      <c r="C135" s="53" t="s">
        <v>1604</v>
      </c>
      <c r="D135" s="53" t="s">
        <v>1420</v>
      </c>
      <c r="E135" s="54" t="s">
        <v>1589</v>
      </c>
      <c r="F135" s="55">
        <v>45474</v>
      </c>
      <c r="G135" s="55" t="s">
        <v>1417</v>
      </c>
      <c r="H135" s="56">
        <v>1.4415815933849619E-5</v>
      </c>
      <c r="I135" s="56">
        <v>0.11772965007016981</v>
      </c>
      <c r="J135" s="54">
        <v>5</v>
      </c>
      <c r="K135" s="67">
        <v>94528</v>
      </c>
      <c r="L135" s="54" t="s">
        <v>817</v>
      </c>
      <c r="M135" s="67">
        <v>2714.712</v>
      </c>
      <c r="N135" s="67">
        <v>7361.5379999999986</v>
      </c>
      <c r="O135" s="57" t="s">
        <v>1418</v>
      </c>
    </row>
    <row r="136" spans="2:15">
      <c r="B136" s="64">
        <v>2023</v>
      </c>
      <c r="C136" s="53" t="s">
        <v>1605</v>
      </c>
      <c r="D136" s="52" t="s">
        <v>1415</v>
      </c>
      <c r="E136" s="54" t="s">
        <v>678</v>
      </c>
      <c r="F136" s="55">
        <v>44896</v>
      </c>
      <c r="G136" s="55" t="s">
        <v>1417</v>
      </c>
      <c r="H136" s="56">
        <v>2.6549567316218081E-4</v>
      </c>
      <c r="I136" s="56">
        <v>2.6238962166651732E-2</v>
      </c>
      <c r="J136" s="54">
        <v>4</v>
      </c>
      <c r="K136" s="67">
        <v>465794</v>
      </c>
      <c r="L136" s="54" t="s">
        <v>817</v>
      </c>
      <c r="M136" s="67">
        <v>29993.092800000002</v>
      </c>
      <c r="N136" s="67">
        <v>35137.621200000001</v>
      </c>
      <c r="O136" s="57" t="s">
        <v>1418</v>
      </c>
    </row>
    <row r="137" spans="2:15">
      <c r="B137" s="64">
        <v>2023</v>
      </c>
      <c r="C137" s="53" t="s">
        <v>1606</v>
      </c>
      <c r="D137" s="53" t="s">
        <v>1420</v>
      </c>
      <c r="E137" s="54" t="s">
        <v>1416</v>
      </c>
      <c r="F137" s="55">
        <v>45261</v>
      </c>
      <c r="G137" s="55" t="s">
        <v>1417</v>
      </c>
      <c r="H137" s="56">
        <v>3.1372226460095226E-4</v>
      </c>
      <c r="I137" s="56">
        <v>0.11772965007016981</v>
      </c>
      <c r="J137" s="54">
        <v>1</v>
      </c>
      <c r="K137" s="67">
        <v>190476</v>
      </c>
      <c r="L137" s="54" t="s">
        <v>817</v>
      </c>
      <c r="M137" s="67">
        <v>10989.007114064229</v>
      </c>
      <c r="N137" s="67">
        <v>10989.007114064229</v>
      </c>
      <c r="O137" s="57" t="s">
        <v>1418</v>
      </c>
    </row>
    <row r="138" spans="2:15">
      <c r="B138" s="64">
        <v>2023</v>
      </c>
      <c r="C138" s="53" t="s">
        <v>1607</v>
      </c>
      <c r="D138" s="53" t="s">
        <v>1543</v>
      </c>
      <c r="E138" s="54" t="s">
        <v>1445</v>
      </c>
      <c r="F138" s="55">
        <v>45078</v>
      </c>
      <c r="G138" s="55">
        <v>45170</v>
      </c>
      <c r="H138" s="56">
        <v>2.4312776746923993E-2</v>
      </c>
      <c r="I138" s="56">
        <v>2.9435384629149401E-2</v>
      </c>
      <c r="J138" s="54">
        <v>26</v>
      </c>
      <c r="K138" s="67">
        <v>225.26355847320841</v>
      </c>
      <c r="L138" s="54" t="s">
        <v>838</v>
      </c>
      <c r="M138" s="66" t="s">
        <v>1417</v>
      </c>
      <c r="N138" s="67" t="s">
        <v>1417</v>
      </c>
      <c r="O138" s="57" t="s">
        <v>1418</v>
      </c>
    </row>
    <row r="139" spans="2:15">
      <c r="B139" s="64">
        <v>2023</v>
      </c>
      <c r="C139" s="53" t="s">
        <v>1608</v>
      </c>
      <c r="D139" s="53" t="s">
        <v>1476</v>
      </c>
      <c r="E139" s="54" t="s">
        <v>1460</v>
      </c>
      <c r="F139" s="55">
        <v>44044</v>
      </c>
      <c r="G139" s="55" t="s">
        <v>1417</v>
      </c>
      <c r="H139" s="56">
        <v>2.467567625427839E-4</v>
      </c>
      <c r="I139" s="56">
        <v>2.9737697897948123E-3</v>
      </c>
      <c r="J139" s="54">
        <v>4</v>
      </c>
      <c r="K139" s="67">
        <v>935</v>
      </c>
      <c r="L139" s="54" t="s">
        <v>817</v>
      </c>
      <c r="M139" s="67">
        <v>2.476415020158778</v>
      </c>
      <c r="N139" s="67">
        <v>59.05475757575757</v>
      </c>
      <c r="O139" s="57" t="s">
        <v>1418</v>
      </c>
    </row>
    <row r="140" spans="2:15">
      <c r="B140" s="64">
        <v>2023</v>
      </c>
      <c r="C140" s="53" t="s">
        <v>1609</v>
      </c>
      <c r="D140" s="53" t="s">
        <v>1437</v>
      </c>
      <c r="E140" s="54" t="s">
        <v>697</v>
      </c>
      <c r="F140" s="55">
        <v>45292</v>
      </c>
      <c r="G140" s="55" t="s">
        <v>1417</v>
      </c>
      <c r="H140" s="56">
        <v>3.4677326530115695E-4</v>
      </c>
      <c r="I140" s="56">
        <v>1.2056708519017075E-2</v>
      </c>
      <c r="J140" s="54">
        <v>2</v>
      </c>
      <c r="K140" s="67">
        <v>8979</v>
      </c>
      <c r="L140" s="54" t="s">
        <v>817</v>
      </c>
      <c r="M140" s="67">
        <v>410.19</v>
      </c>
      <c r="N140" s="67">
        <v>410.19</v>
      </c>
      <c r="O140" s="57" t="s">
        <v>1418</v>
      </c>
    </row>
    <row r="141" spans="2:15">
      <c r="B141" s="64">
        <v>2023</v>
      </c>
      <c r="C141" s="53" t="s">
        <v>1610</v>
      </c>
      <c r="D141" s="53" t="s">
        <v>1425</v>
      </c>
      <c r="E141" s="54" t="s">
        <v>1416</v>
      </c>
      <c r="F141" s="55">
        <v>45078</v>
      </c>
      <c r="G141" s="55" t="s">
        <v>1417</v>
      </c>
      <c r="H141" s="56">
        <v>8.7741700203336991E-4</v>
      </c>
      <c r="I141" s="56">
        <v>2.5131059965346047E-2</v>
      </c>
      <c r="J141" s="54">
        <v>1</v>
      </c>
      <c r="K141" s="67">
        <v>20084.969927027028</v>
      </c>
      <c r="L141" s="54" t="s">
        <v>881</v>
      </c>
      <c r="M141" s="67">
        <v>240.36312030798007</v>
      </c>
      <c r="N141" s="67">
        <v>240.36312030798007</v>
      </c>
      <c r="O141" s="57" t="s">
        <v>1418</v>
      </c>
    </row>
    <row r="142" spans="2:15">
      <c r="B142" s="64">
        <v>2023</v>
      </c>
      <c r="C142" s="53" t="s">
        <v>1611</v>
      </c>
      <c r="D142" s="53" t="s">
        <v>1437</v>
      </c>
      <c r="E142" s="54" t="s">
        <v>697</v>
      </c>
      <c r="F142" s="55">
        <v>45352</v>
      </c>
      <c r="G142" s="55" t="s">
        <v>1417</v>
      </c>
      <c r="H142" s="56">
        <v>5.422548747461704E-4</v>
      </c>
      <c r="I142" s="56">
        <v>1.2056708519017075E-2</v>
      </c>
      <c r="J142" s="54">
        <v>3</v>
      </c>
      <c r="K142" s="67">
        <v>423035</v>
      </c>
      <c r="L142" s="54" t="s">
        <v>817</v>
      </c>
      <c r="M142" s="67">
        <v>1126.9165395348837</v>
      </c>
      <c r="N142" s="67">
        <v>1190.3934454332552</v>
      </c>
      <c r="O142" s="57" t="s">
        <v>1418</v>
      </c>
    </row>
    <row r="143" spans="2:15">
      <c r="B143" s="64">
        <v>2023</v>
      </c>
      <c r="C143" s="53" t="s">
        <v>1612</v>
      </c>
      <c r="D143" s="53" t="s">
        <v>1480</v>
      </c>
      <c r="E143" s="54" t="s">
        <v>1416</v>
      </c>
      <c r="F143" s="55">
        <v>45261</v>
      </c>
      <c r="G143" s="55" t="s">
        <v>1417</v>
      </c>
      <c r="H143" s="56">
        <v>9.5297651100820268E-4</v>
      </c>
      <c r="I143" s="56">
        <v>4.6197554624312926E-3</v>
      </c>
      <c r="J143" s="54">
        <v>1</v>
      </c>
      <c r="K143" s="67">
        <v>20000</v>
      </c>
      <c r="L143" s="54" t="s">
        <v>881</v>
      </c>
      <c r="M143" s="67">
        <v>737.86326262728085</v>
      </c>
      <c r="N143" s="67">
        <v>737.86326262728085</v>
      </c>
      <c r="O143" s="57" t="s">
        <v>1418</v>
      </c>
    </row>
    <row r="144" spans="2:15">
      <c r="B144" s="64">
        <v>2024</v>
      </c>
      <c r="C144" s="53" t="s">
        <v>1613</v>
      </c>
      <c r="D144" s="53" t="s">
        <v>1513</v>
      </c>
      <c r="E144" s="54" t="s">
        <v>1416</v>
      </c>
      <c r="F144" s="55">
        <v>45627</v>
      </c>
      <c r="G144" s="55" t="s">
        <v>1417</v>
      </c>
      <c r="H144" s="56">
        <v>1.4919129802218138E-5</v>
      </c>
      <c r="I144" s="56">
        <v>6.7142123461748152E-3</v>
      </c>
      <c r="J144" s="54">
        <v>1</v>
      </c>
      <c r="K144" s="67">
        <v>323761.78680451098</v>
      </c>
      <c r="L144" s="54" t="s">
        <v>817</v>
      </c>
      <c r="M144" s="67">
        <v>221.75464849624061</v>
      </c>
      <c r="N144" s="67">
        <v>221.75464849624061</v>
      </c>
      <c r="O144" s="57" t="s">
        <v>1418</v>
      </c>
    </row>
    <row r="145" spans="2:15">
      <c r="B145" s="64">
        <v>2024</v>
      </c>
      <c r="C145" s="53" t="s">
        <v>1614</v>
      </c>
      <c r="D145" s="53" t="s">
        <v>1615</v>
      </c>
      <c r="E145" s="54" t="s">
        <v>1416</v>
      </c>
      <c r="F145" s="55">
        <v>45566</v>
      </c>
      <c r="G145" s="55" t="s">
        <v>1417</v>
      </c>
      <c r="H145" s="56">
        <v>4.8016078223131412E-7</v>
      </c>
      <c r="I145" s="56">
        <v>4.8016078223131412E-7</v>
      </c>
      <c r="J145" s="54">
        <v>1</v>
      </c>
      <c r="K145" s="67">
        <v>11548.861583333332</v>
      </c>
      <c r="L145" s="54" t="s">
        <v>817</v>
      </c>
      <c r="M145" s="67">
        <v>31.640716666666663</v>
      </c>
      <c r="N145" s="67">
        <v>31.640716666666663</v>
      </c>
      <c r="O145" s="57" t="s">
        <v>1418</v>
      </c>
    </row>
    <row r="146" spans="2:15">
      <c r="B146" s="64">
        <v>2024</v>
      </c>
      <c r="C146" s="53" t="s">
        <v>1616</v>
      </c>
      <c r="D146" s="53" t="s">
        <v>1473</v>
      </c>
      <c r="E146" s="54" t="s">
        <v>1460</v>
      </c>
      <c r="F146" s="55">
        <v>45413</v>
      </c>
      <c r="G146" s="55" t="s">
        <v>1417</v>
      </c>
      <c r="H146" s="56">
        <v>3.5376958835164527E-4</v>
      </c>
      <c r="I146" s="56">
        <v>1.9755474665627843E-3</v>
      </c>
      <c r="J146" s="54">
        <v>2</v>
      </c>
      <c r="K146" s="67">
        <v>424060</v>
      </c>
      <c r="L146" s="54" t="s">
        <v>817</v>
      </c>
      <c r="M146" s="67">
        <v>14377.757751275287</v>
      </c>
      <c r="N146" s="67">
        <v>18214.6734</v>
      </c>
      <c r="O146" s="57" t="s">
        <v>1418</v>
      </c>
    </row>
    <row r="147" spans="2:15">
      <c r="B147" s="64">
        <v>2024</v>
      </c>
      <c r="C147" s="53" t="s">
        <v>1617</v>
      </c>
      <c r="D147" s="53" t="s">
        <v>1473</v>
      </c>
      <c r="E147" s="54" t="s">
        <v>697</v>
      </c>
      <c r="F147" s="55">
        <v>45444</v>
      </c>
      <c r="G147" s="55" t="s">
        <v>1417</v>
      </c>
      <c r="H147" s="56">
        <v>3.246063731970621E-5</v>
      </c>
      <c r="I147" s="56">
        <v>1.9755474665627843E-3</v>
      </c>
      <c r="J147" s="54">
        <v>1</v>
      </c>
      <c r="K147" s="67">
        <v>85282</v>
      </c>
      <c r="L147" s="54" t="s">
        <v>817</v>
      </c>
      <c r="M147" s="67">
        <v>56.097272967032971</v>
      </c>
      <c r="N147" s="67">
        <v>56.097272967032971</v>
      </c>
      <c r="O147" s="57" t="s">
        <v>1418</v>
      </c>
    </row>
    <row r="148" spans="2:15">
      <c r="B148" s="64">
        <v>2024</v>
      </c>
      <c r="C148" s="53" t="s">
        <v>1618</v>
      </c>
      <c r="D148" s="53" t="s">
        <v>1410</v>
      </c>
      <c r="E148" s="54" t="s">
        <v>1460</v>
      </c>
      <c r="F148" s="55">
        <v>43983</v>
      </c>
      <c r="G148" s="55" t="s">
        <v>1417</v>
      </c>
      <c r="H148" s="56">
        <v>7.5358057839972211E-4</v>
      </c>
      <c r="I148" s="56">
        <v>2.4385681651296651E-2</v>
      </c>
      <c r="J148" s="54">
        <v>2</v>
      </c>
      <c r="K148" s="67" t="s">
        <v>1239</v>
      </c>
      <c r="L148" s="54" t="s">
        <v>817</v>
      </c>
      <c r="M148" s="67">
        <v>1.0394107294517931</v>
      </c>
      <c r="N148" s="67">
        <v>1.0394107294517931</v>
      </c>
      <c r="O148" s="57" t="s">
        <v>1418</v>
      </c>
    </row>
    <row r="149" spans="2:15">
      <c r="B149" s="64">
        <v>2024</v>
      </c>
      <c r="C149" s="53" t="s">
        <v>1619</v>
      </c>
      <c r="D149" s="52" t="s">
        <v>1415</v>
      </c>
      <c r="E149" s="54" t="s">
        <v>1416</v>
      </c>
      <c r="F149" s="55">
        <v>45474</v>
      </c>
      <c r="G149" s="55" t="s">
        <v>1417</v>
      </c>
      <c r="H149" s="56">
        <v>2.9225936459005699E-4</v>
      </c>
      <c r="I149" s="56">
        <v>2.6238962166651732E-2</v>
      </c>
      <c r="J149" s="54">
        <v>2</v>
      </c>
      <c r="K149" s="67">
        <v>47981.2</v>
      </c>
      <c r="L149" s="54" t="s">
        <v>817</v>
      </c>
      <c r="M149" s="67">
        <v>922.71545658804382</v>
      </c>
      <c r="N149" s="67">
        <v>922.71545658804382</v>
      </c>
      <c r="O149" s="57" t="s">
        <v>1418</v>
      </c>
    </row>
    <row r="150" spans="2:15">
      <c r="B150" s="64">
        <v>2024</v>
      </c>
      <c r="C150" s="53" t="s">
        <v>1620</v>
      </c>
      <c r="D150" s="53" t="s">
        <v>1464</v>
      </c>
      <c r="E150" s="54" t="s">
        <v>1416</v>
      </c>
      <c r="F150" s="55">
        <v>45444</v>
      </c>
      <c r="G150" s="55">
        <v>45778</v>
      </c>
      <c r="H150" s="56">
        <v>6.0914711853114745E-4</v>
      </c>
      <c r="I150" s="56">
        <v>5.1224527846188443E-3</v>
      </c>
      <c r="J150" s="54">
        <v>4</v>
      </c>
      <c r="K150" s="67">
        <v>19055</v>
      </c>
      <c r="L150" s="54" t="s">
        <v>1621</v>
      </c>
      <c r="M150" s="67">
        <v>150.98506342592594</v>
      </c>
      <c r="N150" s="67">
        <v>471.09711332809627</v>
      </c>
      <c r="O150" s="57" t="s">
        <v>1418</v>
      </c>
    </row>
    <row r="151" spans="2:15">
      <c r="B151" s="64">
        <v>2024</v>
      </c>
      <c r="C151" s="53" t="s">
        <v>1622</v>
      </c>
      <c r="D151" s="53" t="s">
        <v>1485</v>
      </c>
      <c r="E151" s="54" t="s">
        <v>1416</v>
      </c>
      <c r="F151" s="55">
        <v>45474</v>
      </c>
      <c r="G151" s="55" t="s">
        <v>1417</v>
      </c>
      <c r="H151" s="56">
        <v>7.6535832950037116E-4</v>
      </c>
      <c r="I151" s="56">
        <v>2.0719844615646327E-2</v>
      </c>
      <c r="J151" s="54">
        <v>1</v>
      </c>
      <c r="K151" s="67">
        <v>43953.706924951868</v>
      </c>
      <c r="L151" s="54" t="s">
        <v>817</v>
      </c>
      <c r="M151" s="67">
        <v>60.210557431440918</v>
      </c>
      <c r="N151" s="67">
        <v>60.210557431440918</v>
      </c>
      <c r="O151" s="57" t="s">
        <v>1418</v>
      </c>
    </row>
    <row r="152" spans="2:15">
      <c r="B152" s="64">
        <v>2024</v>
      </c>
      <c r="C152" s="53" t="s">
        <v>1623</v>
      </c>
      <c r="D152" s="53" t="s">
        <v>1420</v>
      </c>
      <c r="E152" s="54" t="s">
        <v>1416</v>
      </c>
      <c r="F152" s="55">
        <v>45444</v>
      </c>
      <c r="G152" s="55" t="s">
        <v>1417</v>
      </c>
      <c r="H152" s="56">
        <v>1.7553756887664443E-3</v>
      </c>
      <c r="I152" s="56">
        <v>0.11772965007016981</v>
      </c>
      <c r="J152" s="54">
        <v>1</v>
      </c>
      <c r="K152" s="67">
        <v>37491.712451194711</v>
      </c>
      <c r="L152" s="54" t="s">
        <v>830</v>
      </c>
      <c r="M152" s="67">
        <v>12497.237483731571</v>
      </c>
      <c r="N152" s="67">
        <v>12497.237483731571</v>
      </c>
      <c r="O152" s="57" t="s">
        <v>1418</v>
      </c>
    </row>
    <row r="153" spans="2:15">
      <c r="B153" s="64">
        <v>2024</v>
      </c>
      <c r="C153" s="53" t="s">
        <v>1624</v>
      </c>
      <c r="D153" s="53" t="s">
        <v>1420</v>
      </c>
      <c r="E153" s="54" t="s">
        <v>1416</v>
      </c>
      <c r="F153" s="55">
        <v>45597</v>
      </c>
      <c r="G153" s="55" t="s">
        <v>1417</v>
      </c>
      <c r="H153" s="56">
        <v>1.4472853616087359E-4</v>
      </c>
      <c r="I153" s="56">
        <v>0.11772965007016981</v>
      </c>
      <c r="J153" s="54">
        <v>1</v>
      </c>
      <c r="K153" s="67">
        <v>16732</v>
      </c>
      <c r="L153" s="54" t="s">
        <v>830</v>
      </c>
      <c r="M153" s="67">
        <v>1067.1713245192307</v>
      </c>
      <c r="N153" s="67">
        <v>1067.1713245192307</v>
      </c>
      <c r="O153" s="57" t="s">
        <v>1418</v>
      </c>
    </row>
    <row r="154" spans="2:15">
      <c r="B154" s="64">
        <v>2024</v>
      </c>
      <c r="C154" s="53" t="s">
        <v>1625</v>
      </c>
      <c r="D154" s="53" t="s">
        <v>1535</v>
      </c>
      <c r="E154" s="54" t="s">
        <v>738</v>
      </c>
      <c r="F154" s="55">
        <v>45444</v>
      </c>
      <c r="G154" s="55">
        <v>45444</v>
      </c>
      <c r="H154" s="56">
        <v>5.5582697179457527E-5</v>
      </c>
      <c r="I154" s="56">
        <v>0.46980408418407693</v>
      </c>
      <c r="J154" s="54">
        <v>2</v>
      </c>
      <c r="K154" s="67" t="s">
        <v>1242</v>
      </c>
      <c r="L154" s="54" t="s">
        <v>817</v>
      </c>
      <c r="M154" s="67">
        <v>147.16103577512777</v>
      </c>
      <c r="N154" s="67">
        <v>147.16103577512777</v>
      </c>
      <c r="O154" s="57" t="s">
        <v>1432</v>
      </c>
    </row>
    <row r="155" spans="2:15">
      <c r="B155" s="64">
        <v>2024</v>
      </c>
      <c r="C155" s="53" t="s">
        <v>1626</v>
      </c>
      <c r="D155" s="53" t="s">
        <v>1627</v>
      </c>
      <c r="E155" s="54" t="s">
        <v>1460</v>
      </c>
      <c r="F155" s="55">
        <v>34455</v>
      </c>
      <c r="G155" s="55" t="s">
        <v>1417</v>
      </c>
      <c r="H155" s="56">
        <v>3.8372728281827208E-3</v>
      </c>
      <c r="I155" s="56">
        <v>3.8372728281827208E-3</v>
      </c>
      <c r="J155" s="54">
        <v>18</v>
      </c>
      <c r="K155" s="67">
        <v>191.17754756240512</v>
      </c>
      <c r="L155" s="54" t="s">
        <v>1503</v>
      </c>
      <c r="M155" s="67">
        <v>1.4362562588265504E-3</v>
      </c>
      <c r="N155" s="67">
        <v>316.91617831893166</v>
      </c>
      <c r="O155" s="57" t="s">
        <v>1418</v>
      </c>
    </row>
    <row r="156" spans="2:15">
      <c r="B156" s="64">
        <v>2024</v>
      </c>
      <c r="C156" s="53" t="s">
        <v>1628</v>
      </c>
      <c r="D156" s="53" t="s">
        <v>1420</v>
      </c>
      <c r="E156" s="54" t="s">
        <v>1501</v>
      </c>
      <c r="F156" s="55">
        <v>45536</v>
      </c>
      <c r="G156" s="55">
        <v>45748</v>
      </c>
      <c r="H156" s="56">
        <v>1.11113767715797E-3</v>
      </c>
      <c r="I156" s="56">
        <v>0.11772965007016981</v>
      </c>
      <c r="J156" s="54">
        <v>2</v>
      </c>
      <c r="K156" s="67">
        <v>12135</v>
      </c>
      <c r="L156" s="54" t="s">
        <v>830</v>
      </c>
      <c r="M156" s="67">
        <v>778.60994033780412</v>
      </c>
      <c r="N156" s="67">
        <v>778.60994033780412</v>
      </c>
      <c r="O156" s="57" t="s">
        <v>1418</v>
      </c>
    </row>
    <row r="157" spans="2:15">
      <c r="B157" s="64">
        <v>2024</v>
      </c>
      <c r="C157" s="53" t="s">
        <v>1629</v>
      </c>
      <c r="D157" s="53" t="s">
        <v>1546</v>
      </c>
      <c r="E157" s="54" t="s">
        <v>1416</v>
      </c>
      <c r="F157" s="55">
        <v>45627</v>
      </c>
      <c r="G157" s="55" t="s">
        <v>1417</v>
      </c>
      <c r="H157" s="56">
        <v>5.6999631693931175E-6</v>
      </c>
      <c r="I157" s="56">
        <v>1.0992210526264871E-2</v>
      </c>
      <c r="J157" s="54">
        <v>1</v>
      </c>
      <c r="K157" s="67">
        <v>1041678.612</v>
      </c>
      <c r="L157" s="54" t="s">
        <v>817</v>
      </c>
      <c r="M157" s="67">
        <v>20032.280999999999</v>
      </c>
      <c r="N157" s="67">
        <v>20032.280999999999</v>
      </c>
      <c r="O157" s="57" t="s">
        <v>1418</v>
      </c>
    </row>
    <row r="158" spans="2:15">
      <c r="B158" s="64">
        <v>2024</v>
      </c>
      <c r="C158" s="53" t="s">
        <v>1630</v>
      </c>
      <c r="D158" s="53" t="s">
        <v>1410</v>
      </c>
      <c r="E158" s="54" t="s">
        <v>1460</v>
      </c>
      <c r="F158" s="55">
        <v>44774</v>
      </c>
      <c r="G158" s="55" t="s">
        <v>1417</v>
      </c>
      <c r="H158" s="56">
        <v>1.4794177023482666E-3</v>
      </c>
      <c r="I158" s="56">
        <v>2.4385681651296651E-2</v>
      </c>
      <c r="J158" s="54">
        <v>2</v>
      </c>
      <c r="K158" s="67">
        <v>74300.555450944419</v>
      </c>
      <c r="L158" s="54" t="s">
        <v>817</v>
      </c>
      <c r="M158" s="67">
        <v>5715.4273423803397</v>
      </c>
      <c r="N158" s="67">
        <v>5715.4273423803397</v>
      </c>
      <c r="O158" s="57" t="s">
        <v>1418</v>
      </c>
    </row>
    <row r="159" spans="2:15">
      <c r="B159" s="64">
        <v>2024</v>
      </c>
      <c r="C159" s="53" t="s">
        <v>1631</v>
      </c>
      <c r="D159" s="53" t="s">
        <v>1420</v>
      </c>
      <c r="E159" s="54" t="s">
        <v>1416</v>
      </c>
      <c r="F159" s="55">
        <v>45444</v>
      </c>
      <c r="G159" s="55" t="s">
        <v>1417</v>
      </c>
      <c r="H159" s="56">
        <v>3.5065121098160729E-4</v>
      </c>
      <c r="I159" s="56">
        <v>0.11772965007016981</v>
      </c>
      <c r="J159" s="54">
        <v>1</v>
      </c>
      <c r="K159" s="67">
        <v>88729.123951999994</v>
      </c>
      <c r="L159" s="54" t="s">
        <v>817</v>
      </c>
      <c r="M159" s="67">
        <v>44364.561975999997</v>
      </c>
      <c r="N159" s="67">
        <v>44364.561975999997</v>
      </c>
      <c r="O159" s="57" t="s">
        <v>1418</v>
      </c>
    </row>
    <row r="160" spans="2:15">
      <c r="B160" s="64">
        <v>2024</v>
      </c>
      <c r="C160" s="53" t="s">
        <v>1632</v>
      </c>
      <c r="D160" s="53" t="s">
        <v>1464</v>
      </c>
      <c r="E160" s="54" t="s">
        <v>1416</v>
      </c>
      <c r="F160" s="55">
        <v>45383</v>
      </c>
      <c r="G160" s="55" t="s">
        <v>1417</v>
      </c>
      <c r="H160" s="56">
        <v>1.728837163410127E-3</v>
      </c>
      <c r="I160" s="56">
        <v>5.1224527846188443E-3</v>
      </c>
      <c r="J160" s="54">
        <v>1</v>
      </c>
      <c r="K160" s="67">
        <v>54020</v>
      </c>
      <c r="L160" s="54" t="s">
        <v>817</v>
      </c>
      <c r="M160" s="67">
        <v>148.47783730204156</v>
      </c>
      <c r="N160" s="67">
        <v>148.47783730204156</v>
      </c>
      <c r="O160" s="57" t="s">
        <v>1418</v>
      </c>
    </row>
    <row r="161" spans="2:15">
      <c r="B161" s="64">
        <v>2024</v>
      </c>
      <c r="C161" s="53" t="s">
        <v>1633</v>
      </c>
      <c r="D161" s="53" t="s">
        <v>1420</v>
      </c>
      <c r="E161" s="54" t="s">
        <v>1416</v>
      </c>
      <c r="F161" s="55">
        <v>45627</v>
      </c>
      <c r="G161" s="55" t="s">
        <v>1417</v>
      </c>
      <c r="H161" s="56">
        <v>1.2723685739246902E-5</v>
      </c>
      <c r="I161" s="56">
        <v>0.11772965007016981</v>
      </c>
      <c r="J161" s="54">
        <v>1</v>
      </c>
      <c r="K161" s="67">
        <v>1278766.2093333332</v>
      </c>
      <c r="L161" s="54" t="s">
        <v>817</v>
      </c>
      <c r="M161" s="67">
        <v>875.86726666666652</v>
      </c>
      <c r="N161" s="67">
        <v>875.86726666666652</v>
      </c>
      <c r="O161" s="57" t="s">
        <v>1418</v>
      </c>
    </row>
    <row r="162" spans="2:15">
      <c r="B162" s="64">
        <v>2024</v>
      </c>
      <c r="C162" s="53" t="s">
        <v>1634</v>
      </c>
      <c r="D162" s="53" t="s">
        <v>1464</v>
      </c>
      <c r="E162" s="54" t="s">
        <v>1416</v>
      </c>
      <c r="F162" s="55">
        <v>45505</v>
      </c>
      <c r="G162" s="55" t="s">
        <v>1417</v>
      </c>
      <c r="H162" s="56">
        <v>1.2576046913908613E-3</v>
      </c>
      <c r="I162" s="56">
        <v>5.1224527846188443E-3</v>
      </c>
      <c r="J162" s="54">
        <v>1</v>
      </c>
      <c r="K162" s="67">
        <v>208427.21</v>
      </c>
      <c r="L162" s="54" t="s">
        <v>817</v>
      </c>
      <c r="M162" s="67">
        <v>571.0334409704277</v>
      </c>
      <c r="N162" s="67">
        <v>571.0334409704277</v>
      </c>
      <c r="O162" s="57" t="s">
        <v>1418</v>
      </c>
    </row>
    <row r="163" spans="2:15">
      <c r="B163" s="64">
        <v>2024</v>
      </c>
      <c r="C163" s="53" t="s">
        <v>1635</v>
      </c>
      <c r="D163" s="53" t="s">
        <v>1636</v>
      </c>
      <c r="E163" s="54" t="s">
        <v>1460</v>
      </c>
      <c r="F163" s="55">
        <v>44136</v>
      </c>
      <c r="G163" s="55" t="s">
        <v>1417</v>
      </c>
      <c r="H163" s="56">
        <v>1.0018713810695658E-4</v>
      </c>
      <c r="I163" s="56">
        <v>1.0018713810695658E-4</v>
      </c>
      <c r="J163" s="54">
        <v>1</v>
      </c>
      <c r="K163" s="67" t="s">
        <v>1637</v>
      </c>
      <c r="L163" s="54" t="s">
        <v>1637</v>
      </c>
      <c r="M163" s="67">
        <v>1.7539107481085656</v>
      </c>
      <c r="N163" s="67">
        <v>1.7539107481085656</v>
      </c>
      <c r="O163" s="57" t="s">
        <v>1418</v>
      </c>
    </row>
    <row r="164" spans="2:15">
      <c r="B164" s="64">
        <v>2024</v>
      </c>
      <c r="C164" s="53" t="s">
        <v>1638</v>
      </c>
      <c r="D164" s="53" t="s">
        <v>1427</v>
      </c>
      <c r="E164" s="54" t="s">
        <v>1416</v>
      </c>
      <c r="F164" s="55">
        <v>45444</v>
      </c>
      <c r="G164" s="55">
        <v>45689</v>
      </c>
      <c r="H164" s="56">
        <v>1.6677858635512946E-4</v>
      </c>
      <c r="I164" s="56">
        <v>7.1310779502898802E-3</v>
      </c>
      <c r="J164" s="54">
        <v>5</v>
      </c>
      <c r="K164" s="67">
        <v>186523</v>
      </c>
      <c r="L164" s="54" t="s">
        <v>817</v>
      </c>
      <c r="M164" s="67">
        <v>9456.398715213676</v>
      </c>
      <c r="N164" s="67">
        <v>18458.405999999999</v>
      </c>
      <c r="O164" s="57" t="s">
        <v>1418</v>
      </c>
    </row>
    <row r="165" spans="2:15">
      <c r="B165" s="64">
        <v>2024</v>
      </c>
      <c r="C165" s="53" t="s">
        <v>1639</v>
      </c>
      <c r="D165" s="53" t="s">
        <v>1420</v>
      </c>
      <c r="E165" s="54" t="s">
        <v>1416</v>
      </c>
      <c r="F165" s="55">
        <v>45413</v>
      </c>
      <c r="G165" s="55">
        <v>45597</v>
      </c>
      <c r="H165" s="56">
        <v>2.8739871026986384E-3</v>
      </c>
      <c r="I165" s="56">
        <v>0.11772965007016981</v>
      </c>
      <c r="J165" s="54">
        <v>1</v>
      </c>
      <c r="K165" s="67">
        <v>27740</v>
      </c>
      <c r="L165" s="54" t="s">
        <v>830</v>
      </c>
      <c r="M165" s="67">
        <v>18597.038357381844</v>
      </c>
      <c r="N165" s="67">
        <v>18597.038357381844</v>
      </c>
      <c r="O165" s="57" t="s">
        <v>1418</v>
      </c>
    </row>
    <row r="166" spans="2:15">
      <c r="B166" s="64">
        <v>2024</v>
      </c>
      <c r="C166" s="53" t="s">
        <v>1640</v>
      </c>
      <c r="D166" s="53" t="s">
        <v>1420</v>
      </c>
      <c r="E166" s="54" t="s">
        <v>1521</v>
      </c>
      <c r="F166" s="55">
        <v>45505</v>
      </c>
      <c r="G166" s="55">
        <v>45717</v>
      </c>
      <c r="H166" s="56">
        <v>1.3020963868365306E-4</v>
      </c>
      <c r="I166" s="56">
        <v>0.11772965007016981</v>
      </c>
      <c r="J166" s="54">
        <v>2</v>
      </c>
      <c r="K166" s="67">
        <v>597152.04278787866</v>
      </c>
      <c r="L166" s="54" t="s">
        <v>817</v>
      </c>
      <c r="M166" s="67">
        <v>466.16883472222224</v>
      </c>
      <c r="N166" s="67">
        <v>1636.0329939393937</v>
      </c>
      <c r="O166" s="57" t="s">
        <v>1418</v>
      </c>
    </row>
    <row r="167" spans="2:15">
      <c r="B167" s="64">
        <v>2024</v>
      </c>
      <c r="C167" s="53" t="s">
        <v>1641</v>
      </c>
      <c r="D167" s="53" t="s">
        <v>1420</v>
      </c>
      <c r="E167" s="54" t="s">
        <v>1460</v>
      </c>
      <c r="F167" s="55">
        <v>45444</v>
      </c>
      <c r="G167" s="55">
        <v>45748</v>
      </c>
      <c r="H167" s="56">
        <v>7.3065618872811364E-4</v>
      </c>
      <c r="I167" s="56">
        <v>0.11772965007016981</v>
      </c>
      <c r="J167" s="54">
        <v>5</v>
      </c>
      <c r="K167" s="67">
        <v>131542</v>
      </c>
      <c r="L167" s="54" t="s">
        <v>830</v>
      </c>
      <c r="M167" s="67">
        <v>396.15354078276067</v>
      </c>
      <c r="N167" s="67">
        <v>2064.0371298531809</v>
      </c>
      <c r="O167" s="57" t="s">
        <v>1418</v>
      </c>
    </row>
    <row r="168" spans="2:15">
      <c r="B168" s="64">
        <v>2025</v>
      </c>
      <c r="C168" s="53" t="s">
        <v>1642</v>
      </c>
      <c r="D168" s="58" t="s">
        <v>1417</v>
      </c>
      <c r="E168" s="54" t="s">
        <v>1252</v>
      </c>
      <c r="F168" s="59">
        <f t="shared" ref="F168:F199" si="0">MIN(G168:I168)</f>
        <v>45869</v>
      </c>
      <c r="G168" s="60">
        <v>45869</v>
      </c>
      <c r="H168" s="60"/>
      <c r="I168" s="60"/>
      <c r="J168" s="57"/>
      <c r="K168" s="66"/>
      <c r="L168" s="54"/>
      <c r="M168" s="54"/>
      <c r="N168" s="54"/>
      <c r="O168" s="54"/>
    </row>
    <row r="169" spans="2:15">
      <c r="B169" s="64">
        <v>2025</v>
      </c>
      <c r="C169" s="53" t="s">
        <v>1643</v>
      </c>
      <c r="D169" s="58" t="s">
        <v>1417</v>
      </c>
      <c r="E169" s="54" t="s">
        <v>1252</v>
      </c>
      <c r="F169" s="59">
        <f t="shared" si="0"/>
        <v>45805</v>
      </c>
      <c r="G169" s="60">
        <v>45805</v>
      </c>
      <c r="H169" s="60"/>
      <c r="I169" s="60"/>
      <c r="J169" s="57"/>
      <c r="K169" s="66"/>
      <c r="L169" s="54"/>
      <c r="M169" s="54"/>
      <c r="N169" s="54"/>
      <c r="O169" s="54"/>
    </row>
    <row r="170" spans="2:15">
      <c r="B170" s="64">
        <v>2025</v>
      </c>
      <c r="C170" s="53" t="s">
        <v>1644</v>
      </c>
      <c r="D170" s="58" t="s">
        <v>1417</v>
      </c>
      <c r="E170" s="54" t="s">
        <v>1252</v>
      </c>
      <c r="F170" s="59">
        <f t="shared" si="0"/>
        <v>46010</v>
      </c>
      <c r="G170" s="60">
        <v>46010</v>
      </c>
      <c r="H170" s="60"/>
      <c r="I170" s="60"/>
      <c r="J170" s="57"/>
      <c r="K170" s="66"/>
      <c r="L170" s="54"/>
      <c r="M170" s="54"/>
      <c r="N170" s="54"/>
      <c r="O170" s="54"/>
    </row>
    <row r="171" spans="2:15">
      <c r="B171" s="64">
        <v>2025</v>
      </c>
      <c r="C171" s="53" t="s">
        <v>1645</v>
      </c>
      <c r="D171" s="58" t="s">
        <v>1417</v>
      </c>
      <c r="E171" s="54" t="s">
        <v>1258</v>
      </c>
      <c r="F171" s="59">
        <f t="shared" si="0"/>
        <v>45894</v>
      </c>
      <c r="G171" s="61"/>
      <c r="H171" s="60">
        <v>45894</v>
      </c>
      <c r="I171" s="60"/>
      <c r="J171" s="57"/>
      <c r="K171" s="66"/>
      <c r="L171" s="54"/>
      <c r="M171" s="54"/>
      <c r="N171" s="54"/>
      <c r="O171" s="54"/>
    </row>
    <row r="172" spans="2:15">
      <c r="B172" s="64">
        <v>2025</v>
      </c>
      <c r="C172" s="53" t="s">
        <v>1646</v>
      </c>
      <c r="D172" s="58" t="s">
        <v>1417</v>
      </c>
      <c r="E172" s="54" t="s">
        <v>1252</v>
      </c>
      <c r="F172" s="59">
        <f t="shared" si="0"/>
        <v>45749</v>
      </c>
      <c r="G172" s="60">
        <v>45749</v>
      </c>
      <c r="H172" s="60"/>
      <c r="I172" s="60"/>
      <c r="J172" s="57"/>
      <c r="K172" s="66"/>
      <c r="L172" s="54"/>
      <c r="M172" s="54"/>
      <c r="N172" s="54"/>
      <c r="O172" s="54"/>
    </row>
    <row r="173" spans="2:15">
      <c r="B173" s="64">
        <v>2025</v>
      </c>
      <c r="C173" s="53" t="s">
        <v>1647</v>
      </c>
      <c r="D173" s="58" t="s">
        <v>1417</v>
      </c>
      <c r="E173" s="54" t="s">
        <v>1252</v>
      </c>
      <c r="F173" s="59">
        <f t="shared" si="0"/>
        <v>45785</v>
      </c>
      <c r="G173" s="60">
        <v>45785</v>
      </c>
      <c r="H173" s="60"/>
      <c r="I173" s="60"/>
      <c r="J173" s="57"/>
      <c r="K173" s="66"/>
      <c r="L173" s="54"/>
      <c r="M173" s="54"/>
      <c r="N173" s="54"/>
      <c r="O173" s="54"/>
    </row>
    <row r="174" spans="2:15">
      <c r="B174" s="64">
        <v>2025</v>
      </c>
      <c r="C174" s="53" t="s">
        <v>1648</v>
      </c>
      <c r="D174" s="58" t="s">
        <v>1417</v>
      </c>
      <c r="E174" s="54" t="s">
        <v>1249</v>
      </c>
      <c r="F174" s="59">
        <f t="shared" si="0"/>
        <v>45856</v>
      </c>
      <c r="G174" s="60">
        <v>45953</v>
      </c>
      <c r="H174" s="60">
        <v>45861</v>
      </c>
      <c r="I174" s="60">
        <v>45856</v>
      </c>
      <c r="J174" s="57"/>
      <c r="K174" s="66"/>
      <c r="L174" s="54"/>
      <c r="M174" s="54"/>
      <c r="N174" s="54"/>
      <c r="O174" s="54"/>
    </row>
    <row r="175" spans="2:15">
      <c r="B175" s="64">
        <v>2025</v>
      </c>
      <c r="C175" s="53" t="s">
        <v>1649</v>
      </c>
      <c r="D175" s="58" t="s">
        <v>1417</v>
      </c>
      <c r="E175" s="54" t="s">
        <v>1258</v>
      </c>
      <c r="F175" s="59">
        <f t="shared" si="0"/>
        <v>45770</v>
      </c>
      <c r="G175" s="60">
        <v>45912</v>
      </c>
      <c r="H175" s="60">
        <v>45770</v>
      </c>
      <c r="I175" s="60"/>
      <c r="J175" s="57"/>
      <c r="K175" s="66"/>
      <c r="L175" s="54"/>
      <c r="M175" s="54"/>
      <c r="N175" s="54"/>
      <c r="O175" s="54"/>
    </row>
    <row r="176" spans="2:15">
      <c r="B176" s="64">
        <v>2025</v>
      </c>
      <c r="C176" s="53" t="s">
        <v>1650</v>
      </c>
      <c r="D176" s="58" t="s">
        <v>1417</v>
      </c>
      <c r="E176" s="54" t="s">
        <v>1252</v>
      </c>
      <c r="F176" s="59">
        <f t="shared" si="0"/>
        <v>45881</v>
      </c>
      <c r="G176" s="60">
        <v>45881</v>
      </c>
      <c r="H176" s="60">
        <v>45979</v>
      </c>
      <c r="I176" s="60"/>
      <c r="J176" s="57"/>
      <c r="K176" s="66"/>
      <c r="L176" s="54"/>
      <c r="M176" s="54"/>
      <c r="N176" s="54"/>
      <c r="O176" s="54"/>
    </row>
    <row r="177" spans="2:15">
      <c r="B177" s="64">
        <v>2025</v>
      </c>
      <c r="C177" s="53" t="s">
        <v>1651</v>
      </c>
      <c r="D177" s="58" t="s">
        <v>1417</v>
      </c>
      <c r="E177" s="54" t="s">
        <v>1252</v>
      </c>
      <c r="F177" s="59">
        <f t="shared" si="0"/>
        <v>45702</v>
      </c>
      <c r="G177" s="60">
        <v>45702</v>
      </c>
      <c r="H177" s="60">
        <v>45716</v>
      </c>
      <c r="I177" s="60"/>
      <c r="J177" s="57"/>
      <c r="K177" s="66"/>
      <c r="L177" s="54"/>
      <c r="M177" s="54"/>
      <c r="N177" s="54"/>
      <c r="O177" s="54"/>
    </row>
    <row r="178" spans="2:15">
      <c r="B178" s="64">
        <v>2025</v>
      </c>
      <c r="C178" s="53" t="s">
        <v>1652</v>
      </c>
      <c r="D178" s="58" t="s">
        <v>1417</v>
      </c>
      <c r="E178" s="54" t="s">
        <v>1252</v>
      </c>
      <c r="F178" s="59">
        <f t="shared" si="0"/>
        <v>45817</v>
      </c>
      <c r="G178" s="60">
        <v>45817</v>
      </c>
      <c r="H178" s="60"/>
      <c r="I178" s="60"/>
      <c r="J178" s="57"/>
      <c r="K178" s="66"/>
      <c r="L178" s="54"/>
      <c r="M178" s="54"/>
      <c r="N178" s="54"/>
      <c r="O178" s="54"/>
    </row>
    <row r="179" spans="2:15">
      <c r="B179" s="64">
        <v>2025</v>
      </c>
      <c r="C179" s="53" t="s">
        <v>1653</v>
      </c>
      <c r="D179" s="58" t="s">
        <v>1417</v>
      </c>
      <c r="E179" s="54" t="s">
        <v>1252</v>
      </c>
      <c r="F179" s="59">
        <f t="shared" si="0"/>
        <v>45674</v>
      </c>
      <c r="G179" s="60">
        <v>45674</v>
      </c>
      <c r="H179" s="60">
        <v>45751</v>
      </c>
      <c r="I179" s="60"/>
      <c r="J179" s="57"/>
      <c r="K179" s="66"/>
      <c r="L179" s="54"/>
      <c r="M179" s="54"/>
      <c r="N179" s="54"/>
      <c r="O179" s="54"/>
    </row>
    <row r="180" spans="2:15">
      <c r="B180" s="64">
        <v>2025</v>
      </c>
      <c r="C180" s="53" t="s">
        <v>1654</v>
      </c>
      <c r="D180" s="58" t="s">
        <v>1417</v>
      </c>
      <c r="E180" s="54" t="s">
        <v>1252</v>
      </c>
      <c r="F180" s="59">
        <f t="shared" si="0"/>
        <v>45861</v>
      </c>
      <c r="G180" s="60">
        <v>45861</v>
      </c>
      <c r="H180" s="60">
        <v>45919</v>
      </c>
      <c r="I180" s="60">
        <v>45894</v>
      </c>
      <c r="J180" s="57"/>
      <c r="K180" s="66"/>
      <c r="L180" s="54"/>
      <c r="M180" s="54"/>
      <c r="N180" s="54"/>
      <c r="O180" s="54"/>
    </row>
    <row r="181" spans="2:15">
      <c r="B181" s="64">
        <v>2025</v>
      </c>
      <c r="C181" s="53" t="s">
        <v>1655</v>
      </c>
      <c r="D181" s="58" t="s">
        <v>1417</v>
      </c>
      <c r="E181" s="54" t="s">
        <v>1252</v>
      </c>
      <c r="F181" s="59">
        <f t="shared" si="0"/>
        <v>46007</v>
      </c>
      <c r="G181" s="60">
        <v>46007</v>
      </c>
      <c r="H181" s="60"/>
      <c r="I181" s="60"/>
      <c r="J181" s="57"/>
      <c r="K181" s="66"/>
      <c r="L181" s="54"/>
      <c r="M181" s="54"/>
      <c r="N181" s="54"/>
      <c r="O181" s="54"/>
    </row>
    <row r="182" spans="2:15">
      <c r="B182" s="64">
        <v>2025</v>
      </c>
      <c r="C182" s="53" t="s">
        <v>1656</v>
      </c>
      <c r="D182" s="58" t="s">
        <v>1417</v>
      </c>
      <c r="E182" s="54" t="s">
        <v>1252</v>
      </c>
      <c r="F182" s="59">
        <f t="shared" si="0"/>
        <v>45890</v>
      </c>
      <c r="G182" s="60">
        <v>45890</v>
      </c>
      <c r="H182" s="60"/>
      <c r="I182" s="60"/>
      <c r="J182" s="57"/>
      <c r="K182" s="66"/>
      <c r="L182" s="54"/>
      <c r="M182" s="54"/>
      <c r="N182" s="54"/>
      <c r="O182" s="54"/>
    </row>
    <row r="183" spans="2:15">
      <c r="B183" s="64">
        <v>2025</v>
      </c>
      <c r="C183" s="53" t="s">
        <v>1657</v>
      </c>
      <c r="D183" s="58" t="s">
        <v>1417</v>
      </c>
      <c r="E183" s="54" t="s">
        <v>1252</v>
      </c>
      <c r="F183" s="59">
        <f t="shared" si="0"/>
        <v>45875</v>
      </c>
      <c r="G183" s="60">
        <v>45875</v>
      </c>
      <c r="H183" s="60"/>
      <c r="I183" s="60"/>
      <c r="J183" s="57"/>
      <c r="K183" s="66"/>
      <c r="L183" s="54"/>
      <c r="M183" s="54"/>
      <c r="N183" s="54"/>
      <c r="O183" s="54"/>
    </row>
    <row r="184" spans="2:15">
      <c r="B184" s="64">
        <v>2025</v>
      </c>
      <c r="C184" s="53" t="s">
        <v>1658</v>
      </c>
      <c r="D184" s="58" t="s">
        <v>1417</v>
      </c>
      <c r="E184" s="54" t="s">
        <v>1252</v>
      </c>
      <c r="F184" s="59">
        <f t="shared" si="0"/>
        <v>45964</v>
      </c>
      <c r="G184" s="60">
        <v>45964</v>
      </c>
      <c r="H184" s="60"/>
      <c r="I184" s="60"/>
      <c r="J184" s="57"/>
      <c r="K184" s="66"/>
      <c r="L184" s="54"/>
      <c r="M184" s="54"/>
      <c r="N184" s="54"/>
      <c r="O184" s="54"/>
    </row>
    <row r="185" spans="2:15">
      <c r="B185" s="64">
        <v>2025</v>
      </c>
      <c r="C185" s="53" t="s">
        <v>1659</v>
      </c>
      <c r="D185" s="58" t="s">
        <v>1417</v>
      </c>
      <c r="E185" s="54" t="s">
        <v>1252</v>
      </c>
      <c r="F185" s="59">
        <f t="shared" si="0"/>
        <v>45919</v>
      </c>
      <c r="G185" s="60">
        <v>45919</v>
      </c>
      <c r="H185" s="60"/>
      <c r="I185" s="60"/>
      <c r="J185" s="57"/>
      <c r="K185" s="66"/>
      <c r="L185" s="54"/>
      <c r="M185" s="54"/>
      <c r="N185" s="54"/>
      <c r="O185" s="54"/>
    </row>
    <row r="186" spans="2:15">
      <c r="B186" s="64">
        <v>2025</v>
      </c>
      <c r="C186" s="53" t="s">
        <v>1660</v>
      </c>
      <c r="D186" s="58" t="s">
        <v>1417</v>
      </c>
      <c r="E186" s="54" t="s">
        <v>1249</v>
      </c>
      <c r="F186" s="59">
        <f t="shared" si="0"/>
        <v>45861</v>
      </c>
      <c r="G186" s="60">
        <v>45954</v>
      </c>
      <c r="H186" s="60">
        <v>45978</v>
      </c>
      <c r="I186" s="60">
        <v>45861</v>
      </c>
      <c r="J186" s="57"/>
      <c r="K186" s="66"/>
      <c r="L186" s="54"/>
      <c r="M186" s="54"/>
      <c r="N186" s="54"/>
      <c r="O186" s="54"/>
    </row>
    <row r="187" spans="2:15">
      <c r="B187" s="64">
        <v>2025</v>
      </c>
      <c r="C187" s="53" t="s">
        <v>1661</v>
      </c>
      <c r="D187" s="58" t="s">
        <v>1417</v>
      </c>
      <c r="E187" s="54" t="s">
        <v>1252</v>
      </c>
      <c r="F187" s="59">
        <f t="shared" si="0"/>
        <v>46003</v>
      </c>
      <c r="G187" s="60">
        <v>46003</v>
      </c>
      <c r="H187" s="60"/>
      <c r="I187" s="60"/>
      <c r="J187" s="57"/>
      <c r="K187" s="66"/>
      <c r="L187" s="54"/>
      <c r="M187" s="54"/>
      <c r="N187" s="54"/>
      <c r="O187" s="54"/>
    </row>
    <row r="188" spans="2:15">
      <c r="B188" s="64">
        <v>2025</v>
      </c>
      <c r="C188" s="53" t="s">
        <v>1662</v>
      </c>
      <c r="D188" s="58" t="s">
        <v>1417</v>
      </c>
      <c r="E188" s="54" t="s">
        <v>1252</v>
      </c>
      <c r="F188" s="59">
        <f t="shared" si="0"/>
        <v>46000</v>
      </c>
      <c r="G188" s="60">
        <v>46000</v>
      </c>
      <c r="H188" s="60"/>
      <c r="I188" s="60"/>
      <c r="J188" s="57"/>
      <c r="K188" s="66"/>
      <c r="L188" s="54"/>
      <c r="M188" s="54"/>
      <c r="N188" s="54"/>
      <c r="O188" s="54"/>
    </row>
    <row r="189" spans="2:15">
      <c r="B189" s="64">
        <v>2025</v>
      </c>
      <c r="C189" s="53" t="s">
        <v>1663</v>
      </c>
      <c r="D189" s="58" t="s">
        <v>1417</v>
      </c>
      <c r="E189" s="54" t="s">
        <v>1252</v>
      </c>
      <c r="F189" s="59">
        <f t="shared" si="0"/>
        <v>45744</v>
      </c>
      <c r="G189" s="60">
        <v>45744</v>
      </c>
      <c r="H189" s="60"/>
      <c r="I189" s="60"/>
      <c r="J189" s="57"/>
      <c r="K189" s="66"/>
      <c r="L189" s="54"/>
      <c r="M189" s="54"/>
      <c r="N189" s="54"/>
      <c r="O189" s="54"/>
    </row>
    <row r="190" spans="2:15">
      <c r="B190" s="64">
        <v>2025</v>
      </c>
      <c r="C190" s="53" t="s">
        <v>1664</v>
      </c>
      <c r="D190" s="58" t="s">
        <v>1417</v>
      </c>
      <c r="E190" s="54" t="s">
        <v>1258</v>
      </c>
      <c r="F190" s="59">
        <f t="shared" si="0"/>
        <v>45698</v>
      </c>
      <c r="G190" s="60">
        <v>45824</v>
      </c>
      <c r="H190" s="60">
        <v>45698</v>
      </c>
      <c r="I190" s="60">
        <v>45875</v>
      </c>
      <c r="J190" s="57"/>
      <c r="K190" s="66"/>
      <c r="L190" s="54"/>
      <c r="M190" s="54"/>
      <c r="N190" s="54"/>
      <c r="O190" s="54"/>
    </row>
    <row r="191" spans="2:15">
      <c r="B191" s="64">
        <v>2025</v>
      </c>
      <c r="C191" s="53" t="s">
        <v>1665</v>
      </c>
      <c r="D191" s="58" t="s">
        <v>1417</v>
      </c>
      <c r="E191" s="54" t="s">
        <v>1252</v>
      </c>
      <c r="F191" s="59">
        <f t="shared" si="0"/>
        <v>45741</v>
      </c>
      <c r="G191" s="60">
        <v>45741</v>
      </c>
      <c r="H191" s="60"/>
      <c r="I191" s="60"/>
      <c r="J191" s="57"/>
      <c r="K191" s="66"/>
      <c r="L191" s="54"/>
      <c r="M191" s="54"/>
      <c r="N191" s="54"/>
      <c r="O191" s="54"/>
    </row>
    <row r="192" spans="2:15">
      <c r="B192" s="64">
        <v>2025</v>
      </c>
      <c r="C192" s="53" t="s">
        <v>1666</v>
      </c>
      <c r="D192" s="58" t="s">
        <v>1417</v>
      </c>
      <c r="E192" s="54" t="s">
        <v>1252</v>
      </c>
      <c r="F192" s="59">
        <f t="shared" si="0"/>
        <v>45925</v>
      </c>
      <c r="G192" s="60">
        <v>45925</v>
      </c>
      <c r="H192" s="60">
        <v>46031</v>
      </c>
      <c r="I192" s="60"/>
      <c r="J192" s="57"/>
      <c r="K192" s="66"/>
      <c r="L192" s="54"/>
      <c r="M192" s="54"/>
      <c r="N192" s="54"/>
      <c r="O192" s="54"/>
    </row>
    <row r="193" spans="2:15">
      <c r="B193" s="64">
        <v>2025</v>
      </c>
      <c r="C193" s="53" t="s">
        <v>1667</v>
      </c>
      <c r="D193" s="58" t="s">
        <v>1417</v>
      </c>
      <c r="E193" s="54" t="s">
        <v>1252</v>
      </c>
      <c r="F193" s="59">
        <f t="shared" si="0"/>
        <v>46003</v>
      </c>
      <c r="G193" s="60">
        <v>46003</v>
      </c>
      <c r="H193" s="60"/>
      <c r="I193" s="60"/>
      <c r="J193" s="57"/>
      <c r="K193" s="66"/>
      <c r="L193" s="54"/>
      <c r="M193" s="54"/>
      <c r="N193" s="54"/>
      <c r="O193" s="54"/>
    </row>
    <row r="194" spans="2:15">
      <c r="B194" s="64">
        <v>2025</v>
      </c>
      <c r="C194" s="53" t="s">
        <v>1668</v>
      </c>
      <c r="D194" s="58" t="s">
        <v>1417</v>
      </c>
      <c r="E194" s="54" t="s">
        <v>1258</v>
      </c>
      <c r="F194" s="59">
        <f t="shared" si="0"/>
        <v>45770</v>
      </c>
      <c r="G194" s="60">
        <v>45840</v>
      </c>
      <c r="H194" s="60">
        <v>45770</v>
      </c>
      <c r="I194" s="60"/>
      <c r="J194" s="57"/>
      <c r="K194" s="66"/>
      <c r="L194" s="54"/>
      <c r="M194" s="54"/>
      <c r="N194" s="54"/>
      <c r="O194" s="54"/>
    </row>
    <row r="195" spans="2:15">
      <c r="B195" s="64">
        <v>2025</v>
      </c>
      <c r="C195" s="53" t="s">
        <v>1669</v>
      </c>
      <c r="D195" s="58" t="s">
        <v>1417</v>
      </c>
      <c r="E195" s="54" t="s">
        <v>1252</v>
      </c>
      <c r="F195" s="59">
        <f t="shared" si="0"/>
        <v>45702</v>
      </c>
      <c r="G195" s="60">
        <v>45702</v>
      </c>
      <c r="H195" s="60"/>
      <c r="I195" s="60"/>
      <c r="J195" s="57"/>
      <c r="K195" s="66"/>
      <c r="L195" s="54"/>
      <c r="M195" s="54"/>
      <c r="N195" s="54"/>
      <c r="O195" s="54"/>
    </row>
    <row r="196" spans="2:15">
      <c r="B196" s="64">
        <v>2025</v>
      </c>
      <c r="C196" s="53" t="s">
        <v>1670</v>
      </c>
      <c r="D196" s="58" t="s">
        <v>1417</v>
      </c>
      <c r="E196" s="54" t="s">
        <v>1252</v>
      </c>
      <c r="F196" s="59">
        <f t="shared" si="0"/>
        <v>45699</v>
      </c>
      <c r="G196" s="60">
        <v>45699</v>
      </c>
      <c r="H196" s="60">
        <v>45855</v>
      </c>
      <c r="I196" s="60"/>
      <c r="J196" s="57"/>
      <c r="K196" s="66"/>
      <c r="L196" s="54"/>
      <c r="M196" s="54"/>
      <c r="N196" s="54"/>
      <c r="O196" s="54"/>
    </row>
    <row r="197" spans="2:15">
      <c r="B197" s="64">
        <v>2025</v>
      </c>
      <c r="C197" s="53" t="s">
        <v>1671</v>
      </c>
      <c r="D197" s="58" t="s">
        <v>1417</v>
      </c>
      <c r="E197" s="54" t="s">
        <v>1252</v>
      </c>
      <c r="F197" s="59">
        <f t="shared" si="0"/>
        <v>46014</v>
      </c>
      <c r="G197" s="60">
        <v>46014</v>
      </c>
      <c r="H197" s="60"/>
      <c r="I197" s="60"/>
      <c r="J197" s="57"/>
      <c r="K197" s="66"/>
      <c r="L197" s="54"/>
      <c r="M197" s="54"/>
      <c r="N197" s="54"/>
      <c r="O197" s="54"/>
    </row>
    <row r="198" spans="2:15">
      <c r="B198" s="64">
        <v>2025</v>
      </c>
      <c r="C198" s="53" t="s">
        <v>1672</v>
      </c>
      <c r="D198" s="58" t="s">
        <v>1417</v>
      </c>
      <c r="E198" s="54" t="s">
        <v>1252</v>
      </c>
      <c r="F198" s="59">
        <f t="shared" si="0"/>
        <v>45937</v>
      </c>
      <c r="G198" s="60">
        <v>45937</v>
      </c>
      <c r="H198" s="60"/>
      <c r="I198" s="60"/>
      <c r="J198" s="57"/>
      <c r="K198" s="66"/>
      <c r="L198" s="54"/>
      <c r="M198" s="54"/>
      <c r="N198" s="54"/>
      <c r="O198" s="54"/>
    </row>
    <row r="199" spans="2:15">
      <c r="B199" s="64">
        <v>2025</v>
      </c>
      <c r="C199" s="53" t="s">
        <v>1673</v>
      </c>
      <c r="D199" s="58" t="s">
        <v>1417</v>
      </c>
      <c r="E199" s="54" t="s">
        <v>1252</v>
      </c>
      <c r="F199" s="59">
        <f t="shared" si="0"/>
        <v>45776</v>
      </c>
      <c r="G199" s="60">
        <v>45776</v>
      </c>
      <c r="H199" s="60">
        <v>45989</v>
      </c>
      <c r="I199" s="60">
        <v>45996</v>
      </c>
      <c r="J199" s="57"/>
      <c r="K199" s="66"/>
      <c r="L199" s="54"/>
      <c r="M199" s="54"/>
      <c r="N199" s="54"/>
      <c r="O199" s="54"/>
    </row>
    <row r="200" spans="2:15">
      <c r="B200" s="64">
        <v>2025</v>
      </c>
      <c r="C200" s="53" t="s">
        <v>1674</v>
      </c>
      <c r="D200" s="58" t="s">
        <v>1417</v>
      </c>
      <c r="E200" s="54" t="s">
        <v>1252</v>
      </c>
      <c r="F200" s="59">
        <f t="shared" ref="F200:F224" si="1">MIN(G200:I200)</f>
        <v>45925</v>
      </c>
      <c r="G200" s="60">
        <v>45925</v>
      </c>
      <c r="H200" s="60"/>
      <c r="I200" s="60"/>
      <c r="J200" s="57"/>
      <c r="K200" s="66"/>
      <c r="L200" s="54"/>
      <c r="M200" s="54"/>
      <c r="N200" s="54"/>
      <c r="O200" s="54"/>
    </row>
    <row r="201" spans="2:15">
      <c r="B201" s="64">
        <v>2025</v>
      </c>
      <c r="C201" s="53" t="s">
        <v>1675</v>
      </c>
      <c r="D201" s="58" t="s">
        <v>1417</v>
      </c>
      <c r="E201" s="54" t="s">
        <v>1252</v>
      </c>
      <c r="F201" s="59">
        <f t="shared" si="1"/>
        <v>45919</v>
      </c>
      <c r="G201" s="60">
        <v>45919</v>
      </c>
      <c r="H201" s="60"/>
      <c r="I201" s="60"/>
      <c r="J201" s="57"/>
      <c r="K201" s="66"/>
      <c r="L201" s="54"/>
      <c r="M201" s="54"/>
      <c r="N201" s="54"/>
      <c r="O201" s="54"/>
    </row>
    <row r="202" spans="2:15">
      <c r="B202" s="64">
        <v>2025</v>
      </c>
      <c r="C202" s="53" t="s">
        <v>1676</v>
      </c>
      <c r="D202" s="58" t="s">
        <v>1417</v>
      </c>
      <c r="E202" s="54" t="s">
        <v>1252</v>
      </c>
      <c r="F202" s="59">
        <f t="shared" si="1"/>
        <v>45770</v>
      </c>
      <c r="G202" s="60">
        <v>45770</v>
      </c>
      <c r="H202" s="60"/>
      <c r="I202" s="60"/>
      <c r="J202" s="57"/>
      <c r="K202" s="66"/>
      <c r="L202" s="54"/>
      <c r="M202" s="54"/>
      <c r="N202" s="54"/>
      <c r="O202" s="54"/>
    </row>
    <row r="203" spans="2:15">
      <c r="B203" s="64">
        <v>2025</v>
      </c>
      <c r="C203" s="53" t="s">
        <v>1677</v>
      </c>
      <c r="D203" s="58" t="s">
        <v>1417</v>
      </c>
      <c r="E203" s="54" t="s">
        <v>1252</v>
      </c>
      <c r="F203" s="59">
        <f t="shared" si="1"/>
        <v>45979</v>
      </c>
      <c r="G203" s="60">
        <v>45979</v>
      </c>
      <c r="H203" s="60"/>
      <c r="I203" s="60">
        <v>46024</v>
      </c>
      <c r="J203" s="57"/>
      <c r="K203" s="66"/>
      <c r="L203" s="54"/>
      <c r="M203" s="54"/>
      <c r="N203" s="54"/>
      <c r="O203" s="54"/>
    </row>
    <row r="204" spans="2:15">
      <c r="B204" s="64">
        <v>2025</v>
      </c>
      <c r="C204" s="53" t="s">
        <v>1678</v>
      </c>
      <c r="D204" s="58" t="s">
        <v>1417</v>
      </c>
      <c r="E204" s="54" t="s">
        <v>1252</v>
      </c>
      <c r="F204" s="59">
        <f t="shared" si="1"/>
        <v>45775</v>
      </c>
      <c r="G204" s="60">
        <v>45775</v>
      </c>
      <c r="H204" s="60"/>
      <c r="I204" s="60"/>
      <c r="J204" s="57"/>
      <c r="K204" s="66"/>
      <c r="L204" s="54"/>
      <c r="M204" s="54"/>
      <c r="N204" s="54"/>
      <c r="O204" s="54"/>
    </row>
    <row r="205" spans="2:15">
      <c r="B205" s="64">
        <v>2025</v>
      </c>
      <c r="C205" s="53" t="s">
        <v>1679</v>
      </c>
      <c r="D205" s="58" t="s">
        <v>1417</v>
      </c>
      <c r="E205" s="54" t="s">
        <v>1252</v>
      </c>
      <c r="F205" s="59">
        <f t="shared" si="1"/>
        <v>45930</v>
      </c>
      <c r="G205" s="60">
        <v>45930</v>
      </c>
      <c r="H205" s="60"/>
      <c r="I205" s="60"/>
      <c r="J205" s="57"/>
      <c r="K205" s="66"/>
      <c r="L205" s="54"/>
      <c r="M205" s="54"/>
      <c r="N205" s="54"/>
      <c r="O205" s="54"/>
    </row>
    <row r="206" spans="2:15">
      <c r="B206" s="64">
        <v>2025</v>
      </c>
      <c r="C206" s="53" t="s">
        <v>1680</v>
      </c>
      <c r="D206" s="58" t="s">
        <v>1417</v>
      </c>
      <c r="E206" s="54" t="s">
        <v>1252</v>
      </c>
      <c r="F206" s="59">
        <f t="shared" si="1"/>
        <v>45721</v>
      </c>
      <c r="G206" s="60">
        <v>45721</v>
      </c>
      <c r="H206" s="60"/>
      <c r="I206" s="60"/>
      <c r="J206" s="57"/>
      <c r="K206" s="66"/>
      <c r="L206" s="54"/>
      <c r="M206" s="54"/>
      <c r="N206" s="54"/>
      <c r="O206" s="54"/>
    </row>
    <row r="207" spans="2:15">
      <c r="B207" s="64">
        <v>2025</v>
      </c>
      <c r="C207" s="53" t="s">
        <v>1681</v>
      </c>
      <c r="D207" s="58" t="s">
        <v>1417</v>
      </c>
      <c r="E207" s="54" t="s">
        <v>1252</v>
      </c>
      <c r="F207" s="59">
        <f t="shared" si="1"/>
        <v>45898</v>
      </c>
      <c r="G207" s="60">
        <v>45898</v>
      </c>
      <c r="H207" s="60">
        <v>46013</v>
      </c>
      <c r="I207" s="60"/>
      <c r="J207" s="57"/>
      <c r="K207" s="66"/>
      <c r="L207" s="54"/>
      <c r="M207" s="54"/>
      <c r="N207" s="54"/>
      <c r="O207" s="54"/>
    </row>
    <row r="208" spans="2:15">
      <c r="B208" s="64">
        <v>2025</v>
      </c>
      <c r="C208" s="53" t="s">
        <v>1682</v>
      </c>
      <c r="D208" s="58" t="s">
        <v>1417</v>
      </c>
      <c r="E208" s="54" t="s">
        <v>1252</v>
      </c>
      <c r="F208" s="59">
        <f t="shared" si="1"/>
        <v>45841</v>
      </c>
      <c r="G208" s="60">
        <v>45841</v>
      </c>
      <c r="H208" s="60">
        <v>45917</v>
      </c>
      <c r="I208" s="60"/>
      <c r="J208" s="57"/>
      <c r="K208" s="66"/>
      <c r="L208" s="54"/>
      <c r="M208" s="54"/>
      <c r="N208" s="54"/>
      <c r="O208" s="54"/>
    </row>
    <row r="209" spans="2:15">
      <c r="B209" s="64">
        <v>2025</v>
      </c>
      <c r="C209" s="53" t="s">
        <v>1683</v>
      </c>
      <c r="D209" s="58" t="s">
        <v>1417</v>
      </c>
      <c r="E209" s="54" t="s">
        <v>1258</v>
      </c>
      <c r="F209" s="59">
        <f t="shared" si="1"/>
        <v>45827</v>
      </c>
      <c r="G209" s="60">
        <v>45866</v>
      </c>
      <c r="H209" s="60">
        <v>45827</v>
      </c>
      <c r="I209" s="60">
        <v>45937</v>
      </c>
      <c r="J209" s="57"/>
      <c r="K209" s="66"/>
      <c r="L209" s="54"/>
      <c r="M209" s="54"/>
      <c r="N209" s="54"/>
      <c r="O209" s="54"/>
    </row>
    <row r="210" spans="2:15">
      <c r="B210" s="64">
        <v>2025</v>
      </c>
      <c r="C210" s="53" t="s">
        <v>1684</v>
      </c>
      <c r="D210" s="58" t="s">
        <v>1417</v>
      </c>
      <c r="E210" s="54" t="s">
        <v>1252</v>
      </c>
      <c r="F210" s="59">
        <f t="shared" si="1"/>
        <v>45980</v>
      </c>
      <c r="G210" s="60">
        <v>45980</v>
      </c>
      <c r="H210" s="60"/>
      <c r="I210" s="60"/>
      <c r="J210" s="57"/>
      <c r="K210" s="66"/>
      <c r="L210" s="54"/>
      <c r="M210" s="54"/>
      <c r="N210" s="54"/>
      <c r="O210" s="54"/>
    </row>
    <row r="211" spans="2:15">
      <c r="B211" s="64">
        <v>2025</v>
      </c>
      <c r="C211" s="53" t="s">
        <v>1685</v>
      </c>
      <c r="D211" s="58" t="s">
        <v>1417</v>
      </c>
      <c r="E211" s="54" t="s">
        <v>1252</v>
      </c>
      <c r="F211" s="59">
        <f t="shared" si="1"/>
        <v>45986</v>
      </c>
      <c r="G211" s="60">
        <v>45986</v>
      </c>
      <c r="H211" s="60"/>
      <c r="I211" s="60"/>
      <c r="J211" s="57"/>
      <c r="K211" s="66"/>
      <c r="L211" s="54"/>
      <c r="M211" s="54"/>
      <c r="N211" s="54"/>
      <c r="O211" s="54"/>
    </row>
    <row r="212" spans="2:15">
      <c r="B212" s="64">
        <v>2025</v>
      </c>
      <c r="C212" s="53" t="s">
        <v>1686</v>
      </c>
      <c r="D212" s="58" t="s">
        <v>1417</v>
      </c>
      <c r="E212" s="54" t="s">
        <v>1252</v>
      </c>
      <c r="F212" s="59">
        <f t="shared" si="1"/>
        <v>45840</v>
      </c>
      <c r="G212" s="60">
        <v>45840</v>
      </c>
      <c r="H212" s="60"/>
      <c r="I212" s="60"/>
      <c r="J212" s="57"/>
      <c r="K212" s="66"/>
      <c r="L212" s="54"/>
      <c r="M212" s="54"/>
      <c r="N212" s="54"/>
      <c r="O212" s="54"/>
    </row>
    <row r="213" spans="2:15">
      <c r="B213" s="64">
        <v>2025</v>
      </c>
      <c r="C213" s="53" t="s">
        <v>1687</v>
      </c>
      <c r="D213" s="58" t="s">
        <v>1417</v>
      </c>
      <c r="E213" s="54" t="s">
        <v>1252</v>
      </c>
      <c r="F213" s="59">
        <f t="shared" si="1"/>
        <v>45687</v>
      </c>
      <c r="G213" s="60">
        <v>45687</v>
      </c>
      <c r="H213" s="60"/>
      <c r="I213" s="60"/>
      <c r="J213" s="57"/>
      <c r="K213" s="66"/>
      <c r="L213" s="54"/>
      <c r="M213" s="54"/>
      <c r="N213" s="54"/>
      <c r="O213" s="54"/>
    </row>
    <row r="214" spans="2:15">
      <c r="B214" s="64">
        <v>2025</v>
      </c>
      <c r="C214" s="53" t="s">
        <v>1688</v>
      </c>
      <c r="D214" s="58" t="s">
        <v>1417</v>
      </c>
      <c r="E214" s="54" t="s">
        <v>1252</v>
      </c>
      <c r="F214" s="59">
        <f t="shared" si="1"/>
        <v>45819</v>
      </c>
      <c r="G214" s="60">
        <v>45819</v>
      </c>
      <c r="H214" s="60"/>
      <c r="I214" s="60"/>
      <c r="J214" s="57"/>
      <c r="K214" s="66"/>
      <c r="L214" s="54"/>
      <c r="M214" s="54"/>
      <c r="N214" s="54"/>
      <c r="O214" s="54"/>
    </row>
    <row r="215" spans="2:15">
      <c r="B215" s="64">
        <v>2025</v>
      </c>
      <c r="C215" s="53" t="s">
        <v>1689</v>
      </c>
      <c r="D215" s="58" t="s">
        <v>1417</v>
      </c>
      <c r="E215" s="54" t="s">
        <v>1252</v>
      </c>
      <c r="F215" s="59">
        <f t="shared" si="1"/>
        <v>45791</v>
      </c>
      <c r="G215" s="60">
        <v>45791</v>
      </c>
      <c r="H215" s="60"/>
      <c r="I215" s="60"/>
      <c r="J215" s="57"/>
      <c r="K215" s="66"/>
      <c r="L215" s="54"/>
      <c r="M215" s="54"/>
      <c r="N215" s="54"/>
      <c r="O215" s="54"/>
    </row>
    <row r="216" spans="2:15">
      <c r="B216" s="64">
        <v>2025</v>
      </c>
      <c r="C216" s="53" t="s">
        <v>1690</v>
      </c>
      <c r="D216" s="58" t="s">
        <v>1417</v>
      </c>
      <c r="E216" s="54" t="s">
        <v>1252</v>
      </c>
      <c r="F216" s="59">
        <f t="shared" si="1"/>
        <v>46021</v>
      </c>
      <c r="G216" s="60">
        <v>46021</v>
      </c>
      <c r="H216" s="60"/>
      <c r="I216" s="60"/>
      <c r="J216" s="57"/>
      <c r="K216" s="66"/>
      <c r="L216" s="54"/>
      <c r="M216" s="54"/>
      <c r="N216" s="54"/>
      <c r="O216" s="54"/>
    </row>
    <row r="217" spans="2:15">
      <c r="B217" s="64">
        <v>2025</v>
      </c>
      <c r="C217" s="53" t="s">
        <v>1691</v>
      </c>
      <c r="D217" s="58" t="s">
        <v>1417</v>
      </c>
      <c r="E217" s="54" t="s">
        <v>1252</v>
      </c>
      <c r="F217" s="59">
        <f t="shared" si="1"/>
        <v>45702</v>
      </c>
      <c r="G217" s="60">
        <v>45702</v>
      </c>
      <c r="H217" s="60">
        <v>45917</v>
      </c>
      <c r="I217" s="60"/>
      <c r="J217" s="57"/>
      <c r="K217" s="66"/>
      <c r="L217" s="54"/>
      <c r="M217" s="54"/>
      <c r="N217" s="54"/>
      <c r="O217" s="54"/>
    </row>
    <row r="218" spans="2:15">
      <c r="B218" s="64">
        <v>2025</v>
      </c>
      <c r="C218" s="53" t="s">
        <v>1692</v>
      </c>
      <c r="D218" s="58" t="s">
        <v>1417</v>
      </c>
      <c r="E218" s="54" t="s">
        <v>1252</v>
      </c>
      <c r="F218" s="59">
        <f t="shared" si="1"/>
        <v>45974</v>
      </c>
      <c r="G218" s="60">
        <v>45974</v>
      </c>
      <c r="H218" s="60"/>
      <c r="I218" s="60"/>
      <c r="J218" s="57"/>
      <c r="K218" s="66"/>
      <c r="L218" s="54"/>
      <c r="M218" s="54"/>
      <c r="N218" s="54"/>
      <c r="O218" s="54"/>
    </row>
    <row r="219" spans="2:15">
      <c r="B219" s="64">
        <v>2025</v>
      </c>
      <c r="C219" s="53" t="s">
        <v>1693</v>
      </c>
      <c r="D219" s="58" t="s">
        <v>1417</v>
      </c>
      <c r="E219" s="54" t="s">
        <v>1252</v>
      </c>
      <c r="F219" s="59">
        <f t="shared" si="1"/>
        <v>46003</v>
      </c>
      <c r="G219" s="60">
        <v>46003</v>
      </c>
      <c r="H219" s="60"/>
      <c r="I219" s="60"/>
      <c r="J219" s="57"/>
      <c r="K219" s="66"/>
      <c r="L219" s="54"/>
      <c r="M219" s="54"/>
      <c r="N219" s="54"/>
      <c r="O219" s="54"/>
    </row>
    <row r="220" spans="2:15">
      <c r="B220" s="64">
        <v>2025</v>
      </c>
      <c r="C220" s="53" t="s">
        <v>1694</v>
      </c>
      <c r="D220" s="58" t="s">
        <v>1417</v>
      </c>
      <c r="E220" s="54" t="s">
        <v>1252</v>
      </c>
      <c r="F220" s="59">
        <f t="shared" si="1"/>
        <v>45877</v>
      </c>
      <c r="G220" s="60">
        <v>45877</v>
      </c>
      <c r="H220" s="60"/>
      <c r="I220" s="60"/>
      <c r="J220" s="57"/>
      <c r="K220" s="66"/>
      <c r="L220" s="54"/>
      <c r="M220" s="54"/>
      <c r="N220" s="54"/>
      <c r="O220" s="54"/>
    </row>
    <row r="221" spans="2:15">
      <c r="B221" s="64">
        <v>2025</v>
      </c>
      <c r="C221" s="53" t="s">
        <v>1695</v>
      </c>
      <c r="D221" s="58" t="s">
        <v>1417</v>
      </c>
      <c r="E221" s="54" t="s">
        <v>1252</v>
      </c>
      <c r="F221" s="59">
        <f t="shared" si="1"/>
        <v>45883</v>
      </c>
      <c r="G221" s="60">
        <v>45883</v>
      </c>
      <c r="H221" s="60"/>
      <c r="I221" s="60"/>
      <c r="J221" s="57"/>
      <c r="K221" s="66"/>
      <c r="L221" s="54"/>
      <c r="M221" s="54"/>
      <c r="N221" s="54"/>
      <c r="O221" s="54"/>
    </row>
    <row r="222" spans="2:15">
      <c r="B222" s="64">
        <v>2024</v>
      </c>
      <c r="C222" s="53" t="s">
        <v>1696</v>
      </c>
      <c r="D222" s="58" t="s">
        <v>1417</v>
      </c>
      <c r="E222" s="54" t="s">
        <v>1252</v>
      </c>
      <c r="F222" s="55">
        <f t="shared" si="1"/>
        <v>45443</v>
      </c>
      <c r="G222" s="60">
        <v>45443</v>
      </c>
      <c r="H222" s="60">
        <v>45526</v>
      </c>
      <c r="I222" s="60">
        <v>45602</v>
      </c>
      <c r="J222" s="54"/>
      <c r="K222" s="66"/>
      <c r="L222" s="54"/>
      <c r="M222" s="54"/>
      <c r="N222" s="54"/>
      <c r="O222" s="54"/>
    </row>
    <row r="223" spans="2:15">
      <c r="B223" s="64">
        <v>2024</v>
      </c>
      <c r="C223" s="53" t="s">
        <v>1697</v>
      </c>
      <c r="D223" s="58" t="s">
        <v>1417</v>
      </c>
      <c r="E223" s="54" t="s">
        <v>1252</v>
      </c>
      <c r="F223" s="55">
        <f t="shared" si="1"/>
        <v>45645</v>
      </c>
      <c r="G223" s="60">
        <v>45645</v>
      </c>
      <c r="H223" s="60"/>
      <c r="I223" s="60"/>
      <c r="J223" s="54"/>
      <c r="K223" s="66"/>
      <c r="L223" s="54"/>
      <c r="M223" s="54"/>
      <c r="N223" s="54"/>
      <c r="O223" s="54"/>
    </row>
    <row r="224" spans="2:15">
      <c r="B224" s="64">
        <v>2024</v>
      </c>
      <c r="C224" s="53" t="s">
        <v>1698</v>
      </c>
      <c r="D224" s="58" t="s">
        <v>1417</v>
      </c>
      <c r="E224" s="54" t="s">
        <v>1252</v>
      </c>
      <c r="F224" s="55">
        <f t="shared" si="1"/>
        <v>45505</v>
      </c>
      <c r="G224" s="60">
        <v>45505</v>
      </c>
      <c r="H224" s="60"/>
      <c r="I224" s="60"/>
      <c r="J224" s="54"/>
      <c r="K224" s="66"/>
      <c r="L224" s="54"/>
      <c r="M224" s="54"/>
      <c r="N224" s="54"/>
      <c r="O224" s="54"/>
    </row>
    <row r="225" spans="2:15">
      <c r="B225" s="64">
        <v>2024</v>
      </c>
      <c r="C225" s="53" t="s">
        <v>1699</v>
      </c>
      <c r="D225" s="58" t="s">
        <v>1417</v>
      </c>
      <c r="E225" s="54" t="s">
        <v>1252</v>
      </c>
      <c r="F225" s="55">
        <v>45555</v>
      </c>
      <c r="G225" s="60" t="s">
        <v>1319</v>
      </c>
      <c r="H225" s="60"/>
      <c r="I225" s="60"/>
      <c r="J225" s="54"/>
      <c r="K225" s="66"/>
      <c r="L225" s="54"/>
      <c r="M225" s="54"/>
      <c r="N225" s="54"/>
      <c r="O225" s="54"/>
    </row>
    <row r="226" spans="2:15">
      <c r="B226" s="64">
        <v>2024</v>
      </c>
      <c r="C226" s="53" t="s">
        <v>1700</v>
      </c>
      <c r="D226" s="58" t="s">
        <v>1417</v>
      </c>
      <c r="E226" s="56" t="s">
        <v>1252</v>
      </c>
      <c r="F226" s="55">
        <v>45518</v>
      </c>
      <c r="G226" s="61"/>
      <c r="H226" s="62"/>
      <c r="I226" s="62"/>
      <c r="J226" s="54"/>
      <c r="K226" s="66"/>
      <c r="L226" s="54"/>
      <c r="M226" s="54"/>
      <c r="N226" s="54"/>
      <c r="O226" s="54"/>
    </row>
    <row r="227" spans="2:15">
      <c r="B227" s="64">
        <v>2024</v>
      </c>
      <c r="C227" s="53" t="s">
        <v>1701</v>
      </c>
      <c r="D227" s="58" t="s">
        <v>1417</v>
      </c>
      <c r="E227" s="54" t="s">
        <v>1252</v>
      </c>
      <c r="F227" s="55">
        <v>45413</v>
      </c>
      <c r="G227" s="63"/>
      <c r="H227" s="63"/>
      <c r="I227" s="63"/>
      <c r="J227" s="54"/>
      <c r="K227" s="66"/>
      <c r="L227" s="54"/>
      <c r="M227" s="54"/>
      <c r="N227" s="54"/>
      <c r="O227" s="54"/>
    </row>
    <row r="228" spans="2:15">
      <c r="B228" s="64">
        <v>2024</v>
      </c>
      <c r="C228" s="53" t="s">
        <v>1702</v>
      </c>
      <c r="D228" s="58" t="s">
        <v>1417</v>
      </c>
      <c r="E228" s="54" t="s">
        <v>1252</v>
      </c>
      <c r="F228" s="55">
        <v>45639</v>
      </c>
      <c r="G228" s="63" t="s">
        <v>1323</v>
      </c>
      <c r="H228" s="63"/>
      <c r="I228" s="63"/>
      <c r="J228" s="54"/>
      <c r="K228" s="66"/>
      <c r="L228" s="54"/>
      <c r="M228" s="54"/>
      <c r="N228" s="54"/>
      <c r="O228" s="54"/>
    </row>
    <row r="229" spans="2:15">
      <c r="B229" s="64">
        <v>2024</v>
      </c>
      <c r="C229" s="53" t="s">
        <v>1703</v>
      </c>
      <c r="D229" s="58" t="s">
        <v>1417</v>
      </c>
      <c r="E229" s="54" t="s">
        <v>1252</v>
      </c>
      <c r="F229" s="55">
        <v>45639</v>
      </c>
      <c r="G229" s="63" t="s">
        <v>1323</v>
      </c>
      <c r="H229" s="63"/>
      <c r="I229" s="63"/>
      <c r="J229" s="54"/>
      <c r="K229" s="66"/>
      <c r="L229" s="54"/>
      <c r="M229" s="54"/>
      <c r="N229" s="54"/>
      <c r="O229" s="54"/>
    </row>
    <row r="230" spans="2:15">
      <c r="B230" s="64">
        <v>2024</v>
      </c>
      <c r="C230" s="53" t="s">
        <v>1704</v>
      </c>
      <c r="D230" s="58" t="s">
        <v>1417</v>
      </c>
      <c r="E230" s="54" t="s">
        <v>1252</v>
      </c>
      <c r="F230" s="55">
        <v>45498</v>
      </c>
      <c r="G230" s="63" t="s">
        <v>1327</v>
      </c>
      <c r="H230" s="63"/>
      <c r="I230" s="63"/>
      <c r="J230" s="54"/>
      <c r="K230" s="66"/>
      <c r="L230" s="54"/>
      <c r="M230" s="54"/>
      <c r="N230" s="54"/>
      <c r="O230" s="54"/>
    </row>
    <row r="231" spans="2:15">
      <c r="B231" s="64">
        <v>2024</v>
      </c>
      <c r="C231" s="53" t="s">
        <v>1705</v>
      </c>
      <c r="D231" s="58" t="s">
        <v>1417</v>
      </c>
      <c r="E231" s="56" t="s">
        <v>1252</v>
      </c>
      <c r="F231" s="55">
        <v>45344</v>
      </c>
      <c r="G231" s="63"/>
      <c r="H231" s="63"/>
      <c r="I231" s="63"/>
      <c r="J231" s="54"/>
      <c r="K231" s="66"/>
      <c r="L231" s="54"/>
      <c r="M231" s="54"/>
      <c r="N231" s="54"/>
      <c r="O231" s="54"/>
    </row>
    <row r="232" spans="2:15">
      <c r="B232" s="64">
        <v>2024</v>
      </c>
      <c r="C232" s="53" t="s">
        <v>1706</v>
      </c>
      <c r="D232" s="58" t="s">
        <v>1417</v>
      </c>
      <c r="E232" s="54" t="s">
        <v>1252</v>
      </c>
      <c r="F232" s="55">
        <v>45644</v>
      </c>
      <c r="G232" s="63" t="s">
        <v>1336</v>
      </c>
      <c r="H232" s="63"/>
      <c r="I232" s="63"/>
      <c r="J232" s="54"/>
      <c r="K232" s="66"/>
      <c r="L232" s="54"/>
      <c r="M232" s="54"/>
      <c r="N232" s="54"/>
      <c r="O232" s="54"/>
    </row>
    <row r="233" spans="2:15">
      <c r="B233" s="64">
        <v>2024</v>
      </c>
      <c r="C233" s="53" t="s">
        <v>1707</v>
      </c>
      <c r="D233" s="58" t="s">
        <v>1417</v>
      </c>
      <c r="E233" s="56" t="s">
        <v>1252</v>
      </c>
      <c r="F233" s="55">
        <v>45372</v>
      </c>
      <c r="G233" s="63"/>
      <c r="H233" s="63"/>
      <c r="I233" s="63"/>
      <c r="J233" s="54"/>
      <c r="K233" s="66"/>
      <c r="L233" s="54"/>
      <c r="M233" s="54"/>
      <c r="N233" s="54"/>
      <c r="O233" s="54"/>
    </row>
    <row r="234" spans="2:15">
      <c r="B234" s="64">
        <v>2024</v>
      </c>
      <c r="C234" s="53" t="s">
        <v>1708</v>
      </c>
      <c r="D234" s="58" t="s">
        <v>1417</v>
      </c>
      <c r="E234" s="56" t="s">
        <v>1252</v>
      </c>
      <c r="F234" s="55">
        <v>45559</v>
      </c>
      <c r="G234" s="63"/>
      <c r="H234" s="63"/>
      <c r="I234" s="63"/>
      <c r="J234" s="54"/>
      <c r="K234" s="66"/>
      <c r="L234" s="54"/>
      <c r="M234" s="54"/>
      <c r="N234" s="54"/>
      <c r="O234" s="54"/>
    </row>
    <row r="235" spans="2:15">
      <c r="B235" s="64">
        <v>2024</v>
      </c>
      <c r="C235" s="53" t="s">
        <v>1709</v>
      </c>
      <c r="D235" s="58" t="s">
        <v>1417</v>
      </c>
      <c r="E235" s="54" t="s">
        <v>1252</v>
      </c>
      <c r="F235" s="55">
        <f>MIN(G235:I235)</f>
        <v>45338</v>
      </c>
      <c r="G235" s="63">
        <v>45338</v>
      </c>
      <c r="H235" s="63"/>
      <c r="I235" s="63">
        <v>45884</v>
      </c>
      <c r="J235" s="54"/>
      <c r="K235" s="66"/>
      <c r="L235" s="54"/>
      <c r="M235" s="54"/>
      <c r="N235" s="54"/>
      <c r="O235" s="54"/>
    </row>
    <row r="236" spans="2:15">
      <c r="B236" s="64">
        <v>2024</v>
      </c>
      <c r="C236" s="53" t="s">
        <v>1710</v>
      </c>
      <c r="D236" s="58" t="s">
        <v>1417</v>
      </c>
      <c r="E236" s="54" t="s">
        <v>1252</v>
      </c>
      <c r="F236" s="55">
        <v>45408</v>
      </c>
      <c r="G236" s="63" t="s">
        <v>1349</v>
      </c>
      <c r="H236" s="63"/>
      <c r="I236" s="63"/>
      <c r="J236" s="54"/>
      <c r="K236" s="66"/>
      <c r="L236" s="54"/>
      <c r="M236" s="54"/>
      <c r="N236" s="54"/>
      <c r="O236" s="54"/>
    </row>
    <row r="237" spans="2:15">
      <c r="B237" s="64">
        <v>2024</v>
      </c>
      <c r="C237" s="53" t="s">
        <v>1711</v>
      </c>
      <c r="D237" s="58" t="s">
        <v>1417</v>
      </c>
      <c r="E237" s="54" t="s">
        <v>1252</v>
      </c>
      <c r="F237" s="55">
        <v>45604</v>
      </c>
      <c r="G237" s="60">
        <v>45604</v>
      </c>
      <c r="H237" s="60">
        <v>45855</v>
      </c>
      <c r="I237" s="60"/>
      <c r="J237" s="54"/>
      <c r="K237" s="66"/>
      <c r="L237" s="54"/>
      <c r="M237" s="54"/>
      <c r="N237" s="54"/>
      <c r="O237" s="54"/>
    </row>
    <row r="238" spans="2:15">
      <c r="B238" s="64">
        <v>2024</v>
      </c>
      <c r="C238" s="53" t="s">
        <v>1712</v>
      </c>
      <c r="D238" s="58" t="s">
        <v>1417</v>
      </c>
      <c r="E238" s="54" t="s">
        <v>1258</v>
      </c>
      <c r="F238" s="55">
        <v>45526</v>
      </c>
      <c r="G238" s="60"/>
      <c r="H238" s="60" t="s">
        <v>1352</v>
      </c>
      <c r="I238" s="60"/>
      <c r="J238" s="54"/>
      <c r="K238" s="66"/>
      <c r="L238" s="54"/>
      <c r="M238" s="54"/>
      <c r="N238" s="54"/>
      <c r="O238" s="54"/>
    </row>
    <row r="239" spans="2:15">
      <c r="B239" s="64">
        <v>2024</v>
      </c>
      <c r="C239" s="53" t="s">
        <v>1713</v>
      </c>
      <c r="D239" s="58" t="s">
        <v>1417</v>
      </c>
      <c r="E239" s="54" t="s">
        <v>1252</v>
      </c>
      <c r="F239" s="55">
        <v>45645</v>
      </c>
      <c r="G239" s="60" t="s">
        <v>1354</v>
      </c>
      <c r="H239" s="60"/>
      <c r="I239" s="60"/>
      <c r="J239" s="54"/>
      <c r="K239" s="66"/>
      <c r="L239" s="54"/>
      <c r="M239" s="54"/>
      <c r="N239" s="54"/>
      <c r="O239" s="54"/>
    </row>
    <row r="240" spans="2:15">
      <c r="B240" s="64">
        <v>2024</v>
      </c>
      <c r="C240" s="53" t="s">
        <v>1714</v>
      </c>
      <c r="D240" s="58" t="s">
        <v>1417</v>
      </c>
      <c r="E240" s="54" t="s">
        <v>1252</v>
      </c>
      <c r="F240" s="55">
        <v>45399</v>
      </c>
      <c r="G240" s="60" t="s">
        <v>1359</v>
      </c>
      <c r="H240" s="60"/>
      <c r="I240" s="60"/>
      <c r="J240" s="54"/>
      <c r="K240" s="66"/>
      <c r="L240" s="54"/>
      <c r="M240" s="54"/>
      <c r="N240" s="54"/>
      <c r="O240" s="54"/>
    </row>
    <row r="241" spans="2:15">
      <c r="B241" s="64">
        <v>2024</v>
      </c>
      <c r="C241" s="53" t="s">
        <v>1715</v>
      </c>
      <c r="D241" s="58" t="s">
        <v>1417</v>
      </c>
      <c r="E241" s="54" t="s">
        <v>1252</v>
      </c>
      <c r="F241" s="55">
        <v>45644</v>
      </c>
      <c r="G241" s="60">
        <v>45644</v>
      </c>
      <c r="H241" s="60"/>
      <c r="I241" s="60"/>
      <c r="J241" s="54"/>
      <c r="K241" s="66"/>
      <c r="L241" s="54"/>
      <c r="M241" s="54"/>
      <c r="N241" s="54"/>
      <c r="O241" s="54"/>
    </row>
    <row r="242" spans="2:15">
      <c r="B242" s="64">
        <v>2024</v>
      </c>
      <c r="C242" s="53" t="s">
        <v>1716</v>
      </c>
      <c r="D242" s="58" t="s">
        <v>1417</v>
      </c>
      <c r="E242" s="54" t="s">
        <v>1258</v>
      </c>
      <c r="F242" s="55">
        <v>45497</v>
      </c>
      <c r="G242" s="60"/>
      <c r="H242" s="60" t="s">
        <v>1365</v>
      </c>
      <c r="I242" s="60"/>
      <c r="J242" s="54"/>
      <c r="K242" s="66"/>
      <c r="L242" s="54"/>
      <c r="M242" s="54"/>
      <c r="N242" s="54"/>
      <c r="O242" s="54"/>
    </row>
    <row r="243" spans="2:15">
      <c r="B243" s="64">
        <v>2024</v>
      </c>
      <c r="C243" s="53" t="s">
        <v>1717</v>
      </c>
      <c r="D243" s="58" t="s">
        <v>1417</v>
      </c>
      <c r="E243" s="54" t="s">
        <v>1252</v>
      </c>
      <c r="F243" s="55">
        <v>45590</v>
      </c>
      <c r="G243" s="60" t="s">
        <v>1367</v>
      </c>
      <c r="H243" s="60"/>
      <c r="I243" s="60"/>
      <c r="J243" s="54"/>
      <c r="K243" s="66"/>
      <c r="L243" s="54"/>
      <c r="M243" s="54"/>
      <c r="N243" s="54"/>
      <c r="O243" s="54"/>
    </row>
    <row r="244" spans="2:15">
      <c r="B244" s="64">
        <v>2024</v>
      </c>
      <c r="C244" s="53" t="s">
        <v>1718</v>
      </c>
      <c r="D244" s="58" t="s">
        <v>1417</v>
      </c>
      <c r="E244" s="54" t="s">
        <v>1252</v>
      </c>
      <c r="F244" s="55">
        <v>45646</v>
      </c>
      <c r="G244" s="60" t="s">
        <v>1372</v>
      </c>
      <c r="H244" s="60">
        <v>45838</v>
      </c>
      <c r="I244" s="60"/>
      <c r="J244" s="54"/>
      <c r="K244" s="66"/>
      <c r="L244" s="54"/>
      <c r="M244" s="54"/>
      <c r="N244" s="54"/>
      <c r="O244" s="54"/>
    </row>
    <row r="245" spans="2:15">
      <c r="B245" s="64">
        <v>2024</v>
      </c>
      <c r="C245" s="53" t="s">
        <v>1719</v>
      </c>
      <c r="D245" s="58" t="s">
        <v>1417</v>
      </c>
      <c r="E245" s="54" t="s">
        <v>1252</v>
      </c>
      <c r="F245" s="55">
        <v>45561</v>
      </c>
      <c r="G245" s="60" t="s">
        <v>1375</v>
      </c>
      <c r="H245" s="60"/>
      <c r="I245" s="61"/>
      <c r="J245" s="54"/>
      <c r="K245" s="66"/>
      <c r="L245" s="54"/>
      <c r="M245" s="54"/>
      <c r="N245" s="54"/>
      <c r="O245" s="54"/>
    </row>
    <row r="246" spans="2:15">
      <c r="B246" s="64">
        <v>2024</v>
      </c>
      <c r="C246" s="53" t="s">
        <v>1720</v>
      </c>
      <c r="D246" s="58" t="s">
        <v>1417</v>
      </c>
      <c r="E246" s="54" t="s">
        <v>1252</v>
      </c>
      <c r="F246" s="55">
        <v>45616</v>
      </c>
      <c r="G246" s="60" t="s">
        <v>1377</v>
      </c>
      <c r="H246" s="60">
        <v>45772</v>
      </c>
      <c r="I246" s="61"/>
      <c r="J246" s="54"/>
      <c r="K246" s="66"/>
      <c r="L246" s="54"/>
      <c r="M246" s="54"/>
      <c r="N246" s="54"/>
      <c r="O246" s="54"/>
    </row>
    <row r="247" spans="2:15">
      <c r="B247" s="64">
        <v>2024</v>
      </c>
      <c r="C247" s="53" t="s">
        <v>1721</v>
      </c>
      <c r="D247" s="58" t="s">
        <v>1417</v>
      </c>
      <c r="E247" s="56" t="s">
        <v>1252</v>
      </c>
      <c r="F247" s="55">
        <v>45630</v>
      </c>
      <c r="G247" s="61"/>
      <c r="H247" s="62"/>
      <c r="I247" s="62"/>
      <c r="J247" s="54"/>
      <c r="K247" s="66"/>
      <c r="L247" s="54"/>
      <c r="M247" s="54"/>
      <c r="N247" s="54"/>
      <c r="O247" s="54"/>
    </row>
    <row r="248" spans="2:15">
      <c r="B248" s="64">
        <v>2023</v>
      </c>
      <c r="C248" s="53" t="s">
        <v>1722</v>
      </c>
      <c r="D248" s="58" t="s">
        <v>1417</v>
      </c>
      <c r="E248" s="54" t="s">
        <v>1252</v>
      </c>
      <c r="F248" s="55">
        <v>45105</v>
      </c>
      <c r="G248" s="60" t="s">
        <v>1329</v>
      </c>
      <c r="H248" s="60"/>
      <c r="I248" s="60"/>
      <c r="J248" s="54"/>
      <c r="K248" s="66"/>
      <c r="L248" s="54"/>
      <c r="M248" s="54"/>
      <c r="N248" s="54"/>
      <c r="O248" s="54"/>
    </row>
    <row r="249" spans="2:15">
      <c r="B249" s="64">
        <v>2023</v>
      </c>
      <c r="C249" s="53" t="s">
        <v>1723</v>
      </c>
      <c r="D249" s="58" t="s">
        <v>1417</v>
      </c>
      <c r="E249" s="54" t="s">
        <v>1252</v>
      </c>
      <c r="F249" s="55">
        <v>45069</v>
      </c>
      <c r="G249" s="60" t="s">
        <v>1331</v>
      </c>
      <c r="H249" s="60"/>
      <c r="I249" s="60"/>
      <c r="J249" s="54"/>
      <c r="K249" s="66"/>
      <c r="L249" s="54"/>
      <c r="M249" s="54"/>
      <c r="N249" s="54"/>
      <c r="O249" s="54"/>
    </row>
    <row r="250" spans="2:15">
      <c r="B250" s="64">
        <v>2023</v>
      </c>
      <c r="C250" s="53" t="s">
        <v>1724</v>
      </c>
      <c r="D250" s="58" t="s">
        <v>1417</v>
      </c>
      <c r="E250" s="54" t="s">
        <v>1252</v>
      </c>
      <c r="F250" s="55">
        <v>44953</v>
      </c>
      <c r="G250" s="60" t="s">
        <v>1334</v>
      </c>
      <c r="H250" s="60">
        <v>45184</v>
      </c>
      <c r="I250" s="60"/>
      <c r="J250" s="54"/>
      <c r="K250" s="66"/>
      <c r="L250" s="54"/>
      <c r="M250" s="54"/>
      <c r="N250" s="54"/>
      <c r="O250" s="54"/>
    </row>
    <row r="251" spans="2:15">
      <c r="B251" s="64">
        <v>2023</v>
      </c>
      <c r="C251" s="53" t="s">
        <v>1725</v>
      </c>
      <c r="D251" s="58" t="s">
        <v>1417</v>
      </c>
      <c r="E251" s="54" t="s">
        <v>1252</v>
      </c>
      <c r="F251" s="55">
        <v>45268</v>
      </c>
      <c r="G251" s="60" t="s">
        <v>1338</v>
      </c>
      <c r="H251" s="60">
        <v>45331</v>
      </c>
      <c r="I251" s="60">
        <v>45558</v>
      </c>
      <c r="J251" s="54"/>
      <c r="K251" s="66"/>
      <c r="L251" s="54"/>
      <c r="M251" s="54"/>
      <c r="N251" s="54"/>
      <c r="O251" s="54"/>
    </row>
    <row r="252" spans="2:15">
      <c r="B252" s="64">
        <v>2023</v>
      </c>
      <c r="C252" s="53" t="s">
        <v>1726</v>
      </c>
      <c r="D252" s="58" t="s">
        <v>1417</v>
      </c>
      <c r="E252" s="54" t="s">
        <v>1249</v>
      </c>
      <c r="F252" s="55">
        <v>45287</v>
      </c>
      <c r="G252" s="60" t="s">
        <v>1341</v>
      </c>
      <c r="H252" s="60">
        <v>45497</v>
      </c>
      <c r="I252" s="60">
        <v>45287</v>
      </c>
      <c r="J252" s="54"/>
      <c r="K252" s="66"/>
      <c r="L252" s="54"/>
      <c r="M252" s="54"/>
      <c r="N252" s="54"/>
      <c r="O252" s="54"/>
    </row>
    <row r="253" spans="2:15">
      <c r="B253" s="64">
        <v>2023</v>
      </c>
      <c r="C253" s="53" t="s">
        <v>1727</v>
      </c>
      <c r="D253" s="58" t="s">
        <v>1417</v>
      </c>
      <c r="E253" s="54" t="s">
        <v>1252</v>
      </c>
      <c r="F253" s="55">
        <v>45191</v>
      </c>
      <c r="G253" s="60" t="s">
        <v>1344</v>
      </c>
      <c r="H253" s="60"/>
      <c r="I253" s="60"/>
      <c r="J253" s="54"/>
      <c r="K253" s="66"/>
      <c r="L253" s="54"/>
      <c r="M253" s="54"/>
      <c r="N253" s="54"/>
      <c r="O253" s="54"/>
    </row>
    <row r="254" spans="2:15">
      <c r="B254" s="64">
        <v>2023</v>
      </c>
      <c r="C254" s="53" t="s">
        <v>1728</v>
      </c>
      <c r="D254" s="58" t="s">
        <v>1417</v>
      </c>
      <c r="E254" s="56" t="s">
        <v>1252</v>
      </c>
      <c r="F254" s="55">
        <v>45009</v>
      </c>
      <c r="G254" s="61"/>
      <c r="H254" s="62"/>
      <c r="I254" s="62"/>
      <c r="J254" s="54"/>
      <c r="K254" s="66"/>
      <c r="L254" s="54"/>
      <c r="M254" s="54"/>
      <c r="N254" s="54"/>
      <c r="O254" s="54"/>
    </row>
    <row r="255" spans="2:15">
      <c r="B255" s="64">
        <v>2023</v>
      </c>
      <c r="C255" s="53" t="s">
        <v>1729</v>
      </c>
      <c r="D255" s="58" t="s">
        <v>1417</v>
      </c>
      <c r="E255" s="54" t="s">
        <v>1252</v>
      </c>
      <c r="F255" s="55">
        <v>45268</v>
      </c>
      <c r="G255" s="60" t="s">
        <v>1338</v>
      </c>
      <c r="H255" s="60"/>
      <c r="I255" s="60"/>
      <c r="J255" s="54"/>
      <c r="K255" s="66"/>
      <c r="L255" s="54"/>
      <c r="M255" s="54"/>
      <c r="N255" s="54"/>
      <c r="O255" s="54"/>
    </row>
    <row r="256" spans="2:15">
      <c r="B256" s="64">
        <v>2023</v>
      </c>
      <c r="C256" s="53" t="s">
        <v>1730</v>
      </c>
      <c r="D256" s="58" t="s">
        <v>1417</v>
      </c>
      <c r="E256" s="54" t="s">
        <v>1252</v>
      </c>
      <c r="F256" s="55">
        <v>45033</v>
      </c>
      <c r="G256" s="60" t="s">
        <v>1356</v>
      </c>
      <c r="H256" s="60"/>
      <c r="I256" s="60"/>
      <c r="J256" s="54"/>
      <c r="K256" s="66"/>
      <c r="L256" s="54"/>
      <c r="M256" s="54"/>
      <c r="N256" s="54"/>
      <c r="O256" s="54"/>
    </row>
    <row r="257" spans="2:15">
      <c r="B257" s="64">
        <v>2023</v>
      </c>
      <c r="C257" s="53" t="s">
        <v>1731</v>
      </c>
      <c r="D257" s="58" t="s">
        <v>1417</v>
      </c>
      <c r="E257" s="54" t="s">
        <v>1252</v>
      </c>
      <c r="F257" s="55">
        <v>45156</v>
      </c>
      <c r="G257" s="60" t="s">
        <v>1361</v>
      </c>
      <c r="H257" s="60"/>
      <c r="I257" s="60"/>
      <c r="J257" s="54"/>
      <c r="K257" s="66"/>
      <c r="L257" s="54"/>
      <c r="M257" s="54"/>
      <c r="N257" s="54"/>
      <c r="O257" s="54"/>
    </row>
    <row r="258" spans="2:15">
      <c r="B258" s="64">
        <v>2023</v>
      </c>
      <c r="C258" s="53" t="s">
        <v>1732</v>
      </c>
      <c r="D258" s="58" t="s">
        <v>1417</v>
      </c>
      <c r="E258" s="54" t="s">
        <v>1252</v>
      </c>
      <c r="F258" s="55">
        <v>44995</v>
      </c>
      <c r="G258" s="60" t="s">
        <v>1369</v>
      </c>
      <c r="H258" s="60"/>
      <c r="I258" s="60">
        <v>45576</v>
      </c>
      <c r="J258" s="54"/>
      <c r="K258" s="66"/>
      <c r="L258" s="54"/>
      <c r="M258" s="54"/>
      <c r="N258" s="54"/>
      <c r="O258" s="54"/>
    </row>
    <row r="259" spans="2:15">
      <c r="B259" s="64">
        <v>2022</v>
      </c>
      <c r="C259" s="53" t="s">
        <v>1733</v>
      </c>
      <c r="D259" s="58" t="s">
        <v>1417</v>
      </c>
      <c r="E259" s="54" t="s">
        <v>1252</v>
      </c>
      <c r="F259" s="55">
        <f>MIN(G259:I259)</f>
        <v>44811</v>
      </c>
      <c r="G259" s="60">
        <v>44811</v>
      </c>
      <c r="H259" s="60"/>
      <c r="I259" s="60"/>
      <c r="J259" s="54"/>
      <c r="K259" s="66"/>
      <c r="L259" s="54"/>
      <c r="M259" s="54"/>
      <c r="N259" s="54"/>
      <c r="O259" s="54"/>
    </row>
    <row r="260" spans="2:15">
      <c r="B260" s="64">
        <v>2022</v>
      </c>
      <c r="C260" s="53" t="s">
        <v>1734</v>
      </c>
      <c r="D260" s="58" t="s">
        <v>1417</v>
      </c>
      <c r="E260" s="56" t="s">
        <v>1252</v>
      </c>
      <c r="F260" s="59">
        <v>44887</v>
      </c>
      <c r="G260" s="61"/>
      <c r="H260" s="62"/>
      <c r="I260" s="62"/>
      <c r="J260" s="54"/>
      <c r="K260" s="66"/>
      <c r="L260" s="54"/>
      <c r="M260" s="54"/>
      <c r="N260" s="54"/>
      <c r="O260" s="54"/>
    </row>
    <row r="261" spans="2:15">
      <c r="B261" s="64">
        <v>2022</v>
      </c>
      <c r="C261" s="53" t="s">
        <v>1735</v>
      </c>
      <c r="D261" s="58" t="s">
        <v>1417</v>
      </c>
      <c r="E261" s="54" t="s">
        <v>1252</v>
      </c>
      <c r="F261" s="55">
        <f>MIN(G261:I261)</f>
        <v>44643</v>
      </c>
      <c r="G261" s="60">
        <v>44643</v>
      </c>
      <c r="H261" s="60">
        <v>44904</v>
      </c>
      <c r="I261" s="60">
        <v>44798</v>
      </c>
      <c r="J261" s="54"/>
      <c r="K261" s="66"/>
      <c r="L261" s="54"/>
      <c r="M261" s="54"/>
      <c r="N261" s="54"/>
      <c r="O261" s="54"/>
    </row>
    <row r="262" spans="2:15">
      <c r="B262" s="64">
        <v>2022</v>
      </c>
      <c r="C262" s="53" t="s">
        <v>1736</v>
      </c>
      <c r="D262" s="58" t="s">
        <v>1417</v>
      </c>
      <c r="E262" s="56" t="s">
        <v>1252</v>
      </c>
      <c r="F262" s="59">
        <v>44601</v>
      </c>
      <c r="G262" s="61"/>
      <c r="H262" s="62"/>
      <c r="I262" s="62"/>
      <c r="J262" s="54"/>
      <c r="K262" s="66"/>
      <c r="L262" s="54"/>
      <c r="M262" s="54"/>
      <c r="N262" s="54"/>
      <c r="O262" s="54"/>
    </row>
    <row r="263" spans="2:15">
      <c r="B263" s="64">
        <v>2022</v>
      </c>
      <c r="C263" s="53" t="s">
        <v>1737</v>
      </c>
      <c r="D263" s="58" t="s">
        <v>1417</v>
      </c>
      <c r="E263" s="54" t="s">
        <v>1258</v>
      </c>
      <c r="F263" s="55">
        <f>MIN(G263:I263)</f>
        <v>44736</v>
      </c>
      <c r="G263" s="60"/>
      <c r="H263" s="60">
        <v>44736</v>
      </c>
      <c r="I263" s="60"/>
      <c r="J263" s="54"/>
      <c r="K263" s="66"/>
      <c r="L263" s="54"/>
      <c r="M263" s="54"/>
      <c r="N263" s="54"/>
      <c r="O263" s="54"/>
    </row>
    <row r="264" spans="2:15">
      <c r="B264" s="64">
        <v>2022</v>
      </c>
      <c r="C264" s="53" t="s">
        <v>1738</v>
      </c>
      <c r="D264" s="58" t="s">
        <v>1417</v>
      </c>
      <c r="E264" s="56" t="s">
        <v>1258</v>
      </c>
      <c r="F264" s="59">
        <v>44876</v>
      </c>
      <c r="G264" s="61"/>
      <c r="H264" s="62"/>
      <c r="I264" s="62"/>
      <c r="J264" s="54"/>
      <c r="K264" s="66"/>
      <c r="L264" s="54"/>
      <c r="M264" s="54"/>
      <c r="N264" s="54"/>
      <c r="O264" s="54"/>
    </row>
    <row r="265" spans="2:15">
      <c r="B265" s="64">
        <v>2022</v>
      </c>
      <c r="C265" s="53" t="s">
        <v>1739</v>
      </c>
      <c r="D265" s="58" t="s">
        <v>1417</v>
      </c>
      <c r="E265" s="54" t="s">
        <v>1252</v>
      </c>
      <c r="F265" s="55">
        <f t="shared" ref="F265:F270" si="2">MIN(G265:I265)</f>
        <v>44616</v>
      </c>
      <c r="G265" s="60"/>
      <c r="H265" s="60"/>
      <c r="I265" s="60">
        <v>44616</v>
      </c>
      <c r="J265" s="54"/>
      <c r="K265" s="66"/>
      <c r="L265" s="54"/>
      <c r="M265" s="54"/>
      <c r="N265" s="54"/>
      <c r="O265" s="54"/>
    </row>
    <row r="266" spans="2:15">
      <c r="B266" s="64">
        <v>2021</v>
      </c>
      <c r="C266" s="53" t="s">
        <v>1740</v>
      </c>
      <c r="D266" s="58" t="s">
        <v>1417</v>
      </c>
      <c r="E266" s="54" t="s">
        <v>1252</v>
      </c>
      <c r="F266" s="55">
        <f t="shared" si="2"/>
        <v>44477</v>
      </c>
      <c r="G266" s="60">
        <v>44477</v>
      </c>
      <c r="H266" s="60"/>
      <c r="I266" s="60"/>
      <c r="J266" s="54"/>
      <c r="K266" s="66"/>
      <c r="L266" s="54"/>
      <c r="M266" s="54"/>
      <c r="N266" s="54"/>
      <c r="O266" s="54"/>
    </row>
    <row r="267" spans="2:15">
      <c r="B267" s="64">
        <v>2021</v>
      </c>
      <c r="C267" s="53" t="s">
        <v>1741</v>
      </c>
      <c r="D267" s="58" t="s">
        <v>1417</v>
      </c>
      <c r="E267" s="54" t="s">
        <v>1252</v>
      </c>
      <c r="F267" s="55">
        <f t="shared" si="2"/>
        <v>44547</v>
      </c>
      <c r="G267" s="60">
        <v>44547</v>
      </c>
      <c r="H267" s="60">
        <v>45148</v>
      </c>
      <c r="I267" s="60">
        <v>45188</v>
      </c>
      <c r="J267" s="54"/>
      <c r="K267" s="66"/>
      <c r="L267" s="54"/>
      <c r="M267" s="54"/>
      <c r="N267" s="54"/>
      <c r="O267" s="54"/>
    </row>
    <row r="268" spans="2:15">
      <c r="B268" s="64">
        <v>2021</v>
      </c>
      <c r="C268" s="53" t="s">
        <v>1742</v>
      </c>
      <c r="D268" s="58" t="s">
        <v>1417</v>
      </c>
      <c r="E268" s="54" t="s">
        <v>1252</v>
      </c>
      <c r="F268" s="55">
        <f t="shared" si="2"/>
        <v>44393</v>
      </c>
      <c r="G268" s="60">
        <v>44393</v>
      </c>
      <c r="H268" s="60"/>
      <c r="I268" s="60"/>
      <c r="J268" s="54"/>
      <c r="K268" s="66"/>
      <c r="L268" s="54"/>
      <c r="M268" s="54"/>
      <c r="N268" s="54"/>
      <c r="O268" s="54"/>
    </row>
    <row r="269" spans="2:15">
      <c r="B269" s="64">
        <v>2021</v>
      </c>
      <c r="C269" s="53" t="s">
        <v>1743</v>
      </c>
      <c r="D269" s="58" t="s">
        <v>1417</v>
      </c>
      <c r="E269" s="54" t="s">
        <v>1252</v>
      </c>
      <c r="F269" s="55">
        <f t="shared" si="2"/>
        <v>44253</v>
      </c>
      <c r="G269" s="60">
        <v>44253</v>
      </c>
      <c r="H269" s="60">
        <v>44825</v>
      </c>
      <c r="I269" s="60"/>
      <c r="J269" s="54"/>
      <c r="K269" s="66"/>
      <c r="L269" s="54"/>
      <c r="M269" s="54"/>
      <c r="N269" s="54"/>
      <c r="O269" s="54"/>
    </row>
    <row r="270" spans="2:15">
      <c r="B270" s="64">
        <v>2021</v>
      </c>
      <c r="C270" s="53" t="s">
        <v>1744</v>
      </c>
      <c r="D270" s="58" t="s">
        <v>1417</v>
      </c>
      <c r="E270" s="54" t="s">
        <v>1252</v>
      </c>
      <c r="F270" s="55">
        <f t="shared" si="2"/>
        <v>44529</v>
      </c>
      <c r="G270" s="60">
        <v>44529</v>
      </c>
      <c r="H270" s="60"/>
      <c r="I270" s="60"/>
      <c r="J270" s="54"/>
      <c r="K270" s="66"/>
      <c r="L270" s="54"/>
      <c r="M270" s="54"/>
      <c r="N270" s="54"/>
      <c r="O270" s="54"/>
    </row>
    <row r="271" spans="2:15">
      <c r="B271" s="64">
        <v>2021</v>
      </c>
      <c r="C271" s="53" t="s">
        <v>1745</v>
      </c>
      <c r="D271" s="58" t="s">
        <v>1417</v>
      </c>
      <c r="E271" s="56" t="s">
        <v>1258</v>
      </c>
      <c r="F271" s="55">
        <v>44512</v>
      </c>
      <c r="G271" s="61"/>
      <c r="H271" s="62"/>
      <c r="I271" s="62"/>
      <c r="J271" s="54"/>
      <c r="K271" s="66"/>
      <c r="L271" s="54"/>
      <c r="M271" s="54"/>
      <c r="N271" s="54"/>
      <c r="O271" s="54"/>
    </row>
    <row r="272" spans="2:15">
      <c r="B272" s="64">
        <v>2021</v>
      </c>
      <c r="C272" s="53" t="s">
        <v>1746</v>
      </c>
      <c r="D272" s="58" t="s">
        <v>1417</v>
      </c>
      <c r="E272" s="54" t="s">
        <v>1258</v>
      </c>
      <c r="F272" s="55">
        <f>MIN(G272:I272)</f>
        <v>44547</v>
      </c>
      <c r="G272" s="60"/>
      <c r="H272" s="60">
        <v>44547</v>
      </c>
      <c r="I272" s="60"/>
      <c r="J272" s="54"/>
      <c r="K272" s="66"/>
      <c r="L272" s="54"/>
      <c r="M272" s="54"/>
      <c r="N272" s="54"/>
      <c r="O272" s="54"/>
    </row>
    <row r="273" spans="2:15">
      <c r="B273" s="64">
        <v>2021</v>
      </c>
      <c r="C273" s="53" t="s">
        <v>1747</v>
      </c>
      <c r="D273" s="58" t="s">
        <v>1417</v>
      </c>
      <c r="E273" s="56" t="s">
        <v>1252</v>
      </c>
      <c r="F273" s="55">
        <v>44232</v>
      </c>
      <c r="G273" s="61"/>
      <c r="H273" s="62"/>
      <c r="I273" s="62"/>
      <c r="J273" s="54"/>
      <c r="K273" s="66"/>
      <c r="L273" s="54"/>
      <c r="M273" s="54"/>
      <c r="N273" s="54"/>
      <c r="O273" s="54"/>
    </row>
    <row r="274" spans="2:15">
      <c r="B274" s="64">
        <v>2021</v>
      </c>
      <c r="C274" s="53" t="s">
        <v>1748</v>
      </c>
      <c r="D274" s="58" t="s">
        <v>1417</v>
      </c>
      <c r="E274" s="56" t="s">
        <v>1249</v>
      </c>
      <c r="F274" s="59">
        <v>44612</v>
      </c>
      <c r="G274" s="61"/>
      <c r="H274" s="62"/>
      <c r="I274" s="62"/>
      <c r="J274" s="54"/>
      <c r="K274" s="66"/>
      <c r="L274" s="54"/>
      <c r="M274" s="54"/>
      <c r="N274" s="54"/>
      <c r="O274" s="54"/>
    </row>
    <row r="275" spans="2:15">
      <c r="C275" s="34"/>
      <c r="D275" s="34"/>
      <c r="E275" s="34"/>
      <c r="F275" s="36"/>
      <c r="G275" s="36"/>
      <c r="H275" s="35"/>
      <c r="I275" s="35"/>
      <c r="J275" s="34"/>
      <c r="K275" s="68"/>
      <c r="L275" s="34"/>
      <c r="M275" s="34"/>
      <c r="N275" s="34"/>
      <c r="O275" s="34"/>
    </row>
  </sheetData>
  <sortState xmlns:xlrd2="http://schemas.microsoft.com/office/spreadsheetml/2017/richdata2" ref="B168:I274">
    <sortCondition descending="1" ref="B168:B274"/>
    <sortCondition ref="C168:C274"/>
  </sortState>
  <mergeCells count="3">
    <mergeCell ref="K3:L3"/>
    <mergeCell ref="H3:I3"/>
    <mergeCell ref="B1:O1"/>
  </mergeCells>
  <pageMargins left="0.7" right="0.7" top="0.75" bottom="0.75" header="0.3" footer="0.3"/>
  <pageSetup scale="33"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SAS Institute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Éliane Poulin (PMPRB/CEPMB)</cp:lastModifiedBy>
  <cp:revision/>
  <dcterms:created xsi:type="dcterms:W3CDTF">2025-11-13T15:19:56Z</dcterms:created>
  <dcterms:modified xsi:type="dcterms:W3CDTF">2026-10-09T22:05:45Z</dcterms:modified>
  <cp:category/>
  <cp:contentStatus/>
</cp:coreProperties>
</file>