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Ex2.xml" ContentType="application/vnd.ms-office.chartex+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Ex3.xml" ContentType="application/vnd.ms-office.chartex+xml"/>
  <Override PartName="/xl/charts/style3.xml" ContentType="application/vnd.ms-office.chartstyle+xml"/>
  <Override PartName="/xl/charts/colors3.xml" ContentType="application/vnd.ms-office.chartcolorstyle+xml"/>
  <Override PartName="/xl/pivotTables/pivotTable1.xml" ContentType="application/vnd.openxmlformats-officedocument.spreadsheetml.pivotTable+xml"/>
  <Override PartName="/xl/drawings/drawing6.xml" ContentType="application/vnd.openxmlformats-officedocument.drawing+xml"/>
  <Override PartName="/xl/charts/chart1.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hidePivotFieldList="1" defaultThemeVersion="124226"/>
  <mc:AlternateContent xmlns:mc="http://schemas.openxmlformats.org/markup-compatibility/2006">
    <mc:Choice Requires="x15">
      <x15ac:absPath xmlns:x15ac="http://schemas.microsoft.com/office/spreadsheetml/2010/11/ac" url="https://109gc-my.sharepoint.com/personal/eliane_poulin_pmprb-cepmb_gc_ca/Documents/NPDUIS/MEW_2026/OneDrive_1_2026-10-08/"/>
    </mc:Choice>
  </mc:AlternateContent>
  <xr:revisionPtr revIDLastSave="200" documentId="13_ncr:1_{3AB36887-EC34-4B97-A9F6-09DE7EDC4F23}" xr6:coauthVersionLast="47" xr6:coauthVersionMax="47" xr10:uidLastSave="{DFA467F1-DDFC-44CA-8877-29FD65238CBA}"/>
  <bookViews>
    <workbookView xWindow="-120" yWindow="-120" windowWidth="29040" windowHeight="15720" firstSheet="5" activeTab="5" xr2:uid="{00000000-000D-0000-FFFF-FFFF00000000}"/>
  </bookViews>
  <sheets>
    <sheet name="master prices" sheetId="1" state="hidden" r:id="rId1"/>
    <sheet name="master lag" sheetId="2" state="hidden" r:id="rId2"/>
    <sheet name="appendix figre A2 rough" sheetId="3" state="hidden" r:id="rId3"/>
    <sheet name="appendix A2 draft" sheetId="4" state="hidden" r:id="rId4"/>
    <sheet name="Info" sheetId="11" r:id="rId5"/>
    <sheet name="Tableau" sheetId="9" r:id="rId6"/>
    <sheet name="C5a pmprb11 price ratio figure" sheetId="5" state="hidden" r:id="rId7"/>
    <sheet name="C5b US price ratio figure" sheetId="6" state="hidden" r:id="rId8"/>
    <sheet name="C5a oecd price ratio " sheetId="10" state="hidden" r:id="rId9"/>
    <sheet name="C6 annual ratios " sheetId="8" state="hidden" r:id="rId10"/>
  </sheets>
  <definedNames>
    <definedName name="_xlnm._FilterDatabase" localSheetId="8" hidden="1">'C5a oecd price ratio '!$A$1:$A$61</definedName>
    <definedName name="_xlnm._FilterDatabase" localSheetId="6" hidden="1">'C5a pmprb11 price ratio figure'!$A$1:$A$129</definedName>
    <definedName name="_xlnm._FilterDatabase" localSheetId="7" hidden="1">'C5b US price ratio figure'!$A$1:$A$127</definedName>
    <definedName name="_xlchart.v1.0" hidden="1">'C5a pmprb11 price ratio figure'!$A$2:$A$60</definedName>
    <definedName name="_xlchart.v1.1" hidden="1">'C5b US price ratio figure'!$A$2:$A$56</definedName>
    <definedName name="_xlchart.v1.2" hidden="1">'C5a oecd price ratio '!$A$2:$A$61</definedName>
    <definedName name="master_lag">'master lag'!$A$1:$DD$129</definedName>
    <definedName name="master_prices">'master prices'!$A$1:$CY$129</definedName>
  </definedNames>
  <calcPr calcId="191028"/>
  <pivotCaches>
    <pivotCache cacheId="582"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0" l="1"/>
  <c r="E9" i="10"/>
  <c r="E8" i="10"/>
  <c r="E7" i="10"/>
  <c r="N3" i="3"/>
  <c r="N4" i="3"/>
  <c r="N5" i="3"/>
  <c r="N6" i="3"/>
  <c r="N7" i="3"/>
  <c r="N8" i="3"/>
  <c r="N9" i="3"/>
  <c r="N10" i="3"/>
  <c r="N11" i="3"/>
  <c r="N12" i="3"/>
  <c r="N13" i="3"/>
  <c r="N14" i="3"/>
  <c r="N15" i="3"/>
  <c r="N16" i="3"/>
  <c r="N17" i="3"/>
  <c r="N18" i="3"/>
  <c r="N19" i="3"/>
  <c r="N20" i="3"/>
  <c r="N21" i="3"/>
  <c r="N22" i="3"/>
  <c r="N23" i="3"/>
  <c r="N24" i="3"/>
  <c r="N25" i="3"/>
  <c r="N26" i="3"/>
  <c r="N27" i="3"/>
  <c r="N28" i="3"/>
  <c r="N29" i="3"/>
  <c r="N30" i="3"/>
  <c r="N31" i="3"/>
  <c r="N32" i="3"/>
  <c r="N33" i="3"/>
  <c r="N34" i="3"/>
  <c r="N35" i="3"/>
  <c r="N36" i="3"/>
  <c r="N37" i="3"/>
  <c r="N38" i="3"/>
  <c r="N39" i="3"/>
  <c r="N40" i="3"/>
  <c r="N41" i="3"/>
  <c r="N42" i="3"/>
  <c r="N43" i="3"/>
  <c r="N44" i="3"/>
  <c r="N45" i="3"/>
  <c r="N46" i="3"/>
  <c r="N47" i="3"/>
  <c r="N48" i="3"/>
  <c r="N49" i="3"/>
  <c r="N50" i="3"/>
  <c r="N51" i="3"/>
  <c r="N52" i="3"/>
  <c r="N53" i="3"/>
  <c r="N54" i="3"/>
  <c r="N55" i="3"/>
  <c r="N56" i="3"/>
  <c r="N57" i="3"/>
  <c r="N58" i="3"/>
  <c r="N59" i="3"/>
  <c r="N60" i="3"/>
  <c r="N61" i="3"/>
  <c r="N62" i="3"/>
  <c r="N63" i="3"/>
  <c r="N64" i="3"/>
  <c r="N65" i="3"/>
  <c r="N66" i="3"/>
  <c r="N67" i="3"/>
  <c r="N68" i="3"/>
  <c r="N69" i="3"/>
  <c r="N70" i="3"/>
  <c r="N71" i="3"/>
  <c r="N72" i="3"/>
  <c r="N73" i="3"/>
  <c r="N74" i="3"/>
  <c r="N75" i="3"/>
  <c r="N76" i="3"/>
  <c r="N77" i="3"/>
  <c r="N78" i="3"/>
  <c r="N79" i="3"/>
  <c r="N80" i="3"/>
  <c r="N81" i="3"/>
  <c r="N82" i="3"/>
  <c r="N83" i="3"/>
  <c r="N84" i="3"/>
  <c r="N85" i="3"/>
  <c r="N86" i="3"/>
  <c r="N87" i="3"/>
  <c r="N88" i="3"/>
  <c r="N89" i="3"/>
  <c r="N90" i="3"/>
  <c r="N91" i="3"/>
  <c r="N92" i="3"/>
  <c r="N93" i="3"/>
  <c r="N94" i="3"/>
  <c r="N95" i="3"/>
  <c r="N96" i="3"/>
  <c r="N97" i="3"/>
  <c r="N98" i="3"/>
  <c r="N99" i="3"/>
  <c r="N100" i="3"/>
  <c r="N101" i="3"/>
  <c r="N102" i="3"/>
  <c r="N103" i="3"/>
  <c r="N104" i="3"/>
  <c r="N105" i="3"/>
  <c r="N106" i="3"/>
  <c r="N107" i="3"/>
  <c r="N108" i="3"/>
  <c r="N109" i="3"/>
  <c r="N110" i="3"/>
  <c r="N111" i="3"/>
  <c r="N112" i="3"/>
  <c r="N113" i="3"/>
  <c r="N114" i="3"/>
  <c r="N115" i="3"/>
  <c r="N116" i="3"/>
  <c r="N117" i="3"/>
  <c r="N118" i="3"/>
  <c r="N119" i="3"/>
  <c r="N120" i="3"/>
  <c r="N121" i="3"/>
  <c r="N122" i="3"/>
  <c r="N123" i="3"/>
  <c r="N124" i="3"/>
  <c r="N125" i="3"/>
  <c r="N126" i="3"/>
  <c r="N127" i="3"/>
  <c r="N128" i="3"/>
  <c r="N129" i="3"/>
  <c r="N2" i="3"/>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2" i="1"/>
  <c r="U2" i="3"/>
  <c r="U3" i="3"/>
  <c r="U4" i="3"/>
  <c r="U5" i="3"/>
  <c r="U6" i="3"/>
  <c r="U7" i="3"/>
  <c r="U8" i="3"/>
  <c r="U9" i="3"/>
  <c r="U10" i="3"/>
  <c r="U11" i="3"/>
  <c r="U12" i="3"/>
  <c r="U13" i="3"/>
  <c r="U14" i="3"/>
  <c r="U15" i="3"/>
  <c r="U16" i="3"/>
  <c r="U17" i="3"/>
  <c r="U18" i="3"/>
  <c r="U19" i="3"/>
  <c r="U20" i="3"/>
  <c r="U21" i="3"/>
  <c r="U22" i="3"/>
  <c r="U23" i="3"/>
  <c r="U24" i="3"/>
  <c r="U25" i="3"/>
  <c r="U26" i="3"/>
  <c r="U27" i="3"/>
  <c r="U28" i="3"/>
  <c r="U29" i="3"/>
  <c r="U30" i="3"/>
  <c r="U31" i="3"/>
  <c r="U32" i="3"/>
  <c r="U33" i="3"/>
  <c r="U34" i="3"/>
  <c r="U35" i="3"/>
  <c r="U36" i="3"/>
  <c r="U37" i="3"/>
  <c r="U38" i="3"/>
  <c r="U39" i="3"/>
  <c r="U40" i="3"/>
  <c r="U41" i="3"/>
  <c r="U42" i="3"/>
  <c r="U43" i="3"/>
  <c r="U44" i="3"/>
  <c r="U45" i="3"/>
  <c r="U46" i="3"/>
  <c r="U47" i="3"/>
  <c r="U48" i="3"/>
  <c r="U49" i="3"/>
  <c r="U50" i="3"/>
  <c r="U51" i="3"/>
  <c r="U52" i="3"/>
  <c r="U53" i="3"/>
  <c r="U54" i="3"/>
  <c r="U55" i="3"/>
  <c r="U56" i="3"/>
  <c r="U57" i="3"/>
  <c r="U58" i="3"/>
  <c r="U59" i="3"/>
  <c r="U60" i="3"/>
  <c r="U61" i="3"/>
  <c r="U62" i="3"/>
  <c r="U63" i="3"/>
  <c r="U64" i="3"/>
  <c r="U65" i="3"/>
  <c r="U66" i="3"/>
  <c r="U67" i="3"/>
  <c r="U68" i="3"/>
  <c r="U69" i="3"/>
  <c r="U70" i="3"/>
  <c r="U71" i="3"/>
  <c r="U72" i="3"/>
  <c r="U73" i="3"/>
  <c r="U74" i="3"/>
  <c r="U75" i="3"/>
  <c r="U76" i="3"/>
  <c r="U77" i="3"/>
  <c r="U78" i="3"/>
  <c r="U79" i="3"/>
  <c r="U80" i="3"/>
  <c r="U81" i="3"/>
  <c r="U82" i="3"/>
  <c r="U83" i="3"/>
  <c r="U84" i="3"/>
  <c r="U85" i="3"/>
  <c r="U86" i="3"/>
  <c r="U87" i="3"/>
  <c r="U88" i="3"/>
  <c r="U89" i="3"/>
  <c r="U90" i="3"/>
  <c r="U91" i="3"/>
  <c r="U92" i="3"/>
  <c r="U93" i="3"/>
  <c r="U94" i="3"/>
  <c r="U95" i="3"/>
  <c r="U96" i="3"/>
  <c r="U97" i="3"/>
  <c r="U98" i="3"/>
  <c r="U99" i="3"/>
  <c r="U100" i="3"/>
  <c r="U101" i="3"/>
  <c r="U102" i="3"/>
  <c r="U103" i="3"/>
  <c r="U104" i="3"/>
  <c r="U105" i="3"/>
  <c r="U106" i="3"/>
  <c r="U107" i="3"/>
  <c r="U108" i="3"/>
  <c r="U109" i="3"/>
  <c r="U110" i="3"/>
  <c r="U111" i="3"/>
  <c r="U112" i="3"/>
  <c r="U113" i="3"/>
  <c r="U114" i="3"/>
  <c r="U115" i="3"/>
  <c r="U116" i="3"/>
  <c r="U117" i="3"/>
  <c r="U118" i="3"/>
  <c r="U119" i="3"/>
  <c r="U120" i="3"/>
  <c r="U121" i="3"/>
  <c r="U122" i="3"/>
  <c r="U123" i="3"/>
  <c r="U124" i="3"/>
  <c r="U125" i="3"/>
  <c r="U126" i="3"/>
  <c r="U127" i="3"/>
  <c r="U128" i="3"/>
  <c r="U129" i="3"/>
  <c r="AB3" i="3"/>
  <c r="AB4" i="3"/>
  <c r="AB5" i="3"/>
  <c r="AB6" i="3"/>
  <c r="AB7" i="3"/>
  <c r="AB8" i="3"/>
  <c r="AB9" i="3"/>
  <c r="AB10" i="3"/>
  <c r="AB11" i="3"/>
  <c r="AB12" i="3"/>
  <c r="AB13" i="3"/>
  <c r="AB14" i="3"/>
  <c r="AB15" i="3"/>
  <c r="AB16" i="3"/>
  <c r="AB17" i="3"/>
  <c r="AB18" i="3"/>
  <c r="AB19" i="3"/>
  <c r="AB20" i="3"/>
  <c r="AB21" i="3"/>
  <c r="AB22" i="3"/>
  <c r="AB23" i="3"/>
  <c r="AB24" i="3"/>
  <c r="AB25" i="3"/>
  <c r="AB26" i="3"/>
  <c r="AB27" i="3"/>
  <c r="AB28" i="3"/>
  <c r="AB29" i="3"/>
  <c r="AB30" i="3"/>
  <c r="AB31" i="3"/>
  <c r="AB32" i="3"/>
  <c r="AB33" i="3"/>
  <c r="AB34" i="3"/>
  <c r="AB35" i="3"/>
  <c r="AB36" i="3"/>
  <c r="AB37" i="3"/>
  <c r="AB38" i="3"/>
  <c r="AB39" i="3"/>
  <c r="AB40" i="3"/>
  <c r="AB41" i="3"/>
  <c r="AB42" i="3"/>
  <c r="AB43" i="3"/>
  <c r="AB44" i="3"/>
  <c r="AB45" i="3"/>
  <c r="AB46" i="3"/>
  <c r="AB47" i="3"/>
  <c r="AB48" i="3"/>
  <c r="AB49" i="3"/>
  <c r="AB50" i="3"/>
  <c r="AB51" i="3"/>
  <c r="AB52" i="3"/>
  <c r="AB53" i="3"/>
  <c r="AB54" i="3"/>
  <c r="AB55" i="3"/>
  <c r="AB56" i="3"/>
  <c r="AB57" i="3"/>
  <c r="AB58" i="3"/>
  <c r="AB59" i="3"/>
  <c r="AB60" i="3"/>
  <c r="AB61" i="3"/>
  <c r="AB62" i="3"/>
  <c r="AB63" i="3"/>
  <c r="AB64" i="3"/>
  <c r="AB65" i="3"/>
  <c r="AB66" i="3"/>
  <c r="AB67" i="3"/>
  <c r="AB68" i="3"/>
  <c r="AB69" i="3"/>
  <c r="AB70" i="3"/>
  <c r="AB71" i="3"/>
  <c r="AB72" i="3"/>
  <c r="AB73" i="3"/>
  <c r="AB74" i="3"/>
  <c r="AB75" i="3"/>
  <c r="AB76" i="3"/>
  <c r="AB77" i="3"/>
  <c r="AB78" i="3"/>
  <c r="AB79" i="3"/>
  <c r="AB80" i="3"/>
  <c r="AB81" i="3"/>
  <c r="AB82" i="3"/>
  <c r="AB83" i="3"/>
  <c r="AB84" i="3"/>
  <c r="AB85" i="3"/>
  <c r="AB86" i="3"/>
  <c r="AB87" i="3"/>
  <c r="AB88" i="3"/>
  <c r="AB89" i="3"/>
  <c r="AB90" i="3"/>
  <c r="AB91" i="3"/>
  <c r="AB92" i="3"/>
  <c r="AB93" i="3"/>
  <c r="AB94" i="3"/>
  <c r="AB95" i="3"/>
  <c r="AB96" i="3"/>
  <c r="AB97" i="3"/>
  <c r="AB98" i="3"/>
  <c r="AB99" i="3"/>
  <c r="AB100" i="3"/>
  <c r="AB101" i="3"/>
  <c r="AB102" i="3"/>
  <c r="AB103" i="3"/>
  <c r="AB104" i="3"/>
  <c r="AB105" i="3"/>
  <c r="AB106" i="3"/>
  <c r="AB107" i="3"/>
  <c r="AB108" i="3"/>
  <c r="AB109" i="3"/>
  <c r="AB110" i="3"/>
  <c r="AB111" i="3"/>
  <c r="AB112" i="3"/>
  <c r="AB113" i="3"/>
  <c r="AB114" i="3"/>
  <c r="AB115" i="3"/>
  <c r="AB116" i="3"/>
  <c r="AB117" i="3"/>
  <c r="AB118" i="3"/>
  <c r="AB119" i="3"/>
  <c r="AB120" i="3"/>
  <c r="AB121" i="3"/>
  <c r="AB122" i="3"/>
  <c r="AB123" i="3"/>
  <c r="AB124" i="3"/>
  <c r="AB125" i="3"/>
  <c r="AB126" i="3"/>
  <c r="AB127" i="3"/>
  <c r="AB128" i="3"/>
  <c r="AB129" i="3"/>
  <c r="AB2" i="3"/>
  <c r="G132" i="4"/>
  <c r="H132" i="4"/>
  <c r="G8" i="6"/>
  <c r="G7" i="6"/>
  <c r="G6" i="6"/>
  <c r="G5" i="6"/>
  <c r="G7" i="5"/>
  <c r="G6" i="5"/>
  <c r="G5" i="5"/>
  <c r="G4" i="5"/>
  <c r="Z3" i="3"/>
  <c r="AA3" i="3"/>
  <c r="Z4" i="3"/>
  <c r="AA4" i="3"/>
  <c r="Z5" i="3"/>
  <c r="AA5" i="3"/>
  <c r="Z6" i="3"/>
  <c r="AA6" i="3"/>
  <c r="Z7" i="3"/>
  <c r="AA7" i="3"/>
  <c r="Z8" i="3"/>
  <c r="AA8" i="3"/>
  <c r="Z9" i="3"/>
  <c r="AA9" i="3"/>
  <c r="Z10" i="3"/>
  <c r="AA10" i="3"/>
  <c r="Z11" i="3"/>
  <c r="AA11" i="3"/>
  <c r="Z12" i="3"/>
  <c r="AA12" i="3"/>
  <c r="Z13" i="3"/>
  <c r="AA13" i="3"/>
  <c r="Z14" i="3"/>
  <c r="AA14" i="3"/>
  <c r="Z15" i="3"/>
  <c r="AA15" i="3"/>
  <c r="Z16" i="3"/>
  <c r="AA16" i="3"/>
  <c r="Z17" i="3"/>
  <c r="AA17" i="3"/>
  <c r="Z18" i="3"/>
  <c r="AA18" i="3"/>
  <c r="Z19" i="3"/>
  <c r="AA19" i="3"/>
  <c r="Z20" i="3"/>
  <c r="AA20" i="3"/>
  <c r="Z21" i="3"/>
  <c r="AA21" i="3"/>
  <c r="Z22" i="3"/>
  <c r="AA22" i="3"/>
  <c r="Z23" i="3"/>
  <c r="AA23" i="3"/>
  <c r="Z24" i="3"/>
  <c r="AA24" i="3"/>
  <c r="Z25" i="3"/>
  <c r="AA25" i="3"/>
  <c r="Z26" i="3"/>
  <c r="AA26" i="3"/>
  <c r="Z27" i="3"/>
  <c r="AA27" i="3"/>
  <c r="Z28" i="3"/>
  <c r="AA28" i="3"/>
  <c r="Z29" i="3"/>
  <c r="AA29" i="3"/>
  <c r="Z30" i="3"/>
  <c r="AA30" i="3"/>
  <c r="Z31" i="3"/>
  <c r="AA31" i="3"/>
  <c r="Z32" i="3"/>
  <c r="AA32" i="3"/>
  <c r="Z33" i="3"/>
  <c r="AA33" i="3"/>
  <c r="Z34" i="3"/>
  <c r="AA34" i="3"/>
  <c r="Z35" i="3"/>
  <c r="AA35" i="3"/>
  <c r="Z36" i="3"/>
  <c r="AA36" i="3"/>
  <c r="Z37" i="3"/>
  <c r="AA37" i="3"/>
  <c r="Z38" i="3"/>
  <c r="AA38" i="3"/>
  <c r="Z39" i="3"/>
  <c r="AA39" i="3"/>
  <c r="Z40" i="3"/>
  <c r="AA40" i="3"/>
  <c r="Z41" i="3"/>
  <c r="AA41" i="3"/>
  <c r="Z42" i="3"/>
  <c r="AA42" i="3"/>
  <c r="Z43" i="3"/>
  <c r="AA43" i="3"/>
  <c r="Z44" i="3"/>
  <c r="AA44" i="3"/>
  <c r="Z45" i="3"/>
  <c r="AA45" i="3"/>
  <c r="Z46" i="3"/>
  <c r="AA46" i="3"/>
  <c r="Z47" i="3"/>
  <c r="AA47" i="3"/>
  <c r="Z48" i="3"/>
  <c r="AA48" i="3"/>
  <c r="Z49" i="3"/>
  <c r="AA49" i="3"/>
  <c r="Z50" i="3"/>
  <c r="AA50" i="3"/>
  <c r="Z51" i="3"/>
  <c r="AA51" i="3"/>
  <c r="Z52" i="3"/>
  <c r="AA52" i="3"/>
  <c r="Z53" i="3"/>
  <c r="AA53" i="3"/>
  <c r="Z54" i="3"/>
  <c r="AA54" i="3"/>
  <c r="Z55" i="3"/>
  <c r="AA55" i="3"/>
  <c r="Z56" i="3"/>
  <c r="AA56" i="3"/>
  <c r="Z57" i="3"/>
  <c r="AA57" i="3"/>
  <c r="Z58" i="3"/>
  <c r="AA58" i="3"/>
  <c r="Z59" i="3"/>
  <c r="AA59" i="3"/>
  <c r="Z60" i="3"/>
  <c r="AA60" i="3"/>
  <c r="Z61" i="3"/>
  <c r="AA61" i="3"/>
  <c r="Z62" i="3"/>
  <c r="AA62" i="3"/>
  <c r="Z63" i="3"/>
  <c r="AA63" i="3"/>
  <c r="Z64" i="3"/>
  <c r="AA64" i="3"/>
  <c r="Z65" i="3"/>
  <c r="AA65" i="3"/>
  <c r="Z66" i="3"/>
  <c r="AA66" i="3"/>
  <c r="Z67" i="3"/>
  <c r="AA67" i="3"/>
  <c r="Z68" i="3"/>
  <c r="AA68" i="3"/>
  <c r="Z69" i="3"/>
  <c r="AA69" i="3"/>
  <c r="Z70" i="3"/>
  <c r="AA70" i="3"/>
  <c r="Z71" i="3"/>
  <c r="AA71" i="3"/>
  <c r="Z72" i="3"/>
  <c r="AA72" i="3"/>
  <c r="Z73" i="3"/>
  <c r="AA73" i="3"/>
  <c r="Z74" i="3"/>
  <c r="AA74" i="3"/>
  <c r="Z75" i="3"/>
  <c r="AA75" i="3"/>
  <c r="Z76" i="3"/>
  <c r="AA76" i="3"/>
  <c r="Z77" i="3"/>
  <c r="AA77" i="3"/>
  <c r="Z78" i="3"/>
  <c r="AA78" i="3"/>
  <c r="Z79" i="3"/>
  <c r="AA79" i="3"/>
  <c r="Z80" i="3"/>
  <c r="AA80" i="3"/>
  <c r="Z81" i="3"/>
  <c r="AA81" i="3"/>
  <c r="Z82" i="3"/>
  <c r="AA82" i="3"/>
  <c r="Z83" i="3"/>
  <c r="AA83" i="3"/>
  <c r="Z84" i="3"/>
  <c r="AA84" i="3"/>
  <c r="Z85" i="3"/>
  <c r="AA85" i="3"/>
  <c r="Z86" i="3"/>
  <c r="AA86" i="3"/>
  <c r="Z87" i="3"/>
  <c r="AA87" i="3"/>
  <c r="Z88" i="3"/>
  <c r="AA88" i="3"/>
  <c r="Z89" i="3"/>
  <c r="AA89" i="3"/>
  <c r="Z90" i="3"/>
  <c r="AA90" i="3"/>
  <c r="Z91" i="3"/>
  <c r="AA91" i="3"/>
  <c r="Z92" i="3"/>
  <c r="AA92" i="3"/>
  <c r="Z93" i="3"/>
  <c r="AA93" i="3"/>
  <c r="Z94" i="3"/>
  <c r="AA94" i="3"/>
  <c r="Z95" i="3"/>
  <c r="AA95" i="3"/>
  <c r="Z96" i="3"/>
  <c r="AA96" i="3"/>
  <c r="Z97" i="3"/>
  <c r="AA97" i="3"/>
  <c r="Z98" i="3"/>
  <c r="AA98" i="3"/>
  <c r="Z99" i="3"/>
  <c r="AA99" i="3"/>
  <c r="Z100" i="3"/>
  <c r="AA100" i="3"/>
  <c r="Z101" i="3"/>
  <c r="AA101" i="3"/>
  <c r="Z102" i="3"/>
  <c r="AA102" i="3"/>
  <c r="Z103" i="3"/>
  <c r="AA103" i="3"/>
  <c r="Z104" i="3"/>
  <c r="AA104" i="3"/>
  <c r="Z105" i="3"/>
  <c r="AA105" i="3"/>
  <c r="Z106" i="3"/>
  <c r="AA106" i="3"/>
  <c r="Z107" i="3"/>
  <c r="AA107" i="3"/>
  <c r="Z108" i="3"/>
  <c r="AA108" i="3"/>
  <c r="Z109" i="3"/>
  <c r="AA109" i="3"/>
  <c r="Z110" i="3"/>
  <c r="AA110" i="3"/>
  <c r="Z111" i="3"/>
  <c r="AA111" i="3"/>
  <c r="Z112" i="3"/>
  <c r="AA112" i="3"/>
  <c r="Z113" i="3"/>
  <c r="AA113" i="3"/>
  <c r="Z114" i="3"/>
  <c r="AA114" i="3"/>
  <c r="Z115" i="3"/>
  <c r="AA115" i="3"/>
  <c r="Z116" i="3"/>
  <c r="AA116" i="3"/>
  <c r="Z117" i="3"/>
  <c r="AA117" i="3"/>
  <c r="Z118" i="3"/>
  <c r="AA118" i="3"/>
  <c r="Z119" i="3"/>
  <c r="AA119" i="3"/>
  <c r="Z120" i="3"/>
  <c r="AA120" i="3"/>
  <c r="Z121" i="3"/>
  <c r="AA121" i="3"/>
  <c r="Z122" i="3"/>
  <c r="AA122" i="3"/>
  <c r="Z123" i="3"/>
  <c r="AA123" i="3"/>
  <c r="Z124" i="3"/>
  <c r="AA124" i="3"/>
  <c r="Z125" i="3"/>
  <c r="AA125" i="3"/>
  <c r="Z126" i="3"/>
  <c r="AA126" i="3"/>
  <c r="Z127" i="3"/>
  <c r="AA127" i="3"/>
  <c r="Z128" i="3"/>
  <c r="AA128" i="3"/>
  <c r="Z129" i="3"/>
  <c r="AA129" i="3"/>
  <c r="AA2" i="3"/>
  <c r="Z2" i="3"/>
  <c r="B3" i="3" l="1"/>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2" i="3"/>
  <c r="G37" i="1"/>
  <c r="H37" i="1"/>
  <c r="J37" i="1"/>
  <c r="G38" i="1"/>
  <c r="H38" i="1"/>
  <c r="J38" i="1"/>
  <c r="G39" i="1"/>
  <c r="H39" i="1"/>
  <c r="J39" i="1"/>
  <c r="G40" i="1"/>
  <c r="H40" i="1"/>
  <c r="J40" i="1"/>
  <c r="G41" i="1"/>
  <c r="H41" i="1"/>
  <c r="J41" i="1"/>
  <c r="G42" i="1"/>
  <c r="H42" i="1"/>
  <c r="J42" i="1"/>
  <c r="G43" i="1"/>
  <c r="H43" i="1"/>
  <c r="J43" i="1"/>
  <c r="G44" i="1"/>
  <c r="H44" i="1"/>
  <c r="J44" i="1"/>
  <c r="G45" i="1"/>
  <c r="H45" i="1"/>
  <c r="J45" i="1"/>
  <c r="G46" i="1"/>
  <c r="H46" i="1"/>
  <c r="J46" i="1"/>
  <c r="G47" i="1"/>
  <c r="H47" i="1"/>
  <c r="J47" i="1"/>
  <c r="G48" i="1"/>
  <c r="H48" i="1"/>
  <c r="J48" i="1"/>
  <c r="G49" i="1"/>
  <c r="H49" i="1"/>
  <c r="J49" i="1"/>
  <c r="G50" i="1"/>
  <c r="H50" i="1"/>
  <c r="J50" i="1"/>
  <c r="G51" i="1"/>
  <c r="H51" i="1"/>
  <c r="J51" i="1"/>
  <c r="G52" i="1"/>
  <c r="H52" i="1"/>
  <c r="J52" i="1"/>
  <c r="G53" i="1"/>
  <c r="H53" i="1"/>
  <c r="J53" i="1"/>
  <c r="G54" i="1"/>
  <c r="H54" i="1"/>
  <c r="J54" i="1"/>
  <c r="G55" i="1"/>
  <c r="H55" i="1"/>
  <c r="J55" i="1"/>
  <c r="G56" i="1"/>
  <c r="H56" i="1"/>
  <c r="J56" i="1"/>
  <c r="G57" i="1"/>
  <c r="H57" i="1"/>
  <c r="J57" i="1"/>
  <c r="G58" i="1"/>
  <c r="H58" i="1"/>
  <c r="J58" i="1"/>
  <c r="G59" i="1"/>
  <c r="H59" i="1"/>
  <c r="J59" i="1"/>
  <c r="G60" i="1"/>
  <c r="H60" i="1"/>
  <c r="J60" i="1"/>
  <c r="G61" i="1"/>
  <c r="H61" i="1"/>
  <c r="J61" i="1"/>
  <c r="G62" i="1"/>
  <c r="H62" i="1"/>
  <c r="J62" i="1"/>
  <c r="G63" i="1"/>
  <c r="H63" i="1"/>
  <c r="J63" i="1"/>
  <c r="G64" i="1"/>
  <c r="H64" i="1"/>
  <c r="J64" i="1"/>
  <c r="G65" i="1"/>
  <c r="H65" i="1"/>
  <c r="J65" i="1"/>
  <c r="G66" i="1"/>
  <c r="H66" i="1"/>
  <c r="J66" i="1"/>
  <c r="G67" i="1"/>
  <c r="H67" i="1"/>
  <c r="J67" i="1"/>
  <c r="G68" i="1"/>
  <c r="H68" i="1"/>
  <c r="J68" i="1"/>
  <c r="G69" i="1"/>
  <c r="H69" i="1"/>
  <c r="J69" i="1"/>
  <c r="G70" i="1"/>
  <c r="H70" i="1"/>
  <c r="J70" i="1"/>
  <c r="G71" i="1"/>
  <c r="H71" i="1"/>
  <c r="J71" i="1"/>
  <c r="G72" i="1"/>
  <c r="H72" i="1"/>
  <c r="J72" i="1"/>
  <c r="G73" i="1"/>
  <c r="H73" i="1"/>
  <c r="J73" i="1"/>
  <c r="G74" i="1"/>
  <c r="H74" i="1"/>
  <c r="J74" i="1"/>
  <c r="G75" i="1"/>
  <c r="H75" i="1"/>
  <c r="J75" i="1"/>
  <c r="G76" i="1"/>
  <c r="H76" i="1"/>
  <c r="J76" i="1"/>
  <c r="G77" i="1"/>
  <c r="H77" i="1"/>
  <c r="J77" i="1"/>
  <c r="G78" i="1"/>
  <c r="H78" i="1"/>
  <c r="J78" i="1"/>
  <c r="G79" i="1"/>
  <c r="H79" i="1"/>
  <c r="J79" i="1"/>
  <c r="G80" i="1"/>
  <c r="H80" i="1"/>
  <c r="J80" i="1"/>
  <c r="G81" i="1"/>
  <c r="H81" i="1"/>
  <c r="J81" i="1"/>
  <c r="G82" i="1"/>
  <c r="H82" i="1"/>
  <c r="J82" i="1"/>
  <c r="G83" i="1"/>
  <c r="H83" i="1"/>
  <c r="J83" i="1"/>
  <c r="G84" i="1"/>
  <c r="H84" i="1"/>
  <c r="J84" i="1"/>
  <c r="G85" i="1"/>
  <c r="H85" i="1"/>
  <c r="J85" i="1"/>
  <c r="G86" i="1"/>
  <c r="H86" i="1"/>
  <c r="J86" i="1"/>
  <c r="G87" i="1"/>
  <c r="H87" i="1"/>
  <c r="J87" i="1"/>
  <c r="G88" i="1"/>
  <c r="H88" i="1"/>
  <c r="J88" i="1"/>
  <c r="G89" i="1"/>
  <c r="H89" i="1"/>
  <c r="J89" i="1"/>
  <c r="G90" i="1"/>
  <c r="H90" i="1"/>
  <c r="J90" i="1"/>
  <c r="G91" i="1"/>
  <c r="H91" i="1"/>
  <c r="J91" i="1"/>
  <c r="G92" i="1"/>
  <c r="H92" i="1"/>
  <c r="J92" i="1"/>
  <c r="G93" i="1"/>
  <c r="H93" i="1"/>
  <c r="J93" i="1"/>
  <c r="G94" i="1"/>
  <c r="H94" i="1"/>
  <c r="J94" i="1"/>
  <c r="G95" i="1"/>
  <c r="H95" i="1"/>
  <c r="J95" i="1"/>
  <c r="G96" i="1"/>
  <c r="H96" i="1"/>
  <c r="J96" i="1"/>
  <c r="G97" i="1"/>
  <c r="H97" i="1"/>
  <c r="J97" i="1"/>
  <c r="G98" i="1"/>
  <c r="H98" i="1"/>
  <c r="J98" i="1"/>
  <c r="G99" i="1"/>
  <c r="H99" i="1"/>
  <c r="J99" i="1"/>
  <c r="G100" i="1"/>
  <c r="H100" i="1"/>
  <c r="J100" i="1"/>
  <c r="G101" i="1"/>
  <c r="H101" i="1"/>
  <c r="J101" i="1"/>
  <c r="G102" i="1"/>
  <c r="H102" i="1"/>
  <c r="J102" i="1"/>
  <c r="G103" i="1"/>
  <c r="H103" i="1"/>
  <c r="J103" i="1"/>
  <c r="G104" i="1"/>
  <c r="H104" i="1"/>
  <c r="J104" i="1"/>
  <c r="G105" i="1"/>
  <c r="H105" i="1"/>
  <c r="J105" i="1"/>
  <c r="G106" i="1"/>
  <c r="H106" i="1"/>
  <c r="J106" i="1"/>
  <c r="G107" i="1"/>
  <c r="H107" i="1"/>
  <c r="J107" i="1"/>
  <c r="G108" i="1"/>
  <c r="H108" i="1"/>
  <c r="J108" i="1"/>
  <c r="G109" i="1"/>
  <c r="H109" i="1"/>
  <c r="J109" i="1"/>
  <c r="G110" i="1"/>
  <c r="H110" i="1"/>
  <c r="J110" i="1"/>
  <c r="G111" i="1"/>
  <c r="H111" i="1"/>
  <c r="J111" i="1"/>
  <c r="G112" i="1"/>
  <c r="H112" i="1"/>
  <c r="J112" i="1"/>
  <c r="G113" i="1"/>
  <c r="H113" i="1"/>
  <c r="J113" i="1"/>
  <c r="G114" i="1"/>
  <c r="H114" i="1"/>
  <c r="J114" i="1"/>
  <c r="G115" i="1"/>
  <c r="H115" i="1"/>
  <c r="J115" i="1"/>
  <c r="G116" i="1"/>
  <c r="H116" i="1"/>
  <c r="J116" i="1"/>
  <c r="G117" i="1"/>
  <c r="H117" i="1"/>
  <c r="J117" i="1"/>
  <c r="G118" i="1"/>
  <c r="H118" i="1"/>
  <c r="J118" i="1"/>
  <c r="G119" i="1"/>
  <c r="H119" i="1"/>
  <c r="J119" i="1"/>
  <c r="G120" i="1"/>
  <c r="H120" i="1"/>
  <c r="J120" i="1"/>
  <c r="G121" i="1"/>
  <c r="H121" i="1"/>
  <c r="J121" i="1"/>
  <c r="G122" i="1"/>
  <c r="H122" i="1"/>
  <c r="J122" i="1"/>
  <c r="G123" i="1"/>
  <c r="H123" i="1"/>
  <c r="J123" i="1"/>
  <c r="G124" i="1"/>
  <c r="H124" i="1"/>
  <c r="J124" i="1"/>
  <c r="G125" i="1"/>
  <c r="H125" i="1"/>
  <c r="J125" i="1"/>
  <c r="G126" i="1"/>
  <c r="H126" i="1"/>
  <c r="J126" i="1"/>
  <c r="G127" i="1"/>
  <c r="H127" i="1"/>
  <c r="J127" i="1"/>
  <c r="G128" i="1"/>
  <c r="H128" i="1"/>
  <c r="J128" i="1"/>
  <c r="G129" i="1"/>
  <c r="H129" i="1"/>
  <c r="J129" i="1"/>
  <c r="H6" i="1"/>
  <c r="H2" i="1"/>
  <c r="J36" i="1"/>
  <c r="H36" i="1"/>
  <c r="G36" i="1"/>
  <c r="J35" i="1"/>
  <c r="H35" i="1"/>
  <c r="G35" i="1"/>
  <c r="J34" i="1"/>
  <c r="H34" i="1"/>
  <c r="G34" i="1"/>
  <c r="J33" i="1"/>
  <c r="H33" i="1"/>
  <c r="G33" i="1"/>
  <c r="J32" i="1"/>
  <c r="H32" i="1"/>
  <c r="G32" i="1"/>
  <c r="J31" i="1"/>
  <c r="H31" i="1"/>
  <c r="G31" i="1"/>
  <c r="J30" i="1"/>
  <c r="H30" i="1"/>
  <c r="G30" i="1"/>
  <c r="J29" i="1"/>
  <c r="H29" i="1"/>
  <c r="G29" i="1"/>
  <c r="J28" i="1"/>
  <c r="H28" i="1"/>
  <c r="G28" i="1"/>
  <c r="J27" i="1"/>
  <c r="H27" i="1"/>
  <c r="G27" i="1"/>
  <c r="J26" i="1"/>
  <c r="H26" i="1"/>
  <c r="G26" i="1"/>
  <c r="J25" i="1"/>
  <c r="H25" i="1"/>
  <c r="G25" i="1"/>
  <c r="J24" i="1"/>
  <c r="H24" i="1"/>
  <c r="G24" i="1"/>
  <c r="J23" i="1"/>
  <c r="H23" i="1"/>
  <c r="G23" i="1"/>
  <c r="J22" i="1"/>
  <c r="H22" i="1"/>
  <c r="G22" i="1"/>
  <c r="J21" i="1"/>
  <c r="H21" i="1"/>
  <c r="J20" i="1"/>
  <c r="H20" i="1"/>
  <c r="G20" i="1"/>
  <c r="J19" i="1"/>
  <c r="H19" i="1"/>
  <c r="G19" i="1"/>
  <c r="J18" i="1"/>
  <c r="H18" i="1"/>
  <c r="G18" i="1"/>
  <c r="J17" i="1"/>
  <c r="H17" i="1"/>
  <c r="G17" i="1"/>
  <c r="J16" i="1"/>
  <c r="H16" i="1"/>
  <c r="G16" i="1"/>
  <c r="J15" i="1"/>
  <c r="H15" i="1"/>
  <c r="G15" i="1"/>
  <c r="J14" i="1"/>
  <c r="H14" i="1"/>
  <c r="G14" i="1"/>
  <c r="J13" i="1"/>
  <c r="H13" i="1"/>
  <c r="G13" i="1"/>
  <c r="J12" i="1"/>
  <c r="H12" i="1"/>
  <c r="G12" i="1"/>
  <c r="J11" i="1"/>
  <c r="H11" i="1"/>
  <c r="G11" i="1"/>
  <c r="J10" i="1"/>
  <c r="H10" i="1"/>
  <c r="G10" i="1"/>
  <c r="J9" i="1"/>
  <c r="H9" i="1"/>
  <c r="G9" i="1"/>
  <c r="J8" i="1"/>
  <c r="H8" i="1"/>
  <c r="J7" i="1"/>
  <c r="H7" i="1"/>
  <c r="G7" i="1"/>
  <c r="J6" i="1"/>
  <c r="G6" i="1"/>
  <c r="J5" i="1"/>
  <c r="H5" i="1"/>
  <c r="G5" i="1"/>
  <c r="J4" i="1"/>
  <c r="H4" i="1"/>
  <c r="G4" i="1"/>
  <c r="J3" i="1"/>
  <c r="H3" i="1"/>
  <c r="G3" i="1"/>
  <c r="J2" i="1"/>
  <c r="G2" i="1"/>
  <c r="AI132" i="3"/>
  <c r="T3" i="3" s="1"/>
  <c r="P3" i="3"/>
  <c r="P4" i="3"/>
  <c r="S4" i="3" s="1"/>
  <c r="P5" i="3"/>
  <c r="S5" i="3" s="1"/>
  <c r="P6" i="3"/>
  <c r="S6" i="3" s="1"/>
  <c r="P7" i="3"/>
  <c r="P8" i="3"/>
  <c r="P9" i="3"/>
  <c r="P10" i="3"/>
  <c r="S10" i="3" s="1"/>
  <c r="P11" i="3"/>
  <c r="P12" i="3"/>
  <c r="S12" i="3" s="1"/>
  <c r="P13" i="3"/>
  <c r="S13" i="3" s="1"/>
  <c r="P14" i="3"/>
  <c r="P15" i="3"/>
  <c r="P16" i="3"/>
  <c r="P17" i="3"/>
  <c r="P18" i="3"/>
  <c r="S18" i="3" s="1"/>
  <c r="P19" i="3"/>
  <c r="S19" i="3" s="1"/>
  <c r="P20" i="3"/>
  <c r="S20" i="3" s="1"/>
  <c r="P21" i="3"/>
  <c r="P22" i="3"/>
  <c r="P23" i="3"/>
  <c r="P24" i="3"/>
  <c r="S24" i="3" s="1"/>
  <c r="P25" i="3"/>
  <c r="P26" i="3"/>
  <c r="S26" i="3" s="1"/>
  <c r="P27" i="3"/>
  <c r="S27" i="3" s="1"/>
  <c r="P28" i="3"/>
  <c r="P29" i="3"/>
  <c r="P30" i="3"/>
  <c r="P31" i="3"/>
  <c r="P32" i="3"/>
  <c r="S32" i="3" s="1"/>
  <c r="P33" i="3"/>
  <c r="S33" i="3" s="1"/>
  <c r="P34" i="3"/>
  <c r="S34" i="3" s="1"/>
  <c r="P35" i="3"/>
  <c r="P36" i="3"/>
  <c r="P37" i="3"/>
  <c r="P38" i="3"/>
  <c r="S38" i="3" s="1"/>
  <c r="P39" i="3"/>
  <c r="P40" i="3"/>
  <c r="S40" i="3" s="1"/>
  <c r="P41" i="3"/>
  <c r="S41" i="3" s="1"/>
  <c r="P42" i="3"/>
  <c r="P43" i="3"/>
  <c r="P44" i="3"/>
  <c r="P45" i="3"/>
  <c r="P46" i="3"/>
  <c r="S46" i="3" s="1"/>
  <c r="P47" i="3"/>
  <c r="S47" i="3" s="1"/>
  <c r="P48" i="3"/>
  <c r="S48" i="3" s="1"/>
  <c r="P49" i="3"/>
  <c r="P50" i="3"/>
  <c r="P51" i="3"/>
  <c r="P52" i="3"/>
  <c r="S52" i="3" s="1"/>
  <c r="P53" i="3"/>
  <c r="P54" i="3"/>
  <c r="S54" i="3" s="1"/>
  <c r="P55" i="3"/>
  <c r="S55" i="3" s="1"/>
  <c r="P56" i="3"/>
  <c r="P57" i="3"/>
  <c r="P58" i="3"/>
  <c r="P59" i="3"/>
  <c r="P60" i="3"/>
  <c r="S60" i="3" s="1"/>
  <c r="P61" i="3"/>
  <c r="S61" i="3" s="1"/>
  <c r="P62" i="3"/>
  <c r="S62" i="3" s="1"/>
  <c r="P63" i="3"/>
  <c r="P64" i="3"/>
  <c r="P65" i="3"/>
  <c r="P66" i="3"/>
  <c r="S66" i="3" s="1"/>
  <c r="P67" i="3"/>
  <c r="P68" i="3"/>
  <c r="S68" i="3" s="1"/>
  <c r="P69" i="3"/>
  <c r="S69" i="3" s="1"/>
  <c r="P70" i="3"/>
  <c r="P71" i="3"/>
  <c r="P72" i="3"/>
  <c r="P73" i="3"/>
  <c r="P74" i="3"/>
  <c r="S74" i="3" s="1"/>
  <c r="P75" i="3"/>
  <c r="S75" i="3" s="1"/>
  <c r="P76" i="3"/>
  <c r="S76" i="3" s="1"/>
  <c r="P77" i="3"/>
  <c r="P78" i="3"/>
  <c r="P79" i="3"/>
  <c r="P80" i="3"/>
  <c r="S80" i="3" s="1"/>
  <c r="P81" i="3"/>
  <c r="P82" i="3"/>
  <c r="S82" i="3" s="1"/>
  <c r="P83" i="3"/>
  <c r="S83" i="3" s="1"/>
  <c r="P84" i="3"/>
  <c r="P85" i="3"/>
  <c r="P86" i="3"/>
  <c r="P87" i="3"/>
  <c r="P88" i="3"/>
  <c r="S88" i="3" s="1"/>
  <c r="P89" i="3"/>
  <c r="S89" i="3" s="1"/>
  <c r="P90" i="3"/>
  <c r="S90" i="3" s="1"/>
  <c r="P91" i="3"/>
  <c r="P92" i="3"/>
  <c r="P93" i="3"/>
  <c r="P94" i="3"/>
  <c r="S94" i="3" s="1"/>
  <c r="P95" i="3"/>
  <c r="P96" i="3"/>
  <c r="S96" i="3" s="1"/>
  <c r="P97" i="3"/>
  <c r="S97" i="3" s="1"/>
  <c r="P98" i="3"/>
  <c r="P99" i="3"/>
  <c r="P100" i="3"/>
  <c r="P101" i="3"/>
  <c r="P102" i="3"/>
  <c r="S102" i="3" s="1"/>
  <c r="P103" i="3"/>
  <c r="S103" i="3" s="1"/>
  <c r="P104" i="3"/>
  <c r="S104" i="3" s="1"/>
  <c r="P105" i="3"/>
  <c r="P106" i="3"/>
  <c r="P107" i="3"/>
  <c r="P108" i="3"/>
  <c r="S108" i="3" s="1"/>
  <c r="P109" i="3"/>
  <c r="P110" i="3"/>
  <c r="S110" i="3" s="1"/>
  <c r="P111" i="3"/>
  <c r="S111" i="3" s="1"/>
  <c r="P112" i="3"/>
  <c r="P113" i="3"/>
  <c r="P114" i="3"/>
  <c r="P115" i="3"/>
  <c r="P116" i="3"/>
  <c r="S116" i="3" s="1"/>
  <c r="P117" i="3"/>
  <c r="S117" i="3" s="1"/>
  <c r="P118" i="3"/>
  <c r="S118" i="3" s="1"/>
  <c r="P119" i="3"/>
  <c r="P120" i="3"/>
  <c r="P121" i="3"/>
  <c r="P122" i="3"/>
  <c r="S122" i="3" s="1"/>
  <c r="P123" i="3"/>
  <c r="P124" i="3"/>
  <c r="S124" i="3" s="1"/>
  <c r="P125" i="3"/>
  <c r="S125" i="3" s="1"/>
  <c r="P126" i="3"/>
  <c r="P127" i="3"/>
  <c r="P128" i="3"/>
  <c r="P129" i="3"/>
  <c r="P2" i="3"/>
  <c r="S2" i="3" s="1"/>
  <c r="O3" i="3"/>
  <c r="R3" i="3" s="1"/>
  <c r="O4" i="3"/>
  <c r="R4" i="3" s="1"/>
  <c r="O5" i="3"/>
  <c r="O6" i="3"/>
  <c r="R6" i="3" s="1"/>
  <c r="O7" i="3"/>
  <c r="R7" i="3" s="1"/>
  <c r="O8" i="3"/>
  <c r="R8" i="3" s="1"/>
  <c r="O9" i="3"/>
  <c r="R9" i="3" s="1"/>
  <c r="O10" i="3"/>
  <c r="R10" i="3" s="1"/>
  <c r="O11" i="3"/>
  <c r="R11" i="3" s="1"/>
  <c r="O12" i="3"/>
  <c r="R12" i="3" s="1"/>
  <c r="O13" i="3"/>
  <c r="R13" i="3" s="1"/>
  <c r="O14" i="3"/>
  <c r="O15" i="3"/>
  <c r="R15" i="3" s="1"/>
  <c r="O16" i="3"/>
  <c r="R16" i="3" s="1"/>
  <c r="O17" i="3"/>
  <c r="R17" i="3" s="1"/>
  <c r="O18" i="3"/>
  <c r="O19" i="3"/>
  <c r="O20" i="3"/>
  <c r="O21" i="3"/>
  <c r="R21" i="3" s="1"/>
  <c r="O22" i="3"/>
  <c r="R22" i="3" s="1"/>
  <c r="O23" i="3"/>
  <c r="R23" i="3" s="1"/>
  <c r="O24" i="3"/>
  <c r="R24" i="3" s="1"/>
  <c r="O25" i="3"/>
  <c r="O26" i="3"/>
  <c r="R26" i="3" s="1"/>
  <c r="O27" i="3"/>
  <c r="O28" i="3"/>
  <c r="O29" i="3"/>
  <c r="R29" i="3" s="1"/>
  <c r="O30" i="3"/>
  <c r="R30" i="3" s="1"/>
  <c r="O31" i="3"/>
  <c r="R31" i="3" s="1"/>
  <c r="O32" i="3"/>
  <c r="R32" i="3" s="1"/>
  <c r="O33" i="3"/>
  <c r="O34" i="3"/>
  <c r="O35" i="3"/>
  <c r="R35" i="3" s="1"/>
  <c r="O36" i="3"/>
  <c r="R36" i="3" s="1"/>
  <c r="O37" i="3"/>
  <c r="R37" i="3" s="1"/>
  <c r="O38" i="3"/>
  <c r="R38" i="3" s="1"/>
  <c r="O39" i="3"/>
  <c r="R39" i="3" s="1"/>
  <c r="O40" i="3"/>
  <c r="R40" i="3" s="1"/>
  <c r="O41" i="3"/>
  <c r="O42" i="3"/>
  <c r="R42" i="3" s="1"/>
  <c r="O43" i="3"/>
  <c r="R43" i="3" s="1"/>
  <c r="O44" i="3"/>
  <c r="R44" i="3" s="1"/>
  <c r="O45" i="3"/>
  <c r="R45" i="3" s="1"/>
  <c r="O46" i="3"/>
  <c r="R46" i="3" s="1"/>
  <c r="O47" i="3"/>
  <c r="R47" i="3" s="1"/>
  <c r="O48" i="3"/>
  <c r="O49" i="3"/>
  <c r="R49" i="3" s="1"/>
  <c r="O50" i="3"/>
  <c r="O51" i="3"/>
  <c r="R51" i="3" s="1"/>
  <c r="O52" i="3"/>
  <c r="O53" i="3"/>
  <c r="O54" i="3"/>
  <c r="R54" i="3" s="1"/>
  <c r="O55" i="3"/>
  <c r="R55" i="3" s="1"/>
  <c r="O56" i="3"/>
  <c r="O57" i="3"/>
  <c r="O58" i="3"/>
  <c r="R58" i="3" s="1"/>
  <c r="O59" i="3"/>
  <c r="R59" i="3" s="1"/>
  <c r="O60" i="3"/>
  <c r="O61" i="3"/>
  <c r="O62" i="3"/>
  <c r="O63" i="3"/>
  <c r="R63" i="3" s="1"/>
  <c r="O64" i="3"/>
  <c r="O65" i="3"/>
  <c r="R65" i="3" s="1"/>
  <c r="O66" i="3"/>
  <c r="R66" i="3" s="1"/>
  <c r="O67" i="3"/>
  <c r="O68" i="3"/>
  <c r="R68" i="3" s="1"/>
  <c r="O69" i="3"/>
  <c r="O70" i="3"/>
  <c r="R70" i="3" s="1"/>
  <c r="O71" i="3"/>
  <c r="R71" i="3" s="1"/>
  <c r="O72" i="3"/>
  <c r="O73" i="3"/>
  <c r="R73" i="3" s="1"/>
  <c r="O74" i="3"/>
  <c r="O75" i="3"/>
  <c r="R75" i="3" s="1"/>
  <c r="O76" i="3"/>
  <c r="O77" i="3"/>
  <c r="O78" i="3"/>
  <c r="O79" i="3"/>
  <c r="O80" i="3"/>
  <c r="O81" i="3"/>
  <c r="R81" i="3" s="1"/>
  <c r="O82" i="3"/>
  <c r="O83" i="3"/>
  <c r="R83" i="3" s="1"/>
  <c r="O84" i="3"/>
  <c r="R84" i="3" s="1"/>
  <c r="O85" i="3"/>
  <c r="R85" i="3" s="1"/>
  <c r="O86" i="3"/>
  <c r="R86" i="3" s="1"/>
  <c r="O87" i="3"/>
  <c r="R87" i="3" s="1"/>
  <c r="O88" i="3"/>
  <c r="R88" i="3" s="1"/>
  <c r="O89" i="3"/>
  <c r="R89" i="3" s="1"/>
  <c r="O90" i="3"/>
  <c r="O91" i="3"/>
  <c r="O92" i="3"/>
  <c r="R92" i="3" s="1"/>
  <c r="O93" i="3"/>
  <c r="R93" i="3" s="1"/>
  <c r="O94" i="3"/>
  <c r="R94" i="3" s="1"/>
  <c r="O95" i="3"/>
  <c r="R95" i="3" s="1"/>
  <c r="O96" i="3"/>
  <c r="O97" i="3"/>
  <c r="R97" i="3" s="1"/>
  <c r="O98" i="3"/>
  <c r="R98" i="3" s="1"/>
  <c r="O99" i="3"/>
  <c r="R99" i="3" s="1"/>
  <c r="O100" i="3"/>
  <c r="R100" i="3" s="1"/>
  <c r="O101" i="3"/>
  <c r="O102" i="3"/>
  <c r="O103" i="3"/>
  <c r="R103" i="3" s="1"/>
  <c r="O104" i="3"/>
  <c r="R104" i="3" s="1"/>
  <c r="O105" i="3"/>
  <c r="R105" i="3" s="1"/>
  <c r="O106" i="3"/>
  <c r="O107" i="3"/>
  <c r="R107" i="3" s="1"/>
  <c r="O108" i="3"/>
  <c r="R108" i="3" s="1"/>
  <c r="O109" i="3"/>
  <c r="R109" i="3" s="1"/>
  <c r="O110" i="3"/>
  <c r="O111" i="3"/>
  <c r="R111" i="3" s="1"/>
  <c r="O112" i="3"/>
  <c r="R112" i="3" s="1"/>
  <c r="O113" i="3"/>
  <c r="R113" i="3" s="1"/>
  <c r="O114" i="3"/>
  <c r="R114" i="3" s="1"/>
  <c r="O115" i="3"/>
  <c r="R115" i="3" s="1"/>
  <c r="O116" i="3"/>
  <c r="R116" i="3" s="1"/>
  <c r="O117" i="3"/>
  <c r="O118" i="3"/>
  <c r="R118" i="3" s="1"/>
  <c r="O119" i="3"/>
  <c r="O120" i="3"/>
  <c r="R120" i="3" s="1"/>
  <c r="O121" i="3"/>
  <c r="R121" i="3" s="1"/>
  <c r="O122" i="3"/>
  <c r="R122" i="3" s="1"/>
  <c r="O123" i="3"/>
  <c r="R123" i="3" s="1"/>
  <c r="O124" i="3"/>
  <c r="R124" i="3" s="1"/>
  <c r="O125" i="3"/>
  <c r="R125" i="3" s="1"/>
  <c r="O126" i="3"/>
  <c r="O127" i="3"/>
  <c r="R127" i="3" s="1"/>
  <c r="O128" i="3"/>
  <c r="O129" i="3"/>
  <c r="R129" i="3" s="1"/>
  <c r="O2" i="3"/>
  <c r="R2" i="3" s="1"/>
  <c r="M3" i="3"/>
  <c r="M4" i="3"/>
  <c r="M5" i="3"/>
  <c r="M6"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1" i="3"/>
  <c r="M62" i="3"/>
  <c r="M63" i="3"/>
  <c r="M64" i="3"/>
  <c r="M65" i="3"/>
  <c r="M66" i="3"/>
  <c r="M67" i="3"/>
  <c r="M68" i="3"/>
  <c r="M69" i="3"/>
  <c r="M70" i="3"/>
  <c r="M71" i="3"/>
  <c r="M72" i="3"/>
  <c r="M73" i="3"/>
  <c r="M74" i="3"/>
  <c r="M75" i="3"/>
  <c r="M76" i="3"/>
  <c r="M77" i="3"/>
  <c r="M78" i="3"/>
  <c r="M79" i="3"/>
  <c r="M80" i="3"/>
  <c r="M81" i="3"/>
  <c r="M82" i="3"/>
  <c r="M83" i="3"/>
  <c r="M84" i="3"/>
  <c r="M85" i="3"/>
  <c r="M86" i="3"/>
  <c r="M87" i="3"/>
  <c r="M88" i="3"/>
  <c r="M89" i="3"/>
  <c r="M90" i="3"/>
  <c r="M91" i="3"/>
  <c r="M92" i="3"/>
  <c r="M93" i="3"/>
  <c r="M94" i="3"/>
  <c r="M95" i="3"/>
  <c r="M96" i="3"/>
  <c r="M97" i="3"/>
  <c r="M98" i="3"/>
  <c r="M99" i="3"/>
  <c r="M100" i="3"/>
  <c r="M101" i="3"/>
  <c r="M102" i="3"/>
  <c r="M103" i="3"/>
  <c r="M104" i="3"/>
  <c r="M105" i="3"/>
  <c r="M106" i="3"/>
  <c r="M107" i="3"/>
  <c r="M108" i="3"/>
  <c r="M109" i="3"/>
  <c r="M110" i="3"/>
  <c r="M111" i="3"/>
  <c r="M112" i="3"/>
  <c r="M113" i="3"/>
  <c r="M114" i="3"/>
  <c r="M115" i="3"/>
  <c r="M116" i="3"/>
  <c r="M117" i="3"/>
  <c r="M118" i="3"/>
  <c r="M119" i="3"/>
  <c r="M120" i="3"/>
  <c r="M121" i="3"/>
  <c r="M122" i="3"/>
  <c r="M123" i="3"/>
  <c r="M124" i="3"/>
  <c r="M125" i="3"/>
  <c r="M126" i="3"/>
  <c r="M127" i="3"/>
  <c r="M128" i="3"/>
  <c r="M129" i="3"/>
  <c r="M2" i="3"/>
  <c r="S129" i="3" l="1"/>
  <c r="S87" i="3"/>
  <c r="Q102" i="3"/>
  <c r="R102" i="3"/>
  <c r="Q74" i="3"/>
  <c r="R74" i="3"/>
  <c r="Q60" i="3"/>
  <c r="R60" i="3"/>
  <c r="Q18" i="3"/>
  <c r="R18" i="3"/>
  <c r="S115" i="3"/>
  <c r="S59" i="3"/>
  <c r="Q57" i="3"/>
  <c r="R57" i="3"/>
  <c r="S101" i="3"/>
  <c r="Q56" i="3"/>
  <c r="R56" i="3"/>
  <c r="Q28" i="3"/>
  <c r="R28" i="3"/>
  <c r="S128" i="3"/>
  <c r="S100" i="3"/>
  <c r="S72" i="3"/>
  <c r="S58" i="3"/>
  <c r="S44" i="3"/>
  <c r="S16" i="3"/>
  <c r="Q69" i="3"/>
  <c r="R69" i="3"/>
  <c r="Q41" i="3"/>
  <c r="R41" i="3"/>
  <c r="Q27" i="3"/>
  <c r="R27" i="3"/>
  <c r="S127" i="3"/>
  <c r="S113" i="3"/>
  <c r="S99" i="3"/>
  <c r="S85" i="3"/>
  <c r="S71" i="3"/>
  <c r="S57" i="3"/>
  <c r="S43" i="3"/>
  <c r="S29" i="3"/>
  <c r="S15" i="3"/>
  <c r="S31" i="3"/>
  <c r="Q126" i="3"/>
  <c r="R126" i="3"/>
  <c r="Q14" i="3"/>
  <c r="R14" i="3"/>
  <c r="S114" i="3"/>
  <c r="S86" i="3"/>
  <c r="S30" i="3"/>
  <c r="Q110" i="3"/>
  <c r="R110" i="3"/>
  <c r="Q96" i="3"/>
  <c r="R96" i="3"/>
  <c r="Q82" i="3"/>
  <c r="R82" i="3"/>
  <c r="S126" i="3"/>
  <c r="S112" i="3"/>
  <c r="S98" i="3"/>
  <c r="S84" i="3"/>
  <c r="S70" i="3"/>
  <c r="S56" i="3"/>
  <c r="S42" i="3"/>
  <c r="S28" i="3"/>
  <c r="S14" i="3"/>
  <c r="S3" i="3"/>
  <c r="Q67" i="3"/>
  <c r="R67" i="3"/>
  <c r="Q53" i="3"/>
  <c r="R53" i="3"/>
  <c r="Q25" i="3"/>
  <c r="R25" i="3"/>
  <c r="Q80" i="3"/>
  <c r="R80" i="3"/>
  <c r="Q52" i="3"/>
  <c r="R52" i="3"/>
  <c r="Q128" i="3"/>
  <c r="R128" i="3"/>
  <c r="Q79" i="3"/>
  <c r="R79" i="3"/>
  <c r="S123" i="3"/>
  <c r="S109" i="3"/>
  <c r="S95" i="3"/>
  <c r="S81" i="3"/>
  <c r="S67" i="3"/>
  <c r="S53" i="3"/>
  <c r="S39" i="3"/>
  <c r="S25" i="3"/>
  <c r="S11" i="3"/>
  <c r="Q72" i="3"/>
  <c r="R72" i="3"/>
  <c r="S73" i="3"/>
  <c r="Q106" i="3"/>
  <c r="R106" i="3"/>
  <c r="Q91" i="3"/>
  <c r="R91" i="3"/>
  <c r="Q77" i="3"/>
  <c r="R77" i="3"/>
  <c r="S121" i="3"/>
  <c r="S107" i="3"/>
  <c r="S93" i="3"/>
  <c r="S79" i="3"/>
  <c r="S65" i="3"/>
  <c r="S51" i="3"/>
  <c r="S37" i="3"/>
  <c r="S23" i="3"/>
  <c r="S9" i="3"/>
  <c r="Q101" i="3"/>
  <c r="R101" i="3"/>
  <c r="S17" i="3"/>
  <c r="Q64" i="3"/>
  <c r="R64" i="3"/>
  <c r="Q119" i="3"/>
  <c r="R119" i="3"/>
  <c r="Q90" i="3"/>
  <c r="R90" i="3"/>
  <c r="Q76" i="3"/>
  <c r="R76" i="3"/>
  <c r="Q62" i="3"/>
  <c r="R62" i="3"/>
  <c r="Q48" i="3"/>
  <c r="R48" i="3"/>
  <c r="Q34" i="3"/>
  <c r="R34" i="3"/>
  <c r="Q20" i="3"/>
  <c r="R20" i="3"/>
  <c r="S120" i="3"/>
  <c r="S106" i="3"/>
  <c r="S92" i="3"/>
  <c r="S78" i="3"/>
  <c r="S64" i="3"/>
  <c r="S50" i="3"/>
  <c r="S36" i="3"/>
  <c r="S22" i="3"/>
  <c r="S8" i="3"/>
  <c r="S45" i="3"/>
  <c r="Q78" i="3"/>
  <c r="R78" i="3"/>
  <c r="Q50" i="3"/>
  <c r="R50" i="3"/>
  <c r="Q117" i="3"/>
  <c r="R117" i="3"/>
  <c r="Q61" i="3"/>
  <c r="R61" i="3"/>
  <c r="Q33" i="3"/>
  <c r="R33" i="3"/>
  <c r="Q19" i="3"/>
  <c r="R19" i="3"/>
  <c r="Q5" i="3"/>
  <c r="R5" i="3"/>
  <c r="S119" i="3"/>
  <c r="S105" i="3"/>
  <c r="S91" i="3"/>
  <c r="S77" i="3"/>
  <c r="S63" i="3"/>
  <c r="S49" i="3"/>
  <c r="S35" i="3"/>
  <c r="S21" i="3"/>
  <c r="S7" i="3"/>
  <c r="Q120" i="3"/>
  <c r="Q92" i="3"/>
  <c r="Q36" i="3"/>
  <c r="Q22" i="3"/>
  <c r="Q8" i="3"/>
  <c r="T81" i="3"/>
  <c r="T16" i="3"/>
  <c r="T124" i="3"/>
  <c r="T67" i="3"/>
  <c r="T113" i="3"/>
  <c r="T54" i="3"/>
  <c r="T112" i="3"/>
  <c r="T52" i="3"/>
  <c r="T109" i="3"/>
  <c r="T51" i="3"/>
  <c r="T108" i="3"/>
  <c r="T44" i="3"/>
  <c r="T100" i="3"/>
  <c r="T41" i="3"/>
  <c r="T98" i="3"/>
  <c r="T38" i="3"/>
  <c r="T96" i="3"/>
  <c r="T30" i="3"/>
  <c r="T80" i="3"/>
  <c r="T15" i="3"/>
  <c r="T127" i="3"/>
  <c r="T70" i="3"/>
  <c r="T10" i="3"/>
  <c r="T126" i="3"/>
  <c r="T69" i="3"/>
  <c r="T9" i="3"/>
  <c r="T83" i="3"/>
  <c r="T24" i="3"/>
  <c r="T82" i="3"/>
  <c r="T23" i="3"/>
  <c r="Q122" i="3"/>
  <c r="Q108" i="3"/>
  <c r="Q94" i="3"/>
  <c r="Q66" i="3"/>
  <c r="Q38" i="3"/>
  <c r="Q24" i="3"/>
  <c r="Q10" i="3"/>
  <c r="T107" i="3"/>
  <c r="T72" i="3"/>
  <c r="T43" i="3"/>
  <c r="T12" i="3"/>
  <c r="Q121" i="3"/>
  <c r="Q107" i="3"/>
  <c r="Q93" i="3"/>
  <c r="Q65" i="3"/>
  <c r="Q51" i="3"/>
  <c r="Q37" i="3"/>
  <c r="Q23" i="3"/>
  <c r="Q9" i="3"/>
  <c r="T128" i="3"/>
  <c r="T102" i="3"/>
  <c r="T71" i="3"/>
  <c r="T42" i="3"/>
  <c r="T11" i="3"/>
  <c r="T125" i="3"/>
  <c r="T97" i="3"/>
  <c r="T68" i="3"/>
  <c r="T37" i="3"/>
  <c r="T95" i="3"/>
  <c r="T58" i="3"/>
  <c r="T29" i="3"/>
  <c r="T121" i="3"/>
  <c r="T94" i="3"/>
  <c r="T57" i="3"/>
  <c r="T28" i="3"/>
  <c r="T26" i="3"/>
  <c r="T122" i="3"/>
  <c r="T116" i="3"/>
  <c r="T93" i="3"/>
  <c r="T56" i="3"/>
  <c r="T114" i="3"/>
  <c r="T84" i="3"/>
  <c r="T55" i="3"/>
  <c r="T25" i="3"/>
  <c r="T123" i="3"/>
  <c r="T99" i="3"/>
  <c r="T79" i="3"/>
  <c r="T53" i="3"/>
  <c r="T27" i="3"/>
  <c r="T111" i="3"/>
  <c r="T86" i="3"/>
  <c r="T66" i="3"/>
  <c r="T40" i="3"/>
  <c r="T14" i="3"/>
  <c r="T2" i="3"/>
  <c r="T110" i="3"/>
  <c r="T85" i="3"/>
  <c r="T65" i="3"/>
  <c r="T39" i="3"/>
  <c r="T13" i="3"/>
  <c r="T120" i="3"/>
  <c r="T106" i="3"/>
  <c r="T92" i="3"/>
  <c r="T78" i="3"/>
  <c r="T64" i="3"/>
  <c r="T50" i="3"/>
  <c r="T36" i="3"/>
  <c r="T22" i="3"/>
  <c r="T8" i="3"/>
  <c r="T119" i="3"/>
  <c r="T105" i="3"/>
  <c r="T91" i="3"/>
  <c r="T77" i="3"/>
  <c r="T63" i="3"/>
  <c r="T49" i="3"/>
  <c r="T35" i="3"/>
  <c r="T21" i="3"/>
  <c r="T7" i="3"/>
  <c r="Q118" i="3"/>
  <c r="Q70" i="3"/>
  <c r="Q114" i="3"/>
  <c r="Q100" i="3"/>
  <c r="Q86" i="3"/>
  <c r="Q58" i="3"/>
  <c r="Q44" i="3"/>
  <c r="Q30" i="3"/>
  <c r="Q16" i="3"/>
  <c r="T118" i="3"/>
  <c r="T104" i="3"/>
  <c r="T90" i="3"/>
  <c r="T76" i="3"/>
  <c r="T62" i="3"/>
  <c r="T48" i="3"/>
  <c r="T34" i="3"/>
  <c r="T20" i="3"/>
  <c r="T6" i="3"/>
  <c r="Q127" i="3"/>
  <c r="Q113" i="3"/>
  <c r="Q85" i="3"/>
  <c r="Q71" i="3"/>
  <c r="Q29" i="3"/>
  <c r="Q15" i="3"/>
  <c r="T117" i="3"/>
  <c r="T103" i="3"/>
  <c r="T89" i="3"/>
  <c r="T75" i="3"/>
  <c r="T61" i="3"/>
  <c r="T47" i="3"/>
  <c r="T33" i="3"/>
  <c r="T19" i="3"/>
  <c r="T5" i="3"/>
  <c r="Q6" i="3"/>
  <c r="T88" i="3"/>
  <c r="T74" i="3"/>
  <c r="T60" i="3"/>
  <c r="T46" i="3"/>
  <c r="T32" i="3"/>
  <c r="T18" i="3"/>
  <c r="T4" i="3"/>
  <c r="Q104" i="3"/>
  <c r="T129" i="3"/>
  <c r="T115" i="3"/>
  <c r="T101" i="3"/>
  <c r="T87" i="3"/>
  <c r="T73" i="3"/>
  <c r="T59" i="3"/>
  <c r="T45" i="3"/>
  <c r="T31" i="3"/>
  <c r="T17" i="3"/>
  <c r="Q84" i="3"/>
  <c r="Q112" i="3"/>
  <c r="Q43" i="3"/>
  <c r="Q125" i="3"/>
  <c r="Q83" i="3"/>
  <c r="Q55" i="3"/>
  <c r="Q13" i="3"/>
  <c r="Q111" i="3"/>
  <c r="Q42" i="3"/>
  <c r="Q99" i="3"/>
  <c r="Q98" i="3"/>
  <c r="Q97" i="3"/>
  <c r="Q103" i="3"/>
  <c r="Q89" i="3"/>
  <c r="Q75" i="3"/>
  <c r="Q47" i="3"/>
  <c r="Q2" i="3"/>
  <c r="Q116" i="3"/>
  <c r="Q88" i="3"/>
  <c r="Q46" i="3"/>
  <c r="Q32" i="3"/>
  <c r="Q4" i="3"/>
  <c r="Q129" i="3"/>
  <c r="Q115" i="3"/>
  <c r="Q87" i="3"/>
  <c r="Q73" i="3"/>
  <c r="Q59" i="3"/>
  <c r="Q45" i="3"/>
  <c r="Q31" i="3"/>
  <c r="Q17" i="3"/>
  <c r="Q3" i="3"/>
  <c r="Q124" i="3"/>
  <c r="Q68" i="3"/>
  <c r="Q105" i="3"/>
  <c r="Q63" i="3"/>
  <c r="Q49" i="3"/>
  <c r="Q35" i="3"/>
  <c r="Q21" i="3"/>
  <c r="Q7" i="3"/>
  <c r="Q54" i="3"/>
  <c r="Q40" i="3"/>
  <c r="Q26" i="3"/>
  <c r="Q12" i="3"/>
  <c r="Q123" i="3"/>
  <c r="Q109" i="3"/>
  <c r="Q95" i="3"/>
  <c r="Q81" i="3"/>
  <c r="Q39" i="3"/>
  <c r="Q11" i="3"/>
  <c r="J3" i="3" l="1"/>
  <c r="J4" i="3"/>
  <c r="J5" i="3"/>
  <c r="J6"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L34" i="3" s="1"/>
  <c r="J35" i="3"/>
  <c r="J36" i="3"/>
  <c r="J37" i="3"/>
  <c r="J38" i="3"/>
  <c r="J39" i="3"/>
  <c r="J40" i="3"/>
  <c r="J41" i="3"/>
  <c r="J42" i="3"/>
  <c r="J43" i="3"/>
  <c r="J44" i="3"/>
  <c r="J45" i="3"/>
  <c r="J46" i="3"/>
  <c r="J47" i="3"/>
  <c r="J48" i="3"/>
  <c r="L48" i="3" s="1"/>
  <c r="J49" i="3"/>
  <c r="J50" i="3"/>
  <c r="J51" i="3"/>
  <c r="J52" i="3"/>
  <c r="J53" i="3"/>
  <c r="J54" i="3"/>
  <c r="J55" i="3"/>
  <c r="J56" i="3"/>
  <c r="J57" i="3"/>
  <c r="L57" i="3" s="1"/>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L94" i="3" s="1"/>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2" i="3"/>
  <c r="L15" i="3" l="1"/>
  <c r="L107" i="3"/>
  <c r="L79" i="3"/>
  <c r="L65" i="3"/>
  <c r="L23" i="3"/>
  <c r="L9" i="3"/>
  <c r="L120" i="3"/>
  <c r="L78" i="3"/>
  <c r="L50" i="3"/>
  <c r="L8" i="3"/>
  <c r="L119" i="3"/>
  <c r="L105" i="3"/>
  <c r="L91" i="3"/>
  <c r="L63" i="3"/>
  <c r="L35" i="3"/>
  <c r="L21" i="3"/>
  <c r="L7" i="3"/>
  <c r="L90" i="3"/>
  <c r="L6" i="3"/>
  <c r="L89" i="3"/>
  <c r="L61" i="3"/>
  <c r="L33" i="3"/>
  <c r="L5" i="3"/>
  <c r="L2" i="3"/>
  <c r="L102" i="3"/>
  <c r="L74" i="3"/>
  <c r="L60" i="3"/>
  <c r="L32" i="3"/>
  <c r="L4" i="3"/>
  <c r="L115" i="3"/>
  <c r="L101" i="3"/>
  <c r="L73" i="3"/>
  <c r="L45" i="3"/>
  <c r="L17" i="3"/>
  <c r="L3" i="3"/>
  <c r="L114" i="3"/>
  <c r="L100" i="3"/>
  <c r="L86" i="3"/>
  <c r="L72" i="3"/>
  <c r="L44" i="3"/>
  <c r="L30" i="3"/>
  <c r="L16" i="3"/>
  <c r="L113" i="3"/>
  <c r="L99" i="3"/>
  <c r="L71" i="3"/>
  <c r="L43" i="3"/>
  <c r="L112" i="3"/>
  <c r="L98" i="3"/>
  <c r="L70" i="3"/>
  <c r="L42" i="3"/>
  <c r="L14" i="3"/>
  <c r="L97" i="3"/>
  <c r="L83" i="3"/>
  <c r="L69" i="3"/>
  <c r="L27" i="3"/>
  <c r="L13" i="3"/>
  <c r="L124" i="3"/>
  <c r="L110" i="3"/>
  <c r="L96" i="3"/>
  <c r="L82" i="3"/>
  <c r="L68" i="3"/>
  <c r="L54" i="3"/>
  <c r="L40" i="3"/>
  <c r="L26" i="3"/>
  <c r="L12" i="3"/>
  <c r="L121" i="3"/>
  <c r="L51" i="3"/>
  <c r="L106" i="3"/>
  <c r="L64" i="3"/>
  <c r="L22" i="3"/>
  <c r="L49" i="3"/>
  <c r="L104" i="3"/>
  <c r="L76" i="3"/>
  <c r="L62" i="3"/>
  <c r="L20" i="3"/>
  <c r="L117" i="3"/>
  <c r="L75" i="3"/>
  <c r="L19" i="3"/>
  <c r="L88" i="3"/>
  <c r="L18" i="3"/>
  <c r="L129" i="3"/>
  <c r="L59" i="3"/>
  <c r="L128" i="3"/>
  <c r="L126" i="3"/>
  <c r="L56" i="3"/>
  <c r="L125" i="3"/>
  <c r="L55" i="3"/>
  <c r="L123" i="3"/>
  <c r="L109" i="3"/>
  <c r="L95" i="3"/>
  <c r="L81" i="3"/>
  <c r="L67" i="3"/>
  <c r="L53" i="3"/>
  <c r="L39" i="3"/>
  <c r="L25" i="3"/>
  <c r="L11" i="3"/>
  <c r="L93" i="3"/>
  <c r="L37" i="3"/>
  <c r="L92" i="3"/>
  <c r="L36" i="3"/>
  <c r="L77" i="3"/>
  <c r="L118" i="3"/>
  <c r="L103" i="3"/>
  <c r="L47" i="3"/>
  <c r="L116" i="3"/>
  <c r="L46" i="3"/>
  <c r="L87" i="3"/>
  <c r="L31" i="3"/>
  <c r="L58" i="3"/>
  <c r="L127" i="3"/>
  <c r="L85" i="3"/>
  <c r="L29" i="3"/>
  <c r="L84" i="3"/>
  <c r="L28" i="3"/>
  <c r="L111" i="3"/>
  <c r="L41" i="3"/>
  <c r="L122" i="3"/>
  <c r="L108" i="3"/>
  <c r="L80" i="3"/>
  <c r="L66" i="3"/>
  <c r="L52" i="3"/>
  <c r="L38" i="3"/>
  <c r="L24" i="3"/>
  <c r="L10" i="3"/>
</calcChain>
</file>

<file path=xl/sharedStrings.xml><?xml version="1.0" encoding="utf-8"?>
<sst xmlns="http://schemas.openxmlformats.org/spreadsheetml/2006/main" count="4606" uniqueCount="1165">
  <si>
    <t>MOL</t>
  </si>
  <si>
    <t>INTPRD</t>
  </si>
  <si>
    <t>NFC123</t>
  </si>
  <si>
    <t>INTSTR</t>
  </si>
  <si>
    <t>INTVOL</t>
  </si>
  <si>
    <t>Launch_Year</t>
  </si>
  <si>
    <t>Canadian Price</t>
  </si>
  <si>
    <t>PMPRB11 Median</t>
  </si>
  <si>
    <t>OECD median</t>
  </si>
  <si>
    <t>US Price</t>
  </si>
  <si>
    <t>Canada_Units</t>
  </si>
  <si>
    <t>Canada_Rev</t>
  </si>
  <si>
    <t>Canada_Price</t>
  </si>
  <si>
    <t>AUSTRALIA_Units</t>
  </si>
  <si>
    <t>AUSTRALIA_Rev</t>
  </si>
  <si>
    <t>AUSTRALIA_Price</t>
  </si>
  <si>
    <t>BELGIUM_Units</t>
  </si>
  <si>
    <t>BELGIUM_Rev</t>
  </si>
  <si>
    <t>BELGIUM_Price</t>
  </si>
  <si>
    <t>France_Units</t>
  </si>
  <si>
    <t>France_Rev</t>
  </si>
  <si>
    <t>France_Price</t>
  </si>
  <si>
    <t>Germany_Units</t>
  </si>
  <si>
    <t>Germany_Rev</t>
  </si>
  <si>
    <t>Germany_Price</t>
  </si>
  <si>
    <t>Italy_Units</t>
  </si>
  <si>
    <t>Italy_Rev</t>
  </si>
  <si>
    <t>Italy_Price</t>
  </si>
  <si>
    <t>JAPAN_Units</t>
  </si>
  <si>
    <t>JAPAN_Rev</t>
  </si>
  <si>
    <t>JAPAN_Price</t>
  </si>
  <si>
    <t>NETHERLNDS_Units</t>
  </si>
  <si>
    <t>NETHERLNDS_Rev</t>
  </si>
  <si>
    <t>NETHERLNDS_Price</t>
  </si>
  <si>
    <t>NORWAY_Units</t>
  </si>
  <si>
    <t>NORWAY_Rev</t>
  </si>
  <si>
    <t>NORWAY_Price</t>
  </si>
  <si>
    <t>SPAIN_Units</t>
  </si>
  <si>
    <t>SPAIN_Rev</t>
  </si>
  <si>
    <t>SPAIN_Price</t>
  </si>
  <si>
    <t>Sweden_Units</t>
  </si>
  <si>
    <t>Sweden_Rev</t>
  </si>
  <si>
    <t>Sweden_Price</t>
  </si>
  <si>
    <t>UK_Units</t>
  </si>
  <si>
    <t>UK_Rev</t>
  </si>
  <si>
    <t>UK_Price</t>
  </si>
  <si>
    <t>USA_Units</t>
  </si>
  <si>
    <t>USA_Rev</t>
  </si>
  <si>
    <t>USA_Price</t>
  </si>
  <si>
    <t>Switzerland_Units</t>
  </si>
  <si>
    <t>Switzerland_Rev</t>
  </si>
  <si>
    <t>Switzerland_Price</t>
  </si>
  <si>
    <t>AUSTRIA_Units</t>
  </si>
  <si>
    <t>AUSTRIA_Rev</t>
  </si>
  <si>
    <t>AUSTRIA_Price</t>
  </si>
  <si>
    <t>CHILE_Units</t>
  </si>
  <si>
    <t>CHILE_Rev</t>
  </si>
  <si>
    <t>CHILE_Price</t>
  </si>
  <si>
    <t>CZECH_Units</t>
  </si>
  <si>
    <t>CZECH_Rev</t>
  </si>
  <si>
    <t>CZECH_Price</t>
  </si>
  <si>
    <t>ESTONIA_Units</t>
  </si>
  <si>
    <t>ESTONIA_Rev</t>
  </si>
  <si>
    <t>ESTONIA_Price</t>
  </si>
  <si>
    <t>FINLAND_Units</t>
  </si>
  <si>
    <t>FINLAND_Rev</t>
  </si>
  <si>
    <t>FINLAND_Price</t>
  </si>
  <si>
    <t>GREECE_Units</t>
  </si>
  <si>
    <t>GREECE_Rev</t>
  </si>
  <si>
    <t>GREECE_Price</t>
  </si>
  <si>
    <t>HUNGARY_Units</t>
  </si>
  <si>
    <t>HUNGARY_Rev</t>
  </si>
  <si>
    <t>HUNGARY_Price</t>
  </si>
  <si>
    <t>IRELAND_Units</t>
  </si>
  <si>
    <t>IRELAND_Rev</t>
  </si>
  <si>
    <t>IRELAND_Price</t>
  </si>
  <si>
    <t>KOREA_Units</t>
  </si>
  <si>
    <t>KOREA_Rev</t>
  </si>
  <si>
    <t>KOREA_Price</t>
  </si>
  <si>
    <t>LUXEMBOURG_Units</t>
  </si>
  <si>
    <t>LUXEMBOURG_Rev</t>
  </si>
  <si>
    <t>LUXEMBOURG_Price</t>
  </si>
  <si>
    <t>MEXICO_Units</t>
  </si>
  <si>
    <t>MEXICO_Rev</t>
  </si>
  <si>
    <t>MEXICO_Price</t>
  </si>
  <si>
    <t>NZ_Units</t>
  </si>
  <si>
    <t>NZ_Rev</t>
  </si>
  <si>
    <t>NZ_Price</t>
  </si>
  <si>
    <t>POLAND_Units</t>
  </si>
  <si>
    <t>POLAND_Rev</t>
  </si>
  <si>
    <t>POLAND_Price</t>
  </si>
  <si>
    <t>PORTUGAL_Units</t>
  </si>
  <si>
    <t>PORTUGAL_Rev</t>
  </si>
  <si>
    <t>PORTUGAL_Price</t>
  </si>
  <si>
    <t>SLOVAKIA_Units</t>
  </si>
  <si>
    <t>SLOVAKIA_Rev</t>
  </si>
  <si>
    <t>SLOVAKIA_Price</t>
  </si>
  <si>
    <t>SLOVENIA_Units</t>
  </si>
  <si>
    <t>SLOVENIA_Rev</t>
  </si>
  <si>
    <t>SLOVENIA_Price</t>
  </si>
  <si>
    <t>TURKEY_Units</t>
  </si>
  <si>
    <t>TURKEY_Rev</t>
  </si>
  <si>
    <t>TURKEY_Price</t>
  </si>
  <si>
    <t>ABROCITINIB</t>
  </si>
  <si>
    <t>CIBINQO</t>
  </si>
  <si>
    <t>ABC FILM-CTD TABS</t>
  </si>
  <si>
    <t>200MG</t>
  </si>
  <si>
    <t>NA VOL</t>
  </si>
  <si>
    <t>AMIFAMPRIDINE</t>
  </si>
  <si>
    <t>FIRDAPSE</t>
  </si>
  <si>
    <t>AAA TABLETS</t>
  </si>
  <si>
    <t>10MG</t>
  </si>
  <si>
    <t>AMIVANTAMAB</t>
  </si>
  <si>
    <t>RYBREVANT</t>
  </si>
  <si>
    <t>FQC INFUS.VIA/BOT.</t>
  </si>
  <si>
    <t>50MG/1ML</t>
  </si>
  <si>
    <t>7ML</t>
  </si>
  <si>
    <t>ANDEXANET ALFA</t>
  </si>
  <si>
    <t>ONDEXXYA</t>
  </si>
  <si>
    <t>FPB VIAL DRY</t>
  </si>
  <si>
    <t>ANIFROLUMAB</t>
  </si>
  <si>
    <t>SAPHNELO</t>
  </si>
  <si>
    <t>75MG/1ML</t>
  </si>
  <si>
    <t>2ML</t>
  </si>
  <si>
    <t>ASCIMINIB</t>
  </si>
  <si>
    <t>SCEMBLIX</t>
  </si>
  <si>
    <t>40MG</t>
  </si>
  <si>
    <t>ATOGEPANT</t>
  </si>
  <si>
    <t>QULIPTA</t>
  </si>
  <si>
    <t>60MG</t>
  </si>
  <si>
    <t>AVACOPAN</t>
  </si>
  <si>
    <t>TAVNEOS</t>
  </si>
  <si>
    <t>ACA CAPSULES</t>
  </si>
  <si>
    <t>AVALGLUCOSIDASE ALFA</t>
  </si>
  <si>
    <t>NEXVIAZYME</t>
  </si>
  <si>
    <t>FQD INF DRY BOTTLE</t>
  </si>
  <si>
    <t>100MG</t>
  </si>
  <si>
    <t>AVAPRITINIB</t>
  </si>
  <si>
    <t>AYVAKYT</t>
  </si>
  <si>
    <t>25MG</t>
  </si>
  <si>
    <t>AVATROMBOPAG</t>
  </si>
  <si>
    <t>DOPTELET</t>
  </si>
  <si>
    <t>20MG</t>
  </si>
  <si>
    <t>BELZUTIFAN</t>
  </si>
  <si>
    <t>WELIREG</t>
  </si>
  <si>
    <t>BEROTRALSTAT</t>
  </si>
  <si>
    <t>ORLADEYO</t>
  </si>
  <si>
    <t>150MG</t>
  </si>
  <si>
    <t>BIMEKIZUMAB</t>
  </si>
  <si>
    <t>BIMZELX</t>
  </si>
  <si>
    <t>FNH PREFIL AUTOINJ</t>
  </si>
  <si>
    <t>160MG/1ML</t>
  </si>
  <si>
    <t>1ML</t>
  </si>
  <si>
    <t>BINIMETINIB</t>
  </si>
  <si>
    <t>MEKTOVI</t>
  </si>
  <si>
    <t>15MG</t>
  </si>
  <si>
    <t>BREXUCABTAGENE AUTOLEUCEL</t>
  </si>
  <si>
    <t>TECARTUS</t>
  </si>
  <si>
    <t>FQE INFUSION BAGS</t>
  </si>
  <si>
    <t>NA INTSTR</t>
  </si>
  <si>
    <t>BRILLIANT BLUE G</t>
  </si>
  <si>
    <t>TISSUEBLUE</t>
  </si>
  <si>
    <t>NNA P-FIL SYR OPHT</t>
  </si>
  <si>
    <t>250Y/1ML</t>
  </si>
  <si>
    <t>0.5ML</t>
  </si>
  <si>
    <t>CALASPARGASE PEGOL</t>
  </si>
  <si>
    <t>ASPARLAS</t>
  </si>
  <si>
    <t>750IU/1ML</t>
  </si>
  <si>
    <t>5ML</t>
  </si>
  <si>
    <t>CANGRELOR</t>
  </si>
  <si>
    <t>KENGREAL</t>
  </si>
  <si>
    <t>50MG</t>
  </si>
  <si>
    <t>CAPIVASERTIB</t>
  </si>
  <si>
    <t>TRUQAP</t>
  </si>
  <si>
    <t>CAPMATINIB</t>
  </si>
  <si>
    <t>TABRECTA</t>
  </si>
  <si>
    <t>CARIPRAZINE</t>
  </si>
  <si>
    <t>VRAYLAR</t>
  </si>
  <si>
    <t>1.5MG</t>
  </si>
  <si>
    <t>CENOBAMATE</t>
  </si>
  <si>
    <t>XCOPRI</t>
  </si>
  <si>
    <t>CILTACABTAGENE AUTOLEUCEL</t>
  </si>
  <si>
    <t>CARVYKTI</t>
  </si>
  <si>
    <t>CLASCOTERONE</t>
  </si>
  <si>
    <t>WINLEVI</t>
  </si>
  <si>
    <t>MTA CREAM</t>
  </si>
  <si>
    <t>1%</t>
  </si>
  <si>
    <t>30G</t>
  </si>
  <si>
    <t>CONCIZUMAB</t>
  </si>
  <si>
    <t>ALHEMO</t>
  </si>
  <si>
    <t>FRF P-F PENS</t>
  </si>
  <si>
    <t>100MG/1ML</t>
  </si>
  <si>
    <t>DANICOPAN</t>
  </si>
  <si>
    <t>VOYDEYA</t>
  </si>
  <si>
    <t>DARIDOREXANT</t>
  </si>
  <si>
    <t>QUVIVIQ</t>
  </si>
  <si>
    <t>DEUCRAVACITINIB</t>
  </si>
  <si>
    <t>SOTYKTU</t>
  </si>
  <si>
    <t>6MG</t>
  </si>
  <si>
    <t>DIFELIKEFALIN</t>
  </si>
  <si>
    <t>KORSUVA</t>
  </si>
  <si>
    <t>FNC P-F SYRNG I.V.</t>
  </si>
  <si>
    <t>35.7Y/1ML</t>
  </si>
  <si>
    <t>0.7ML</t>
  </si>
  <si>
    <t>DOSTARLIMAB</t>
  </si>
  <si>
    <t>JEMPERLI</t>
  </si>
  <si>
    <t>10ML</t>
  </si>
  <si>
    <t>EFGARTIGIMOD ALFA</t>
  </si>
  <si>
    <t>VYVGART</t>
  </si>
  <si>
    <t>20MG/1ML</t>
  </si>
  <si>
    <t>ELEXACAFTOR</t>
  </si>
  <si>
    <t>TRIKAFTA</t>
  </si>
  <si>
    <t>100MG+75MG+50MG</t>
  </si>
  <si>
    <t>ELRANATAMAB</t>
  </si>
  <si>
    <t>ELREXFIO</t>
  </si>
  <si>
    <t>FPE VIAL SC</t>
  </si>
  <si>
    <t>40MG/1ML</t>
  </si>
  <si>
    <t>1.9ML</t>
  </si>
  <si>
    <t>ENCORAFENIB</t>
  </si>
  <si>
    <t>BRAFTOVI</t>
  </si>
  <si>
    <t>75MG</t>
  </si>
  <si>
    <t>ENFORTUMAB VEDOTIN</t>
  </si>
  <si>
    <t>PADCEV</t>
  </si>
  <si>
    <t>EPCORITAMAB</t>
  </si>
  <si>
    <t>EPKINLY</t>
  </si>
  <si>
    <t>60MG/1ML</t>
  </si>
  <si>
    <t>0.8ML</t>
  </si>
  <si>
    <t>EPLONTERSEN</t>
  </si>
  <si>
    <t>WAINUA</t>
  </si>
  <si>
    <t>56.3MG/1ML</t>
  </si>
  <si>
    <t>EPTINEZUMAB</t>
  </si>
  <si>
    <t>VYEPTI</t>
  </si>
  <si>
    <t>ETRANACOGENE DEZAPARVOVEC</t>
  </si>
  <si>
    <t>HEMGENIX</t>
  </si>
  <si>
    <t>ETRASIMOD</t>
  </si>
  <si>
    <t>VELSIPITY</t>
  </si>
  <si>
    <t>2MG</t>
  </si>
  <si>
    <t>EVINACUMAB</t>
  </si>
  <si>
    <t>EVKEEZA</t>
  </si>
  <si>
    <t>150MG/1ML</t>
  </si>
  <si>
    <t>2.3ML</t>
  </si>
  <si>
    <t>FARICIMAB</t>
  </si>
  <si>
    <t>VABYSMO</t>
  </si>
  <si>
    <t>NPA OPHTHAL VIALS</t>
  </si>
  <si>
    <t>120MG/1ML</t>
  </si>
  <si>
    <t>0.24ML</t>
  </si>
  <si>
    <t>FEZOLINETANT</t>
  </si>
  <si>
    <t>VEOZAH</t>
  </si>
  <si>
    <t>45MG</t>
  </si>
  <si>
    <t>FINERENONE</t>
  </si>
  <si>
    <t>KERENDIA</t>
  </si>
  <si>
    <t>FRUQUINTINIB</t>
  </si>
  <si>
    <t>FRUZAQLA</t>
  </si>
  <si>
    <t>5MG</t>
  </si>
  <si>
    <t>GALLIUM GA 68 GOZETOTIDE</t>
  </si>
  <si>
    <t>LOCAMETZ</t>
  </si>
  <si>
    <t>25Y</t>
  </si>
  <si>
    <t>GLOFITAMAB</t>
  </si>
  <si>
    <t>COLUMVI</t>
  </si>
  <si>
    <t>1MG/1ML</t>
  </si>
  <si>
    <t>IDECABTAGENE VICLEUCEL</t>
  </si>
  <si>
    <t>ABECMA</t>
  </si>
  <si>
    <t>50ML</t>
  </si>
  <si>
    <t>INCLISIRAN</t>
  </si>
  <si>
    <t>LEQVIO</t>
  </si>
  <si>
    <t>FNE P-F SYRNG SC</t>
  </si>
  <si>
    <t>189MG/1ML</t>
  </si>
  <si>
    <t>1.5ML</t>
  </si>
  <si>
    <t>INEBILIZUMAB</t>
  </si>
  <si>
    <t>UPLIZNA</t>
  </si>
  <si>
    <t>10MG/1ML</t>
  </si>
  <si>
    <t>INFIGRATINIB</t>
  </si>
  <si>
    <t>TRUSELTIQ</t>
  </si>
  <si>
    <t>VARI STR</t>
  </si>
  <si>
    <t>INSULIN ICODEC</t>
  </si>
  <si>
    <t>AWIQLI</t>
  </si>
  <si>
    <t>GRF P-F PENS RET</t>
  </si>
  <si>
    <t>700IU/1ML</t>
  </si>
  <si>
    <t>3ML</t>
  </si>
  <si>
    <t>IRON FERRIC</t>
  </si>
  <si>
    <t>VENOFER</t>
  </si>
  <si>
    <t>FPC VIAL IV</t>
  </si>
  <si>
    <t>IVOSIDENIB</t>
  </si>
  <si>
    <t>TIBSOVO</t>
  </si>
  <si>
    <t>250MG</t>
  </si>
  <si>
    <t>LANDIOLOL</t>
  </si>
  <si>
    <t>COREBETA</t>
  </si>
  <si>
    <t>LEBRIKIZUMAB</t>
  </si>
  <si>
    <t>EBGLYSS</t>
  </si>
  <si>
    <t>125MG/1ML</t>
  </si>
  <si>
    <t>LENACAPAVIR</t>
  </si>
  <si>
    <t>SUNLENCA</t>
  </si>
  <si>
    <t>300MG</t>
  </si>
  <si>
    <t>LISOCABTAGENE MARALEUCEL</t>
  </si>
  <si>
    <t>BREYANZI</t>
  </si>
  <si>
    <t>LUMASIRAN</t>
  </si>
  <si>
    <t>OXLUMO</t>
  </si>
  <si>
    <t>LURBINECTEDIN</t>
  </si>
  <si>
    <t>ZEPZELCA</t>
  </si>
  <si>
    <t>4MG</t>
  </si>
  <si>
    <t>LUTETIUM (177LU) VIPIVOTIDE TETRAXETAN</t>
  </si>
  <si>
    <t>PLUVICTO</t>
  </si>
  <si>
    <t>30ML</t>
  </si>
  <si>
    <t>MARALIXIBAT</t>
  </si>
  <si>
    <t>LIVMARLI</t>
  </si>
  <si>
    <t>DGA ORAL LIQUID</t>
  </si>
  <si>
    <t>47.5MG/5ML</t>
  </si>
  <si>
    <t>MARIBAVIR</t>
  </si>
  <si>
    <t>LIVTENCITY</t>
  </si>
  <si>
    <t>MAVACAMTEN</t>
  </si>
  <si>
    <t>CAMZYOS</t>
  </si>
  <si>
    <t>METRELEPTIN</t>
  </si>
  <si>
    <t>MYALEPT</t>
  </si>
  <si>
    <t>11.3MG</t>
  </si>
  <si>
    <t>MIRIKIZUMAB</t>
  </si>
  <si>
    <t>OMVOH</t>
  </si>
  <si>
    <t>MOGAMULIZUMAB</t>
  </si>
  <si>
    <t>POTELIGEO</t>
  </si>
  <si>
    <t>4MG/1ML</t>
  </si>
  <si>
    <t>MOMELOTINIB</t>
  </si>
  <si>
    <t>OJJAARA</t>
  </si>
  <si>
    <t>NIRMATRELVIR</t>
  </si>
  <si>
    <t>PAXLOVID</t>
  </si>
  <si>
    <t>150MG+100MG</t>
  </si>
  <si>
    <t>NIRSEVIMAB</t>
  </si>
  <si>
    <t>BEYFORTUS</t>
  </si>
  <si>
    <t>FND PRE-FILL I.M</t>
  </si>
  <si>
    <t>ODEVIXIBAT</t>
  </si>
  <si>
    <t>BYLVAY</t>
  </si>
  <si>
    <t>1.2MG</t>
  </si>
  <si>
    <t>OLIPUDASE ALFA</t>
  </si>
  <si>
    <t>XENPOZYME</t>
  </si>
  <si>
    <t>OSPEMIFENE</t>
  </si>
  <si>
    <t>OSPHENA</t>
  </si>
  <si>
    <t>PALOVAROTENE</t>
  </si>
  <si>
    <t>SOHONOS</t>
  </si>
  <si>
    <t>PEGCETACOPLAN</t>
  </si>
  <si>
    <t>ASPAVELI</t>
  </si>
  <si>
    <t>54MG/1ML</t>
  </si>
  <si>
    <t>20ML</t>
  </si>
  <si>
    <t>PEGVALIASE</t>
  </si>
  <si>
    <t>PALYNZIQ</t>
  </si>
  <si>
    <t>PEMIGATINIB</t>
  </si>
  <si>
    <t>PEMAZYRE</t>
  </si>
  <si>
    <t>13.5MG</t>
  </si>
  <si>
    <t>PERFLUOROHEXYLOCTANE</t>
  </si>
  <si>
    <t>MIEBO</t>
  </si>
  <si>
    <t>NGB DROPS EYE</t>
  </si>
  <si>
    <t>100%</t>
  </si>
  <si>
    <t>PITOLISANT</t>
  </si>
  <si>
    <t>WAKIX</t>
  </si>
  <si>
    <t>PONESIMOD</t>
  </si>
  <si>
    <t>PONVORY</t>
  </si>
  <si>
    <t>PRALSETINIB</t>
  </si>
  <si>
    <t>GAVRETO</t>
  </si>
  <si>
    <t>RELATLIMAB</t>
  </si>
  <si>
    <t>OPDUALAG</t>
  </si>
  <si>
    <t>12MG/1ML+4MG/1ML</t>
  </si>
  <si>
    <t>RELUGOLIX</t>
  </si>
  <si>
    <t>ORGOVYX</t>
  </si>
  <si>
    <t>120MG</t>
  </si>
  <si>
    <t>RIMEGEPANT</t>
  </si>
  <si>
    <t>NURTEC</t>
  </si>
  <si>
    <t>AAB OR DISINTG TAB</t>
  </si>
  <si>
    <t>RISDIPLAM</t>
  </si>
  <si>
    <t>EVRYSDI</t>
  </si>
  <si>
    <t>DGJ DRY SYRUP/DROP</t>
  </si>
  <si>
    <t>3.75MG/5ML</t>
  </si>
  <si>
    <t>RITLECITINIB</t>
  </si>
  <si>
    <t>LITFULO</t>
  </si>
  <si>
    <t>SACITUZUMAB GOVITECAN</t>
  </si>
  <si>
    <t>TRODELVY</t>
  </si>
  <si>
    <t>180MG</t>
  </si>
  <si>
    <t>SEGESTERONE ACETATE</t>
  </si>
  <si>
    <t>ANNOVERA</t>
  </si>
  <si>
    <t>TYQ MECH PES W SUB</t>
  </si>
  <si>
    <t>10Y+150Y</t>
  </si>
  <si>
    <t>SELINEXOR</t>
  </si>
  <si>
    <t>NEXPOVIO</t>
  </si>
  <si>
    <t>SELPERCATINIB</t>
  </si>
  <si>
    <t>RETEVMO</t>
  </si>
  <si>
    <t>80MG</t>
  </si>
  <si>
    <t>SELUMETINIB</t>
  </si>
  <si>
    <t>KOSELUGO</t>
  </si>
  <si>
    <t>SETMELANOTIDE</t>
  </si>
  <si>
    <t>IMCIVREE</t>
  </si>
  <si>
    <t>SOLRIAMFETOL</t>
  </si>
  <si>
    <t>SUNOSI</t>
  </si>
  <si>
    <t>SOMAPACITAN</t>
  </si>
  <si>
    <t>SOGROYA</t>
  </si>
  <si>
    <t>SOMATROGON</t>
  </si>
  <si>
    <t>NGENLA</t>
  </si>
  <si>
    <t>1.2ML</t>
  </si>
  <si>
    <t>SOTATERCEPT</t>
  </si>
  <si>
    <t>WINREVAIR</t>
  </si>
  <si>
    <t>SOTORASIB</t>
  </si>
  <si>
    <t>LUMAKRAS</t>
  </si>
  <si>
    <t>SPESOLIMAB</t>
  </si>
  <si>
    <t>SPEVIGO</t>
  </si>
  <si>
    <t>7.5ML</t>
  </si>
  <si>
    <t>TAFASITAMAB</t>
  </si>
  <si>
    <t>MONJUVI</t>
  </si>
  <si>
    <t>TALQUETAMAB</t>
  </si>
  <si>
    <t>TALVEY</t>
  </si>
  <si>
    <t>TARLATAMAB</t>
  </si>
  <si>
    <t>IMDELLTRA</t>
  </si>
  <si>
    <t>TEBENTAFUSP</t>
  </si>
  <si>
    <t>KIMMTRAK</t>
  </si>
  <si>
    <t>200Y/1ML</t>
  </si>
  <si>
    <t>TECLISTAMAB</t>
  </si>
  <si>
    <t>TECVAYLI</t>
  </si>
  <si>
    <t>90MG/1ML</t>
  </si>
  <si>
    <t>1.7ML</t>
  </si>
  <si>
    <t>TECOVIRIMAT</t>
  </si>
  <si>
    <t>TECOVIRIMAT SIGA</t>
  </si>
  <si>
    <t>TEPOTINIB</t>
  </si>
  <si>
    <t>TEPMETKO</t>
  </si>
  <si>
    <t>225MG</t>
  </si>
  <si>
    <t>TEZEPELUMAB</t>
  </si>
  <si>
    <t>TEZSPIRE</t>
  </si>
  <si>
    <t>110MG/1ML</t>
  </si>
  <si>
    <t>1.91ML</t>
  </si>
  <si>
    <t>TILDRAKIZUMAB</t>
  </si>
  <si>
    <t>ILUMYA</t>
  </si>
  <si>
    <t>TIRBANIBULIN</t>
  </si>
  <si>
    <t>KLISYRI</t>
  </si>
  <si>
    <t>MSN TOP U-D OINTS</t>
  </si>
  <si>
    <t>2.5MG/DOSE</t>
  </si>
  <si>
    <t>TIRZEPATIDE</t>
  </si>
  <si>
    <t>MOUNJARO</t>
  </si>
  <si>
    <t>TIXAGEVIMAB</t>
  </si>
  <si>
    <t>EVUSHELD</t>
  </si>
  <si>
    <t>FPD VIAL IM</t>
  </si>
  <si>
    <t>150MG/1ML+150MG/1ML</t>
  </si>
  <si>
    <t>TRALOKINUMAB</t>
  </si>
  <si>
    <t>ADTRALZA</t>
  </si>
  <si>
    <t>TRASTUZUMAB DERUXTECAN</t>
  </si>
  <si>
    <t>ENHERTU</t>
  </si>
  <si>
    <t>TREMELIMUMAB</t>
  </si>
  <si>
    <t>IMJUDO</t>
  </si>
  <si>
    <t>15ML</t>
  </si>
  <si>
    <t>TRIENTINE</t>
  </si>
  <si>
    <t>CUPRIOR</t>
  </si>
  <si>
    <t>TRIHEPTANOIN</t>
  </si>
  <si>
    <t>DOJOLVI</t>
  </si>
  <si>
    <t>4.8G/5ML</t>
  </si>
  <si>
    <t>500ML</t>
  </si>
  <si>
    <t>UBROGEPANT</t>
  </si>
  <si>
    <t>UBRELVY</t>
  </si>
  <si>
    <t>VABORBACTAM</t>
  </si>
  <si>
    <t>VABOMERE</t>
  </si>
  <si>
    <t>1G+1G</t>
  </si>
  <si>
    <t>VACCINE, CHIKUNGUNYA</t>
  </si>
  <si>
    <t>IXCHIQ</t>
  </si>
  <si>
    <t>VACCINE, RESPIRATORY SYNCYTIAL VIRUS</t>
  </si>
  <si>
    <t>ABRYSVO</t>
  </si>
  <si>
    <t>60Y</t>
  </si>
  <si>
    <t>VACCINE, SARS-COV-2 NON-REPLICATING VECTOR</t>
  </si>
  <si>
    <t>VAXZEVRIA</t>
  </si>
  <si>
    <t>VERICIGUAT</t>
  </si>
  <si>
    <t>VERQUVO</t>
  </si>
  <si>
    <t>2.5MG</t>
  </si>
  <si>
    <t>VORASIDENIB</t>
  </si>
  <si>
    <t>VORANIGO</t>
  </si>
  <si>
    <t>VORHYALURONIDASE ALFA</t>
  </si>
  <si>
    <t>DARZALEX FASPRO</t>
  </si>
  <si>
    <t>120MG/1ML+200IU/1ML</t>
  </si>
  <si>
    <t>VUTRISIRAN</t>
  </si>
  <si>
    <t>AMVUTTRA</t>
  </si>
  <si>
    <t>ZANUBRUTINIB</t>
  </si>
  <si>
    <t>BRUKINSA</t>
  </si>
  <si>
    <t>ZILUCOPLAN</t>
  </si>
  <si>
    <t>ZILBRYSQ</t>
  </si>
  <si>
    <t>0.81ML</t>
  </si>
  <si>
    <t>ZOLBETUXIMAB</t>
  </si>
  <si>
    <t>VYLOY</t>
  </si>
  <si>
    <t>MOL_CTY</t>
  </si>
  <si>
    <t>INTPRD_CTY</t>
  </si>
  <si>
    <t>ATC4</t>
  </si>
  <si>
    <t>PRD</t>
  </si>
  <si>
    <t>PRD_CTY</t>
  </si>
  <si>
    <t>Earliest_Mol_Launch_Date</t>
  </si>
  <si>
    <t>Mol_First_Sales_Date</t>
  </si>
  <si>
    <t>Earliest_IntPrd_Date</t>
  </si>
  <si>
    <t>IntPrd_First_Sales</t>
  </si>
  <si>
    <t>Min_Prd_Launch</t>
  </si>
  <si>
    <t>Canada_prod_launch</t>
  </si>
  <si>
    <t>AUSTRALIA_prod_launch</t>
  </si>
  <si>
    <t>BELGIUM_prod_launch</t>
  </si>
  <si>
    <t>France_prod_launch</t>
  </si>
  <si>
    <t>Germany_prod_launch</t>
  </si>
  <si>
    <t>Italy_prod_launch</t>
  </si>
  <si>
    <t>JAPAN_prod_launch</t>
  </si>
  <si>
    <t>NETHERLNDS_prod_launch</t>
  </si>
  <si>
    <t>NORWAY_prod_launch</t>
  </si>
  <si>
    <t>SPAIN_prod_launch</t>
  </si>
  <si>
    <t>Sweden_prod_launch</t>
  </si>
  <si>
    <t>UK_prod_launch</t>
  </si>
  <si>
    <t>USA_prod_launch</t>
  </si>
  <si>
    <t>Switzerland_prod_launch</t>
  </si>
  <si>
    <t>AUSTRIA_prod_launch</t>
  </si>
  <si>
    <t>CHILE_prod_launch</t>
  </si>
  <si>
    <t>CZECH_prod_launch</t>
  </si>
  <si>
    <t>ESTONIA_prod_launch</t>
  </si>
  <si>
    <t>FINLAND_prod_launch</t>
  </si>
  <si>
    <t>GREECE_prod_launch</t>
  </si>
  <si>
    <t>HUNGARY_prod_launch</t>
  </si>
  <si>
    <t>IRELAND_prod_launch</t>
  </si>
  <si>
    <t>KOREA_prod_launch</t>
  </si>
  <si>
    <t>LUXEMBOURG_prod_launch</t>
  </si>
  <si>
    <t>MEXICO_prod_launch</t>
  </si>
  <si>
    <t>NZ_prod_launch</t>
  </si>
  <si>
    <t>POLAND_prod_launch</t>
  </si>
  <si>
    <t>PORTUGAL_prod_launch</t>
  </si>
  <si>
    <t>SLOVAKIA_prod_launch</t>
  </si>
  <si>
    <t>SLOVENIA_prod_launch</t>
  </si>
  <si>
    <t>TURKEY_prod_launch</t>
  </si>
  <si>
    <t>Hospital_Rev</t>
  </si>
  <si>
    <t>Retail_Rev</t>
  </si>
  <si>
    <t>J</t>
  </si>
  <si>
    <t>S</t>
  </si>
  <si>
    <t>D5X0  OTH N-STER INFLAM SKIN</t>
  </si>
  <si>
    <t>UK</t>
  </si>
  <si>
    <t>D</t>
  </si>
  <si>
    <t>NLX</t>
  </si>
  <si>
    <t>M5X0  OTH MUSCULO-SKELETAL PRD</t>
  </si>
  <si>
    <t>NETHERLNDS</t>
  </si>
  <si>
    <t>USA</t>
  </si>
  <si>
    <t>PR</t>
  </si>
  <si>
    <t>L1G4  MAB A-NEOPLASTIC EGFR</t>
  </si>
  <si>
    <t>B2B9  A-DOTES TO A-COAGUL OTH</t>
  </si>
  <si>
    <t>L4X0  OTHER IMMUNOSUPPRESSANTS</t>
  </si>
  <si>
    <t>France</t>
  </si>
  <si>
    <t>L1H1  PKI A-NEOPLASTIC BCR-ABL</t>
  </si>
  <si>
    <t>N2C2  ANTIMIGRAINE CGRP ANTAG</t>
  </si>
  <si>
    <t>C6X0  OTHER CARDIOVASCULAR PRD</t>
  </si>
  <si>
    <t/>
  </si>
  <si>
    <t>A16A0 OTHER METABOLIC PRODUCTS</t>
  </si>
  <si>
    <t>F</t>
  </si>
  <si>
    <t>L1H9  PKI A-NEOPLASTIC OTHER</t>
  </si>
  <si>
    <t>B2E1  THROMBOPOIETIN AGONISTS</t>
  </si>
  <si>
    <t>L1X9  ALL OTH. ANTINEOPLASTICS</t>
  </si>
  <si>
    <t>B6D0  HEREDITAR ANGIOEDEMA PRD</t>
  </si>
  <si>
    <t>NL</t>
  </si>
  <si>
    <t>L4C0  INTERLEUKIN INHIBITORS</t>
  </si>
  <si>
    <t>Sweden</t>
  </si>
  <si>
    <t>L1H4  PKI A-NEOPLAST BRAF/MEK</t>
  </si>
  <si>
    <t>L1X5  CAR T-CELL THERAP A-NEO</t>
  </si>
  <si>
    <t>S1T0  OPHTHALMOL DIAG AGENTS</t>
  </si>
  <si>
    <t>B1C2  ADP RECEP ANTAG PLAT INH</t>
  </si>
  <si>
    <t>N5A1  ATYPICAL ANTIPSYCHOTICS</t>
  </si>
  <si>
    <t>N3A0  ANTI-EPILEPTICS</t>
  </si>
  <si>
    <t>Germany</t>
  </si>
  <si>
    <t>D10A0 TOPICAL ANTI-ACNE PREPS</t>
  </si>
  <si>
    <t>B2D3  HAEMOPHILIA ANTI-INH PRD</t>
  </si>
  <si>
    <t>B6X0  OTH HAEMATOLOGIC AGENTS</t>
  </si>
  <si>
    <t>N5B1  NON-BARBITURATE PLAIN</t>
  </si>
  <si>
    <t>D5B0  SYST ANTIPSORIASIS PRDS</t>
  </si>
  <si>
    <t>D4A0  TOPICAL ANTIPRURITICS</t>
  </si>
  <si>
    <t>L1G5  MAB A-NEOPLAS PD-1/PD-L1</t>
  </si>
  <si>
    <t>R7B1  CYST FIB T-MEMBR REG MOD</t>
  </si>
  <si>
    <t>L1G9  MAB A-NEOPLASTIC OTHER</t>
  </si>
  <si>
    <t>SLOVENIA</t>
  </si>
  <si>
    <t>L1G1  MAB A-NEOPLASTIC CD20</t>
  </si>
  <si>
    <t>N7X0  ALL OTHER CNS DRUGS</t>
  </si>
  <si>
    <t>DK</t>
  </si>
  <si>
    <t>B2D2  FACTORS II,VII,IX AND X</t>
  </si>
  <si>
    <t>A7E9  INFLAM BOWEL DIS PRD OTH</t>
  </si>
  <si>
    <t>C10A9 LIPID-REGULATING PRD OTH</t>
  </si>
  <si>
    <t>S1P0  OCULAR ANTINEOVASC.PRODS</t>
  </si>
  <si>
    <t>G2X9  OTHER GYNAECOLOGICALS</t>
  </si>
  <si>
    <t>C3A1  POT SPARING AGENTS PLAIN</t>
  </si>
  <si>
    <t>CPR</t>
  </si>
  <si>
    <t>SLO</t>
  </si>
  <si>
    <t>T1G0  RADIODIAGNOSTIC AGENTS</t>
  </si>
  <si>
    <t>PORTUGAL</t>
  </si>
  <si>
    <t>SF</t>
  </si>
  <si>
    <t>CS</t>
  </si>
  <si>
    <t>C10A4 PCSK9 INHIBITORS</t>
  </si>
  <si>
    <t>POLAND</t>
  </si>
  <si>
    <t>CDN</t>
  </si>
  <si>
    <t>A10C5 H INSUL+ANG LONG ACT</t>
  </si>
  <si>
    <t>Canada</t>
  </si>
  <si>
    <t>P</t>
  </si>
  <si>
    <t>B3A1  IRON PLAIN</t>
  </si>
  <si>
    <t>Italy</t>
  </si>
  <si>
    <t>C7A0  B-BLOCKING AGENTS,PLAIN</t>
  </si>
  <si>
    <t>ONOACT</t>
  </si>
  <si>
    <t>JAPAN</t>
  </si>
  <si>
    <t>J5C9  HIV ANTIVIRALS OTHER</t>
  </si>
  <si>
    <t>G4X0  ALL OTH UROLOGICAL PRODS</t>
  </si>
  <si>
    <t>SLOVAKIA</t>
  </si>
  <si>
    <t>V3C0  RADIO PHARMACEUTICALS</t>
  </si>
  <si>
    <t>A5A9  BILIAR TRACT DIS PRD OTH</t>
  </si>
  <si>
    <t>J5B3  HERPES ANTIVIRALS</t>
  </si>
  <si>
    <t>C1X0  ALL OTHER CARDIAC PREPS</t>
  </si>
  <si>
    <t>L1H7  PKI A-NEOPLASTIC JAK</t>
  </si>
  <si>
    <t>J5B6  CORONAVIRUS ANTIVIRALS</t>
  </si>
  <si>
    <t>J6H6  RSV IMMUNOGLOBULIN</t>
  </si>
  <si>
    <t>SPAIN</t>
  </si>
  <si>
    <t>G3J0  SERMS</t>
  </si>
  <si>
    <t>S1K9  DRY EYE PRODUCTS OTHER</t>
  </si>
  <si>
    <t>N7A0  MULTIPLE SCLEROSIS PRODS</t>
  </si>
  <si>
    <t>L2B9  OTH CYTO HORMON ANTAGIST</t>
  </si>
  <si>
    <t>NURTEC ODT</t>
  </si>
  <si>
    <t>BR</t>
  </si>
  <si>
    <t>G3A9  OTH HORMONAL CONT,SYST</t>
  </si>
  <si>
    <t>A8A0  A-OBESITY PREPS EXC DIET</t>
  </si>
  <si>
    <t>H4C0  GROWTH HORMONES</t>
  </si>
  <si>
    <t>C6B9  PULMON ART HYPERTENS OTH</t>
  </si>
  <si>
    <t>A</t>
  </si>
  <si>
    <t>J5B9  ANTIVIRALS OTHERS</t>
  </si>
  <si>
    <t>R3X2  ALL OTH A-AS &amp; COPD, SYS</t>
  </si>
  <si>
    <t>A10S0 GLP-1 AGONIST A-DIABS</t>
  </si>
  <si>
    <t>J6H7  CORONAVIRUS IMMUNOGLOB</t>
  </si>
  <si>
    <t>L1G3  MAB A-NEOPLASTIC HER-2</t>
  </si>
  <si>
    <t>V3E0  ANTIDOTES</t>
  </si>
  <si>
    <t>J1P2  PENEMS AND CARBAPENEMS</t>
  </si>
  <si>
    <t>J7E9  ALL OTHER VIRAL VACCINES</t>
  </si>
  <si>
    <t>J7E7  RSV VACCINES</t>
  </si>
  <si>
    <t>GB</t>
  </si>
  <si>
    <t>J7E6  CORONAVIRUS VACCINES</t>
  </si>
  <si>
    <t>L1H6  PKI A-NEOPLASTIC BTK</t>
  </si>
  <si>
    <t>Approval cohort</t>
  </si>
  <si>
    <t>Medicine (trade name, form, strength, volume)</t>
  </si>
  <si>
    <t>designation</t>
  </si>
  <si>
    <t>ATC2 code</t>
  </si>
  <si>
    <t>ATC2 Label</t>
  </si>
  <si>
    <t>ATC2</t>
  </si>
  <si>
    <t>first sale pmprb11</t>
  </si>
  <si>
    <t>first sale oecd</t>
  </si>
  <si>
    <t>first sale Canada</t>
  </si>
  <si>
    <t>first sale in USA</t>
  </si>
  <si>
    <t>No. of months from PMPRB11 to Canadian sale</t>
  </si>
  <si>
    <t>No. of months from OECD to Canadian sale</t>
  </si>
  <si>
    <t>No. of months from international to Canadian sale</t>
  </si>
  <si>
    <t>Share of Cdn new med sales</t>
  </si>
  <si>
    <t>Number of countries with sales*</t>
  </si>
  <si>
    <t>Median PMPRB11 to Canadian Price Ratio</t>
  </si>
  <si>
    <t>US to Canadian Price Ratio</t>
  </si>
  <si>
    <t>OECD to Canada ratio</t>
  </si>
  <si>
    <t>NONSTEROIDAL PRODUCTS FOR INFLAMMATORY SKIN
DISORDERS</t>
  </si>
  <si>
    <t>(O)</t>
  </si>
  <si>
    <t>MUSCULO-SKELETAL SYSTEM</t>
  </si>
  <si>
    <t>(B,C)</t>
  </si>
  <si>
    <t>ANTINEOPLASTICS</t>
  </si>
  <si>
    <t>(B,O)</t>
  </si>
  <si>
    <t>BLOOD COAGULATION SYSTEM PRODUCTS</t>
  </si>
  <si>
    <t>(B)</t>
  </si>
  <si>
    <t>IMMUNOSUPPRESSANTS</t>
  </si>
  <si>
    <t>(C,O)</t>
  </si>
  <si>
    <t>ANALGESICS</t>
  </si>
  <si>
    <t>OTHER CARDIOVASCULAR PRODUCTS</t>
  </si>
  <si>
    <t>OTHER ALIMENTARY TRACT AND METABOLISM PRODUCTS</t>
  </si>
  <si>
    <t>ALL OTHER HAEMATOLOGICAL AGENTS</t>
  </si>
  <si>
    <t>(B,C,G,O)</t>
  </si>
  <si>
    <t>OPHTHALMOLOGICALS</t>
  </si>
  <si>
    <t>(B,C,O)</t>
  </si>
  <si>
    <t>ANTITHROMBOTIC AGENTS</t>
  </si>
  <si>
    <t>(C)</t>
  </si>
  <si>
    <t>PSYCHOLEPTICS</t>
  </si>
  <si>
    <t>ANTI-EPILEPTICS</t>
  </si>
  <si>
    <t>ANTI-ACANE PREPARATIONS</t>
  </si>
  <si>
    <t>ANTI-PRURITICS</t>
  </si>
  <si>
    <t>OTHER RESPIRATORY SYSTEM PRODUCTS</t>
  </si>
  <si>
    <t>OTHER CENTRAL NERVOUS SYSTEM DRUGS</t>
  </si>
  <si>
    <t>INTESTINAL DISORDER PRODUCTS</t>
  </si>
  <si>
    <t>LIPID-REGULATING/ANTI-ATHEROMA PREPARATIONS</t>
  </si>
  <si>
    <t>OTHER GYNAECOLOGICALS</t>
  </si>
  <si>
    <t>DIURETICS</t>
  </si>
  <si>
    <t>DIAGNOSTIC IMAGING</t>
  </si>
  <si>
    <t>DRUGS USED IN DIABETES</t>
  </si>
  <si>
    <t xml:space="preserve"> HAEMATINICS, IRON AND ALL COMBINATIONS</t>
  </si>
  <si>
    <t>BETA-BLOCKING AGENTS</t>
  </si>
  <si>
    <t xml:space="preserve"> ANTIVIRALS FOR SYSTEMIC USE</t>
  </si>
  <si>
    <t>UROLOGICALS</t>
  </si>
  <si>
    <t>ALL OTHER THERAPEUTIC PRODUCTS</t>
  </si>
  <si>
    <t>CHOLAGOGUES AND HEPATIC PROTECTORS</t>
  </si>
  <si>
    <t>CARDIAC THERAPY</t>
  </si>
  <si>
    <t>SERA AND GAMMA-GLOBULIN</t>
  </si>
  <si>
    <t xml:space="preserve"> SEX HORMONES AND PRODUCTS WITH SIMILAR DESIRED
EFFECTS, SYSTEMIC ACTION ONLY</t>
  </si>
  <si>
    <t>CYTOSTATIC HORMONE THERAPY</t>
  </si>
  <si>
    <t>ANTIOBESITY PREPARATIONS, EXCLUDING DIETETICS</t>
  </si>
  <si>
    <t>OTHER HORMONES</t>
  </si>
  <si>
    <t>ANTI-ASTHMA AND COPD PRODUCTS</t>
  </si>
  <si>
    <t>SYSTEMIC ANTIBACTERIALS</t>
  </si>
  <si>
    <t>VACCINES</t>
  </si>
  <si>
    <t>canadian new med rev</t>
  </si>
  <si>
    <t>first sale USA</t>
  </si>
  <si>
    <t>Distribution</t>
  </si>
  <si>
    <t>Price Description</t>
  </si>
  <si>
    <t xml:space="preserve">ABROCITINIB (CIBINQO, ABC FILM-CTD TABS, 200MG, NA VOL) </t>
  </si>
  <si>
    <t>D5 NONSTEROIDAL PRODUCTS FOR INFLAMMATORY SKIN
DISORDERS</t>
  </si>
  <si>
    <t>A red line marks the Canadian price close to the Min.</t>
  </si>
  <si>
    <t>AMIFAMPRIDINE (FIRDAPSE, AAA TABLETS, 10MG, NA VOL) (O)</t>
  </si>
  <si>
    <t>M5 MUSCULO-SKELETAL SYSTEM</t>
  </si>
  <si>
    <t>AMIVANTAMAB (RYBREVANT, FQC INFUS.VIA/BOT., 50MG/1ML, 7ML) (B,C)</t>
  </si>
  <si>
    <t>L1 ANTINEOPLASTICS</t>
  </si>
  <si>
    <t>ANDEXANET ALFA (ONDEXXYA, FPB VIAL DRY, 200MG, NA VOL) (B,O)</t>
  </si>
  <si>
    <t>B2 BLOOD COAGULATION SYSTEM PRODUCTS</t>
  </si>
  <si>
    <t>ANIFROLUMAB (SAPHNELO, FQC INFUS.VIA/BOT., 75MG/1ML, 2ML) (B)</t>
  </si>
  <si>
    <t>L4 IMMUNOSUPPRESSANTS</t>
  </si>
  <si>
    <t>No price variation</t>
  </si>
  <si>
    <t>ASCIMINIB (SCEMBLIX, ABC FILM-CTD TABS, 40MG, NA VOL) (C,O)</t>
  </si>
  <si>
    <t xml:space="preserve">ATOGEPANT (QULIPTA, AAA TABLETS, 60MG, NA VOL) </t>
  </si>
  <si>
    <t>N2 ANALGESICS</t>
  </si>
  <si>
    <t>A red line marks the Canadian price about 1/3 of the way from the Min.</t>
  </si>
  <si>
    <t>AVACOPAN (TAVNEOS, ACA CAPSULES, 10MG, NA VOL) (O)</t>
  </si>
  <si>
    <t>C6 OTHER CARDIOVASCULAR PRODUCTS</t>
  </si>
  <si>
    <t>AVALGLUCOSIDASE ALFA (NEXVIAZYME, FQD INF DRY BOTTLE, 100MG, NA VOL) (B,O)</t>
  </si>
  <si>
    <t>A16 OTHER ALIMENTARY TRACT AND METABOLISM PRODUCTS</t>
  </si>
  <si>
    <t>A red line marks the Canadian price about halfway between the Min and Max.</t>
  </si>
  <si>
    <t>AVAPRITINIB (AYVAKYT, ABC FILM-CTD TABS, 25MG, NA VOL) (C,O)</t>
  </si>
  <si>
    <t>AVATROMBOPAG (DOPTELET, ABC FILM-CTD TABS, 20MG, NA VOL) (O)</t>
  </si>
  <si>
    <t>BELZUTIFAN (WELIREG, ABC FILM-CTD TABS, 40MG, NA VOL) (C,O)</t>
  </si>
  <si>
    <t>BEROTRALSTAT (ORLADEYO, ACA CAPSULES, 150MG, NA VOL) (O)</t>
  </si>
  <si>
    <t>B6 ALL OTHER HAEMATOLOGICAL AGENTS</t>
  </si>
  <si>
    <t>BIMEKIZUMAB (BIMZELX, FNH PREFIL AUTOINJ, 160MG/1ML, 1ML) (B)</t>
  </si>
  <si>
    <t>BINIMETINIB (MEKTOVI, ABC FILM-CTD TABS, 15MG, NA VOL) (C,O)</t>
  </si>
  <si>
    <t>A red line marks the Canadian price about 1/4 of the way from the Min.</t>
  </si>
  <si>
    <t>BREXUCABTAGENE AUTOLEUCEL (TECARTUS, FQE INFUSION BAGS, NA INTSTR, NA VOL) (B,C,G,O)</t>
  </si>
  <si>
    <t>BRILLIANT BLUE G (TISSUEBLUE, NNA P-FIL SYR OPHT, 250Y/1ML, 0.5ML) (O)</t>
  </si>
  <si>
    <t>S1 OPHTHALMOLOGICALS</t>
  </si>
  <si>
    <t>CALASPARGASE PEGOL (ASPARLAS, FQC INFUS.VIA/BOT., 750IU/1ML, 5ML) (B,C,O)</t>
  </si>
  <si>
    <t xml:space="preserve">CANGRELOR (KENGREAL, FPB VIAL DRY, 50MG, NA VOL) </t>
  </si>
  <si>
    <t>B1 ANTITHROMBOTIC AGENTS</t>
  </si>
  <si>
    <t>CAPIVASERTIB (TRUQAP, ABC FILM-CTD TABS, 200MG, NA VOL) (C)</t>
  </si>
  <si>
    <t>CAPMATINIB (TABRECTA, ABC FILM-CTD TABS, 200MG, NA VOL) (C,O)</t>
  </si>
  <si>
    <t xml:space="preserve">CARIPRAZINE (VRAYLAR, ACA CAPSULES, 1.5MG, NA VOL) </t>
  </si>
  <si>
    <t>N5 PSYCHOLEPTICS</t>
  </si>
  <si>
    <t xml:space="preserve">CENOBAMATE (XCOPRI, ABC FILM-CTD TABS, 200MG, NA VOL) </t>
  </si>
  <si>
    <t>N3 ANTI-EPILEPTICS</t>
  </si>
  <si>
    <t>CILTACABTAGENE AUTOLEUCEL (CARVYKTI, FQE INFUSION BAGS, NA INTSTR, NA VOL) (B,C,O)</t>
  </si>
  <si>
    <t xml:space="preserve">CLASCOTERONE (WINLEVI, MTA CREAM, 1%, 30G) </t>
  </si>
  <si>
    <t>D10 ANTI-ACANE PREPARATIONS</t>
  </si>
  <si>
    <t>CONCIZUMAB (ALHEMO, FRF P-F PENS, 100MG/1ML, NA VOL) (B,O)</t>
  </si>
  <si>
    <t>DANICOPAN (VOYDEYA, ABC FILM-CTD TABS, NA INTSTR, NA VOL) (O)</t>
  </si>
  <si>
    <t xml:space="preserve">DARIDOREXANT (QUVIVIQ, ABC FILM-CTD TABS, 50MG, NA VOL) </t>
  </si>
  <si>
    <t xml:space="preserve">DEUCRAVACITINIB (SOTYKTU, ABC FILM-CTD TABS, 6MG, NA VOL) </t>
  </si>
  <si>
    <t xml:space="preserve">DIFELIKEFALIN (KORSUVA, FNC P-F SYRNG I.V., 35.7Y/1ML, 0.7ML) </t>
  </si>
  <si>
    <t>D4 ANTI-PRURITICS</t>
  </si>
  <si>
    <t>DOSTARLIMAB (JEMPERLI, FQC INFUS.VIA/BOT., 50MG/1ML, 10ML) (B,C)</t>
  </si>
  <si>
    <t>EFGARTIGIMOD ALFA (VYVGART, FQC INFUS.VIA/BOT., 20MG/1ML, NA VOL) (B,O)</t>
  </si>
  <si>
    <t>ELEXACAFTOR (TRIKAFTA, ABC FILM-CTD TABS, 100MG+75MG+50MG, NA VOL) (O)</t>
  </si>
  <si>
    <t>R7 OTHER RESPIRATORY SYSTEM PRODUCTS</t>
  </si>
  <si>
    <t>ELRANATAMAB (ELREXFIO, FPE VIAL SC, 40MG/1ML, 1.9ML) (B,C,O)</t>
  </si>
  <si>
    <t>ENCORAFENIB (BRAFTOVI, ACA CAPSULES, 75MG, NA VOL) (C,O)</t>
  </si>
  <si>
    <t>ENFORTUMAB VEDOTIN (PADCEV, FQD INF DRY BOTTLE, 20MG, NA VOL) (B,C)</t>
  </si>
  <si>
    <t>EPCORITAMAB (EPKINLY, FPE VIAL SC, 60MG/1ML, 0.8ML) (B,C,O)</t>
  </si>
  <si>
    <t>EPLONTERSEN (WAINUA, FNH PREFIL AUTOINJ, 56.3MG/1ML, 0.8ML) (O)</t>
  </si>
  <si>
    <t>N7 OTHER CENTRAL NERVOUS SYSTEM DRUGS</t>
  </si>
  <si>
    <t>EPTINEZUMAB (VYEPTI, FQC INFUS.VIA/BOT., 100MG/1ML, 1ML) (B)</t>
  </si>
  <si>
    <t>A red line marks the Canadian price about 2/3 of the way from the Min.</t>
  </si>
  <si>
    <t>ETRANACOGENE DEZAPARVOVEC (HEMGENIX, FQC INFUS.VIA/BOT., NA INTSTR, 10ML) (B,O)</t>
  </si>
  <si>
    <t xml:space="preserve">ETRASIMOD (VELSIPITY, ABC FILM-CTD TABS, 2MG, NA VOL) </t>
  </si>
  <si>
    <t>A7 INTESTINAL DISORDER PRODUCTS</t>
  </si>
  <si>
    <t>EVINACUMAB (EVKEEZA, FQC INFUS.VIA/BOT., 150MG/1ML, 2.3ML) (B,O)</t>
  </si>
  <si>
    <t>C10 LIPID-REGULATING/ANTI-ATHEROMA PREPARATIONS</t>
  </si>
  <si>
    <t>FARICIMAB (VABYSMO, NPA OPHTHAL VIALS, 120MG/1ML, 0.24ML) (B)</t>
  </si>
  <si>
    <t>A red line marks the Canadian price close to the Max.</t>
  </si>
  <si>
    <t xml:space="preserve">FEZOLINETANT (VEOZAH, ABC FILM-CTD TABS, 45MG, NA VOL) </t>
  </si>
  <si>
    <t>G2 OTHER GYNAECOLOGICALS</t>
  </si>
  <si>
    <t xml:space="preserve">FINERENONE (KERENDIA, ABC FILM-CTD TABS, 10MG, NA VOL) </t>
  </si>
  <si>
    <t>C3 DIURETICS</t>
  </si>
  <si>
    <t>FRUQUINTINIB (FRUZAQLA, ACA CAPSULES, 5MG, NA VOL) (C)</t>
  </si>
  <si>
    <t xml:space="preserve">GALLIUM GA 68 GOZETOTIDE (LOCAMETZ, FPB VIAL DRY, 25Y, NA VOL) </t>
  </si>
  <si>
    <t>T1 DIAGNOSTIC IMAGING</t>
  </si>
  <si>
    <t>GLOFITAMAB (COLUMVI, FQC INFUS.VIA/BOT., 1MG/1ML, 10ML) (B,C,O)</t>
  </si>
  <si>
    <t>IDECABTAGENE VICLEUCEL (ABECMA, FQE INFUSION BAGS, NA INTSTR, 50ML) (B,C,O)</t>
  </si>
  <si>
    <t xml:space="preserve">INCLISIRAN (LEQVIO, FNE P-F SYRNG SC, 189MG/1ML, 1.5ML) </t>
  </si>
  <si>
    <t>INEBILIZUMAB (UPLIZNA, FQC INFUS.VIA/BOT., 10MG/1ML, 10ML) (B,O)</t>
  </si>
  <si>
    <t>INFIGRATINIB (TRUSELTIQ, ACA CAPSULES, VARI STR, NA VOL) (C,O)</t>
  </si>
  <si>
    <t>INSULIN ICODEC (AWIQLI, GRF P-F PENS RET, 700IU/1ML, 3ML) (B)</t>
  </si>
  <si>
    <t>A10 DRUGS USED IN DIABETES</t>
  </si>
  <si>
    <t xml:space="preserve">IRON FERRIC (VENOFER, FPC VIAL IV, 20MG/1ML, 5ML) </t>
  </si>
  <si>
    <t>B3  HAEMATINICS, IRON AND ALL COMBINATIONS</t>
  </si>
  <si>
    <t>IVOSIDENIB (TIBSOVO, ABC FILM-CTD TABS, 250MG, NA VOL) (C,O)</t>
  </si>
  <si>
    <t xml:space="preserve">LANDIOLOL (COREBETA, FQD INF DRY BOTTLE, 50MG, NA VOL) </t>
  </si>
  <si>
    <t>C7 BETA-BLOCKING AGENTS</t>
  </si>
  <si>
    <t>LEBRIKIZUMAB (EBGLYSS, FNH PREFIL AUTOINJ, 125MG/1ML, 2ML) (B)</t>
  </si>
  <si>
    <t xml:space="preserve">LENACAPAVIR (SUNLENCA, ABC FILM-CTD TABS, 300MG, NA VOL) </t>
  </si>
  <si>
    <t>J5  ANTIVIRALS FOR SYSTEMIC USE</t>
  </si>
  <si>
    <t>A red line marks the Canadian price halfway between the Min and Max.</t>
  </si>
  <si>
    <t>LISOCABTAGENE MARALEUCEL (BREYANZI, FQC INFUS.VIA/BOT., NA INTSTR, NA VOL) (B,C,G,O)</t>
  </si>
  <si>
    <t>LUMASIRAN (OXLUMO, FPE VIAL SC, 189MG/1ML, 0.5ML) (O)</t>
  </si>
  <si>
    <t>G4 UROLOGICALS</t>
  </si>
  <si>
    <t>LURBINECTEDIN (ZEPZELCA, FQD INF DRY BOTTLE, 4MG, NA VOL) (C,O)</t>
  </si>
  <si>
    <t>LUTETIUM (177LU) VIPIVOTIDE TETRAXETAN (PLUVICTO, FPC VIAL IV, NA INTSTR, 30ML) (C)</t>
  </si>
  <si>
    <t>V3 ALL OTHER THERAPEUTIC PRODUCTS</t>
  </si>
  <si>
    <t>MARALIXIBAT (LIVMARLI, DGA ORAL LIQUID, 47.5MG/5ML, 30ML) (O)</t>
  </si>
  <si>
    <t>A5 CHOLAGOGUES AND HEPATIC PROTECTORS</t>
  </si>
  <si>
    <t>MARIBAVIR (LIVTENCITY, ABC FILM-CTD TABS, 200MG, NA VOL) (O)</t>
  </si>
  <si>
    <t>MAVACAMTEN (CAMZYOS, ACA CAPSULES, 5MG, NA VOL) (O)</t>
  </si>
  <si>
    <t>C1 CARDIAC THERAPY</t>
  </si>
  <si>
    <t>METRELEPTIN (MYALEPT, FPB VIAL DRY, 11.3MG, NA VOL) (B,O)</t>
  </si>
  <si>
    <t>MIRIKIZUMAB (OMVOH, FNH PREFIL AUTOINJ, 100MG/1ML, 1ML) (B,O)</t>
  </si>
  <si>
    <t>MOGAMULIZUMAB (POTELIGEO, FQC INFUS.VIA/BOT., 4MG/1ML, 5ML) (B,O)</t>
  </si>
  <si>
    <t>MOMELOTINIB (OJJAARA, ABC FILM-CTD TABS, 200MG, NA VOL) (C,O)</t>
  </si>
  <si>
    <t xml:space="preserve">NIRMATRELVIR (PAXLOVID, ABC FILM-CTD TABS, 150MG+100MG, NA VOL) </t>
  </si>
  <si>
    <t>NIRSEVIMAB (BEYFORTUS, FND PRE-FILL I.M, 100MG/1ML, 1ML) (B)</t>
  </si>
  <si>
    <t>J6 SERA AND GAMMA-GLOBULIN</t>
  </si>
  <si>
    <t>ODEVIXIBAT (BYLVAY, ACA CAPSULES, 1.2MG, NA VOL) (O)</t>
  </si>
  <si>
    <t>OLIPUDASE ALFA (XENPOZYME, FQD INF DRY BOTTLE, 20MG, NA VOL) (B,O)</t>
  </si>
  <si>
    <t xml:space="preserve">OSPEMIFENE (OSPHENA, ABC FILM-CTD TABS, 60MG, NA VOL) </t>
  </si>
  <si>
    <t>G3  SEX HORMONES AND PRODUCTS WITH SIMILAR DESIRED
EFFECTS, SYSTEMIC ACTION ONLY</t>
  </si>
  <si>
    <t>PALOVAROTENE (SOHONOS, ACA CAPSULES, 5MG, NA VOL) (O)</t>
  </si>
  <si>
    <t>PEGCETACOPLAN (ASPAVELI, FQC INFUS.VIA/BOT., 54MG/1ML, 20ML) (O)</t>
  </si>
  <si>
    <t>PEGVALIASE (PALYNZIQ, FNE P-F SYRNG SC, 20MG/1ML, 1ML) (B,O)</t>
  </si>
  <si>
    <t>PEMIGATINIB (PEMAZYRE, AAA TABLETS, 13.5MG, NA VOL) (C,O)</t>
  </si>
  <si>
    <t xml:space="preserve">PERFLUOROHEXYLOCTANE (MIEBO, NGB DROPS EYE, 100%, 3ML) </t>
  </si>
  <si>
    <t>PITOLISANT (WAKIX, ABC FILM-CTD TABS, 20MG, NA VOL) (O)</t>
  </si>
  <si>
    <t xml:space="preserve">PONESIMOD (PONVORY, ABC FILM-CTD TABS, 20MG, NA VOL) </t>
  </si>
  <si>
    <t>PRALSETINIB (GAVRETO, ACA CAPSULES, 100MG, NA VOL) (C,O)</t>
  </si>
  <si>
    <t>RELATLIMAB (OPDUALAG, FQC INFUS.VIA/BOT., 12MG/1ML+4MG/1ML, 20ML) (B,C,O)</t>
  </si>
  <si>
    <t xml:space="preserve">RELUGOLIX (ORGOVYX, ABC FILM-CTD TABS, 120MG, NA VOL) </t>
  </si>
  <si>
    <t>L2 CYTOSTATIC HORMONE THERAPY</t>
  </si>
  <si>
    <t xml:space="preserve">RIMEGEPANT (NURTEC, AAB OR DISINTG TAB, 75MG, NA VOL) </t>
  </si>
  <si>
    <t>RISDIPLAM (EVRYSDI, DGJ DRY SYRUP/DROP, 3.75MG/5ML, NA VOL) (O)</t>
  </si>
  <si>
    <t xml:space="preserve">RITLECITINIB (LITFULO, ACA CAPSULES, 50MG, NA VOL) </t>
  </si>
  <si>
    <t>SACITUZUMAB GOVITECAN (TRODELVY, FQD INF DRY BOTTLE, 180MG, NA VOL) (B,C)</t>
  </si>
  <si>
    <t xml:space="preserve">SEGESTERONE ACETATE (ANNOVERA, TYQ MECH PES W SUB, 10Y+150Y, NA VOL) </t>
  </si>
  <si>
    <t>SELINEXOR (NEXPOVIO, ABC FILM-CTD TABS, 20MG, NA VOL) (C,O)</t>
  </si>
  <si>
    <t>SELPERCATINIB (RETEVMO, ACA CAPSULES, 80MG, NA VOL) (C,O)</t>
  </si>
  <si>
    <t xml:space="preserve">SELUMETINIB (KOSELUGO, ACA CAPSULES, 10MG, NA VOL) </t>
  </si>
  <si>
    <t>SETMELANOTIDE (IMCIVREE, FPE VIAL SC, 10MG/1ML, 1ML) (O)</t>
  </si>
  <si>
    <t>A8 ANTIOBESITY PREPARATIONS, EXCLUDING DIETETICS</t>
  </si>
  <si>
    <t>SOLRIAMFETOL (SUNOSI, ABC FILM-CTD TABS, 150MG, NA VOL) (O)</t>
  </si>
  <si>
    <t>SOMAPACITAN (SOGROYA, FRF P-F PENS, 10MG/1ML, 1.5ML) (B)</t>
  </si>
  <si>
    <t>H4 OTHER HORMONES</t>
  </si>
  <si>
    <t>SOMATROGON (NGENLA, FRF P-F PENS, 50MG/1ML, 1.2ML) (B,O)</t>
  </si>
  <si>
    <t>SOTATERCEPT (WINREVAIR, FPB VIAL DRY, 45MG, NA VOL) (B,O)</t>
  </si>
  <si>
    <t>SOTORASIB (LUMAKRAS, ABC FILM-CTD TABS, 120MG, NA VOL) (C,O)</t>
  </si>
  <si>
    <t>SPESOLIMAB (SPEVIGO, FQC INFUS.VIA/BOT., 60MG/1ML, 7.5ML) (B,O)</t>
  </si>
  <si>
    <t>TAFASITAMAB (MONJUVI, FQD INF DRY BOTTLE, 200MG, NA VOL) (B,C,O)</t>
  </si>
  <si>
    <t>TALQUETAMAB (TALVEY, FPE VIAL SC, 40MG/1ML, 1ML) (B,C,O)</t>
  </si>
  <si>
    <t>TARLATAMAB (IMDELLTRA, FQD INF DRY BOTTLE, 10MG, NA VOL) (B,C,O)</t>
  </si>
  <si>
    <t>TEBENTAFUSP (KIMMTRAK, FQC INFUS.VIA/BOT., 200Y/1ML, 0.5ML) (B,C,O)</t>
  </si>
  <si>
    <t>TECLISTAMAB (TECVAYLI, FPE VIAL SC, 90MG/1ML, 1.7ML) (B,C,O)</t>
  </si>
  <si>
    <t>TECOVIRIMAT (TECOVIRIMAT SIGA, ACA CAPSULES, 200MG, NA VOL) (O)</t>
  </si>
  <si>
    <t>TEPOTINIB (TEPMETKO, ABC FILM-CTD TABS, 225MG, NA VOL) (C,O)</t>
  </si>
  <si>
    <t>TEZEPELUMAB (TEZSPIRE, FNH PREFIL AUTOINJ, 110MG/1ML, 1.91ML) (B)</t>
  </si>
  <si>
    <t>R3 ANTI-ASTHMA AND COPD PRODUCTS</t>
  </si>
  <si>
    <t>TILDRAKIZUMAB (ILUMYA, FNE P-F SYRNG SC, 100MG/1ML, 1ML) (B)</t>
  </si>
  <si>
    <t xml:space="preserve">TIRBANIBULIN (KLISYRI, MSN TOP U-D OINTS, 2.5MG/DOSE, 250MG) </t>
  </si>
  <si>
    <t xml:space="preserve">TIRZEPATIDE (MOUNJARO, FPE VIAL SC, 10MG/1ML, 0.5ML) </t>
  </si>
  <si>
    <t>TIXAGEVIMAB (EVUSHELD, FPD VIAL IM, 150MG/1ML+150MG/1ML, 1.5ML) (B)</t>
  </si>
  <si>
    <t>TRALOKINUMAB (ADTRALZA, FNE P-F SYRNG SC, 150MG/1ML, 1ML) (B)</t>
  </si>
  <si>
    <t>TRASTUZUMAB DERUXTECAN (ENHERTU, FQD INF DRY BOTTLE, 100MG, NA VOL) (B,C)</t>
  </si>
  <si>
    <t>TREMELIMUMAB (IMJUDO, FQC INFUS.VIA/BOT., 20MG/1ML, 15ML) (B,C,O)</t>
  </si>
  <si>
    <t xml:space="preserve">TRIENTINE (CUPRIOR, ABC FILM-CTD TABS, 150MG, NA VOL) </t>
  </si>
  <si>
    <t>TRIHEPTANOIN (DOJOLVI, DGA ORAL LIQUID, 4.8G/5ML, 500ML) (O)</t>
  </si>
  <si>
    <t xml:space="preserve">UBROGEPANT (UBRELVY, AAA TABLETS, 100MG, NA VOL) </t>
  </si>
  <si>
    <t xml:space="preserve">VABORBACTAM (VABOMERE, FQD INF DRY BOTTLE, 1G+1G, NA VOL) </t>
  </si>
  <si>
    <t>J1 SYSTEMIC ANTIBACTERIALS</t>
  </si>
  <si>
    <t>VACCINE, CHIKUNGUNYA (IXCHIQ, FPB VIAL DRY, NA INTSTR, NA VOL) (B)</t>
  </si>
  <si>
    <t>J7 VACCINES</t>
  </si>
  <si>
    <t>VACCINE, RESPIRATORY SYNCYTIAL VIRUS (ABRYSVO, FPB VIAL DRY, 60Y, NA VOL) (B)</t>
  </si>
  <si>
    <t>VACCINE, SARS-COV-2 NON-REPLICATING VECTOR (VAXZEVRIA, FPD VIAL IM, NA INTSTR, 5ML) (B)</t>
  </si>
  <si>
    <t xml:space="preserve">VERICIGUAT (VERQUVO, ABC FILM-CTD TABS, 2.5MG, NA VOL) </t>
  </si>
  <si>
    <t>VORASIDENIB (VORANIGO, ABC FILM-CTD TABS, 40MG, NA VOL) (C,O)</t>
  </si>
  <si>
    <t>VORHYALURONIDASE ALFA (DARZALEX FASPRO, FPE VIAL SC, 120MG/1ML+200IU/1ML, 15ML) (B)</t>
  </si>
  <si>
    <t>VUTRISIRAN (AMVUTTRA, FNE P-F SYRNG SC, 50MG/1ML, 0.5ML) (O)</t>
  </si>
  <si>
    <t>ZANUBRUTINIB (BRUKINSA, ACA CAPSULES, 80MG, NA VOL) (C,O)</t>
  </si>
  <si>
    <t>ZILUCOPLAN (ZILBRYSQ, FNE P-F SYRNG SC, 40MG/1ML, 0.81ML) (O)</t>
  </si>
  <si>
    <t>ZOLBETUXIMAB (VYLOY, FQD INF DRY BOTTLE, 100MG, NA VOL) (B,C,O)</t>
  </si>
  <si>
    <t>2025 NOC's</t>
  </si>
  <si>
    <t>Medicine</t>
  </si>
  <si>
    <t>NOC date</t>
  </si>
  <si>
    <t>NIPOCALIMAB (IMAAVY)B</t>
  </si>
  <si>
    <t>TORIPALIMAB (LOQTORZI)B,C</t>
  </si>
  <si>
    <t>GARADACIMAB (ANDEMBRY)B</t>
  </si>
  <si>
    <t>DEUTIVACAFTOR, TEZACAFTOR, VANZACAFTOR CALCIUM (ALYFTREK)</t>
  </si>
  <si>
    <t>BELANTAMAB MAFODOTIN (BLENREP)B,C</t>
  </si>
  <si>
    <t>OSILODROSTAT PHOSPHATE (ISTURISA)</t>
  </si>
  <si>
    <t>QUIZARTINIB HYDROCHLORIDE (VANFLYTA)C</t>
  </si>
  <si>
    <t>CROVALIMAB (PIASKY)B</t>
  </si>
  <si>
    <t>ROZANOLIXIZUMAB (RYSTIGGO)B</t>
  </si>
  <si>
    <t>CIPAGLUCOSIDASE ALFA (POMBILITI)B</t>
  </si>
  <si>
    <t>ANTIHEMOPHILIC FACTOR VIII (ALTUVIIIO)B</t>
  </si>
  <si>
    <t>TOFERSEN (QALSODY)</t>
  </si>
  <si>
    <t>IPTACOPAN HYDROCHLORIDE (FABHALTA)</t>
  </si>
  <si>
    <t>OLEZARSEN SODIUM (TRYNGOLZA)</t>
  </si>
  <si>
    <t>VAMOROLONE (AGAMREE)</t>
  </si>
  <si>
    <t>MIRVETUXIMAB SORAVTANSINE (ELAHERE)B,C</t>
  </si>
  <si>
    <t>BULEVIRTIDE ACETATE (HEPCLUDEX)B</t>
  </si>
  <si>
    <t>OMAVELOXOLONE (SKYCLARYS)</t>
  </si>
  <si>
    <t>APROCITENTAN (JERAYGO)</t>
  </si>
  <si>
    <t>NEMOLIZUMAB (NEMLUVIO)B</t>
  </si>
  <si>
    <t>TISLELIZUMAB (TEVIMBRA)B,C</t>
  </si>
  <si>
    <t>PEGUNIGALSIDASE ALFA (ELFABRIO)B</t>
  </si>
  <si>
    <t>ZURANOLONE (ZURZUVAE)</t>
  </si>
  <si>
    <t>BEMPEDOIC ACID (NILEMDO)</t>
  </si>
  <si>
    <t>LECANEMAB (LEQEMBI)</t>
  </si>
  <si>
    <t>PIRTOBRUTINIB (JAYPIRCA)C,O</t>
  </si>
  <si>
    <t>SELADELPAR LYSINE (LYVDELZI)O</t>
  </si>
  <si>
    <t>MRNA ENCODING SARS-COV-2 SPIKE PROTEIN NTD-RBD SUBDOMAINS (MNEXSPIKE)B</t>
  </si>
  <si>
    <t>DELGOCITINIB (ANZUPGO)</t>
  </si>
  <si>
    <t>LIFILEUCEL (AMTAGVI)B,C</t>
  </si>
  <si>
    <t>ELINZANETANT (LYNKUET)</t>
  </si>
  <si>
    <t>REPOTRECTINIB (AUGTYRO)C,O</t>
  </si>
  <si>
    <t>ELAFIBRANOR (IQIRVO)O</t>
  </si>
  <si>
    <t>TEPROTUMUMAB (TEPEZZA)B,O</t>
  </si>
  <si>
    <t>TAPINAROF (NDUVRA)</t>
  </si>
  <si>
    <t>SIPAVIBART (KAVIGALE)B</t>
  </si>
  <si>
    <t>LONCASTUXIMAB TESIRINE (ZYNLONTA)B,C,O</t>
  </si>
  <si>
    <t>LAZERTINIB MESYLATE (LAZCLUZE)C</t>
  </si>
  <si>
    <t>FECAL MICROBIOTA (REBYOTA)B</t>
  </si>
  <si>
    <t>RETIFANLIMAB (ZYNYZ)B,C,O</t>
  </si>
  <si>
    <t>SEPIAPTERIN (SEPHIENCE)O</t>
  </si>
  <si>
    <t>ORITAVANCIN PHOSPHATE (ORITINIV)</t>
  </si>
  <si>
    <t>ARTESUNATE (AMIVAS-ARTESUNATE)O</t>
  </si>
  <si>
    <t>TEPLIZUMAB (TZIELD)B</t>
  </si>
  <si>
    <t>INAVOLISIB (ITOVEBI)C</t>
  </si>
  <si>
    <t>DELAFLOXACIN MEGLUMINE (BAXDELA)</t>
  </si>
  <si>
    <t>Supplément B : Nouveaux médicaments approuvés au Canada ayant enregistré des ventes, de 2021 à 2025</t>
  </si>
  <si>
    <t>Remarque : Les renseignements sur la disponibilité et les ventes renvoient à toutes les formes et à toutes les concentrations du médicament, tandis que les prix et les coûts de traitement sont basés sur la forme et la concentration les plus vendues indiquées. Les ventes sont basées sur les prix courants du fabricant.</t>
  </si>
  <si>
    <t>En raison de l’absence de données sur les ventes, seules les données relatives aux approbations sont fournies pour tous les vaccins contre la COVID-19.</t>
  </si>
  <si>
    <t>Les médicaments spécialisés sont indiqués par les abréviations suivantes : B : biologique; C : oncologique; G : thérapie génique; O : orphelin.</t>
  </si>
  <si>
    <r>
      <t>* Niveau 2 de la Classification anatomique des produits pharmaceutiques, comme indiqué dans la base MIDAS</t>
    </r>
    <r>
      <rPr>
        <vertAlign val="superscript"/>
        <sz val="10"/>
        <color theme="1"/>
        <rFont val="Verdana"/>
        <family val="2"/>
      </rPr>
      <t>MD</t>
    </r>
    <r>
      <rPr>
        <sz val="10"/>
        <color theme="1"/>
        <rFont val="Verdana"/>
        <family val="2"/>
      </rPr>
      <t>; si cette information n’est pas disponible dans MIDAS</t>
    </r>
    <r>
      <rPr>
        <vertAlign val="superscript"/>
        <sz val="10"/>
        <color theme="1"/>
        <rFont val="Verdana"/>
        <family val="2"/>
      </rPr>
      <t>MD</t>
    </r>
    <r>
      <rPr>
        <sz val="10"/>
        <color theme="1"/>
        <rFont val="Verdana"/>
        <family val="2"/>
      </rPr>
      <t>, la déclaration est fondée sur le Système de classification anatomique, thérapeutique et chimique (ATC) établi par l’Organisation mondiale de la Santé (OMS).</t>
    </r>
  </si>
  <si>
    <r>
      <t>§ Les prix unitaires canadiens ont été tirés de MIDAS</t>
    </r>
    <r>
      <rPr>
        <vertAlign val="superscript"/>
        <sz val="10"/>
        <color theme="1"/>
        <rFont val="Verdana"/>
        <family val="2"/>
      </rPr>
      <t>MD</t>
    </r>
    <r>
      <rPr>
        <sz val="10"/>
        <color theme="1"/>
        <rFont val="Verdana"/>
        <family val="2"/>
      </rPr>
      <t xml:space="preserve"> lorsqu’ils étaient disponibles.</t>
    </r>
  </si>
  <si>
    <t>i Prix unitaire canadien tiré d’un rapport d’examen en vue du remboursement de la CDA-AMC.</t>
  </si>
  <si>
    <r>
      <t>Source des données : Base de données MIDAS</t>
    </r>
    <r>
      <rPr>
        <vertAlign val="superscript"/>
        <sz val="10"/>
        <color theme="1"/>
        <rFont val="Verdana"/>
        <family val="2"/>
      </rPr>
      <t xml:space="preserve">MD </t>
    </r>
    <r>
      <rPr>
        <sz val="10"/>
        <color theme="1"/>
        <rFont val="Verdana"/>
        <family val="2"/>
      </rPr>
      <t>d’IQVIA, 2024 (tous droits réservés); base de données des avis de conformité de Santé Canada.</t>
    </r>
  </si>
  <si>
    <t>Supplément B : Nouveaux médicaments approuvés 
au Canada ayant enregistré des ventes, de 2021 à 2025</t>
  </si>
  <si>
    <t>Cohorte d’approbation</t>
  </si>
  <si>
    <t>Médicament (nom commercial, forme, concentration, volume)</t>
  </si>
  <si>
    <t>Date de l’avis de conformité (AC)</t>
  </si>
  <si>
    <t>Première vente OCDE</t>
  </si>
  <si>
    <t>Première vente au Canada</t>
  </si>
  <si>
    <t>Première vente aux États-Unis</t>
  </si>
  <si>
    <r>
      <t>N</t>
    </r>
    <r>
      <rPr>
        <b/>
        <vertAlign val="superscript"/>
        <sz val="12"/>
        <color theme="0"/>
        <rFont val="Arial"/>
        <family val="2"/>
      </rPr>
      <t>bre</t>
    </r>
    <r>
      <rPr>
        <b/>
        <sz val="12"/>
        <color theme="0"/>
        <rFont val="Arial"/>
        <family val="2"/>
      </rPr>
      <t xml:space="preserve"> de mois entre la première vente dans un pays de l’OCDE et la première vente au Canada</t>
    </r>
  </si>
  <si>
    <r>
      <t>N</t>
    </r>
    <r>
      <rPr>
        <b/>
        <vertAlign val="superscript"/>
        <sz val="12"/>
        <color theme="0"/>
        <rFont val="Arial"/>
        <family val="2"/>
      </rPr>
      <t>bre</t>
    </r>
    <r>
      <rPr>
        <b/>
        <sz val="12"/>
        <color theme="0"/>
        <rFont val="Arial"/>
        <family val="2"/>
      </rPr>
      <t xml:space="preserve"> de mois entre la première vente à l’étranger et la première vente au Canada</t>
    </r>
  </si>
  <si>
    <t>Part des ventes de nouveaux médicaments au Canada</t>
  </si>
  <si>
    <t>Nombre de pays de l’OCDE affichant des ventes*</t>
  </si>
  <si>
    <t>Prix minimum dans les pays de l'OCDE</t>
  </si>
  <si>
    <t>Prix maximum dans les pays de l'OCDE</t>
  </si>
  <si>
    <t>Prix canadien comparativement au milieu de la fourchette</t>
  </si>
  <si>
    <t>Abrocitinib (Cibinqo, comp. pelli. abc, 200 mg, s.o. vol.)</t>
  </si>
  <si>
    <t>D5-Médicaments non stéroïdiens pour troubles inflammatoires cutanés</t>
  </si>
  <si>
    <t>–</t>
  </si>
  <si>
    <t>Supérieur</t>
  </si>
  <si>
    <t>Amifampridine (Firdapse, comprimés aaa, 10 mg, s.o. vol.)ᴼ</t>
  </si>
  <si>
    <t>M5 – Système musculosquelettique</t>
  </si>
  <si>
    <t>Inférieur</t>
  </si>
  <si>
    <t>Amivantamab (Rybrevant, flacon/bout. pour perf. fqc, 50 mg/1 mL, 7 mL)ᴮ,ᶜ</t>
  </si>
  <si>
    <t>L1 – Antinéoplasiques</t>
  </si>
  <si>
    <t>Andéxanet alfa (Ondexxya, flacon pdr fpb, 200 mg, s.o. vol.)ᴮ,ᴼ</t>
  </si>
  <si>
    <t>B2 – Produits pour système de coagulation sanguine</t>
  </si>
  <si>
    <t>s. o.</t>
  </si>
  <si>
    <t>Anifrolumab (Saphnelo, flacon/bout. pour perf. fqc, 75 mg/1 mL, 2 mL)ᴮ</t>
  </si>
  <si>
    <t>L4 – Immunosuppresseurs</t>
  </si>
  <si>
    <t>Asciminib (Scemblix, comp. pelli. abc, 40 mg, s.o. vol.)ᶜ,ᴼ</t>
  </si>
  <si>
    <t>Près</t>
  </si>
  <si>
    <t>Atogépant (Qulipta, comprimés aaa, 60 mg, s.o. vol.)</t>
  </si>
  <si>
    <t>N2 – Analgésiques</t>
  </si>
  <si>
    <t>Avacopan (Tavneos, capsules aca, 10 mg, s.o. vol.)ᴼ</t>
  </si>
  <si>
    <t>C6 – Autres produits cardiovasculaires</t>
  </si>
  <si>
    <t>Avalglucosidase alfa (Nexviazyme, pdr pour perf. fqd, bout., 100 mg, s.o. vol.)ᴮ,ᴼ</t>
  </si>
  <si>
    <t>A16 - Autres médicaments des voies digestives et du métabolisme</t>
  </si>
  <si>
    <t>Avapritinib (Ayvakit, comp. pelli. abc, 25 mg, s.o. vol.)ᶜ,ᴼ</t>
  </si>
  <si>
    <t>Avatrombopag (Doptelet, comp. pelli. abc, 20 mg, s.o. vol.)ᴼ</t>
  </si>
  <si>
    <t>Belzutifan (Welireg, comp. pelli. abc, 40 mg, s.o. vol.)ᶜ,ᴼ</t>
  </si>
  <si>
    <t>Berotralstat (Orladeyo, capsules aca, 150 mg, s.o. vol.)ᴼ</t>
  </si>
  <si>
    <t>B6 - Autres médicaments utilisés en hématologie</t>
  </si>
  <si>
    <t>Bimékizumab (Bimzelx, auto-inj. PR fnh, 160 mg/1 mL, 1 mL)ᴮ</t>
  </si>
  <si>
    <t>Binimetinib (Mektovi, comp. pelli. abc, 15 mg, s.o. vol.)ᶜ,ᴼ</t>
  </si>
  <si>
    <t>Brexucabtagène autoleucel (Tecartus, sacs pour perf. fqe, s.o. intstr, s.o. vol.)ᴮ,ᶜ,ᴳ,ᴼ</t>
  </si>
  <si>
    <t>Bleu brillant G (Tissueblue, solution ophtal. nna, seringue PR, 250 µg/1 ml, 0,5 ml)ᴼ</t>
  </si>
  <si>
    <t>S1 - Médicaments ophtalmologiques</t>
  </si>
  <si>
    <t>Calaspargase pégol (Asparlas, flacon pour perfusion fqc, 750 unités/1 ml, 5 ml)ᴮ,ᶜ,ᴼ</t>
  </si>
  <si>
    <t>Cangrelor (Kengreal, flacon pdr fpb, 50 mg, s.o. vol.)</t>
  </si>
  <si>
    <t>B1 - Agents antithrombotiques</t>
  </si>
  <si>
    <t>Capivasertib (Truqap, comp. pelli. abc, 200 mg, s.o. vol.)ᶜ</t>
  </si>
  <si>
    <t>Capmatinib (Tabrecta, comp. pelli. abc, 200 mg, s.o. vol.)ᶜ,ᴼ</t>
  </si>
  <si>
    <t>Cariprazine (Vraylar, capsules aca, 1,5 mg, s.o. vol.)</t>
  </si>
  <si>
    <t>N5 – Psycholeptiques</t>
  </si>
  <si>
    <t>Cenobamate (Xcopri, comp. pelli. abc, 200 mg, s.o. vol.)</t>
  </si>
  <si>
    <t>N3 - Antiépileptiques</t>
  </si>
  <si>
    <t>Ciltacabtagène autoleucel (Carvykti, sacs pour perf. fqe, s.o. intstr, s.o. vol.)ᴮ,ᶜ,ᴼ</t>
  </si>
  <si>
    <t>Clascotérone (Winlevi, crème mta, 1 %, 30 g)</t>
  </si>
  <si>
    <t>D10 - Préparations anti-acné</t>
  </si>
  <si>
    <t>Concizumab (Alhemo, stylos PR frf, 100 mg/1 mL, s.o. vol.)ᴮ,ᴼ</t>
  </si>
  <si>
    <t>Danicopan (Voydeya, comp. pelli. abc, s.o. intstr, s.o. vol.)ᴼ</t>
  </si>
  <si>
    <t>Daridoréxant (Quviviq, comp. pelli. abc, 50 mg, s.o. vol.)</t>
  </si>
  <si>
    <t>Deucravacitinib (Sotyktu, comp. pelli. abc, 6 mg, s.o. vol.)</t>
  </si>
  <si>
    <t>Difelikéfaline (Korsuva, seringue PR i.v. fnc, 35,7 µg/1 mL, 0,7 mL)</t>
  </si>
  <si>
    <t>D4 – Antiprurigineux</t>
  </si>
  <si>
    <t>Dostarlimab (Jemperli, flacon/bout. pour perf. fqc, 50 mg/1 mL, 10 mL)ᴮ,ᶜ</t>
  </si>
  <si>
    <t>Efgartigimod alfa (Vyvgart, flacon/bout. pour perf. fqc, 20 mg/1 mL, s.o. vol.)ᴮ,ᴼ</t>
  </si>
  <si>
    <t>Elexacaftor (Trikafta, comp. pelli. abc, 100 mg+75 mg + +50 mg, s.o. vol.)ᴼ</t>
  </si>
  <si>
    <t>R7 - Autres médicaments de l’appareil respiratoire</t>
  </si>
  <si>
    <t>Elranatamab (Elrexfio, flacon s.c. fpe, 40 mg/1 mL, 1,9 mL)ᴮ,ᶜ,ᴼ</t>
  </si>
  <si>
    <t>Encorafenib (Braftovi, capsules aca, 75 mg, s.o. vol.)ᶜ,ᴼ</t>
  </si>
  <si>
    <t>Enfortumab vedotin (Padcev, pdr pour perf. fqd, bout., 20 mg, s.o. vol.)ᴮ,ᶜ</t>
  </si>
  <si>
    <t>Epcoritamab (Epkinly, flacon s.c. fpe, 60 mg/1 mL, 0,8 mL)ᴮ,ᶜ,ᴼ</t>
  </si>
  <si>
    <t>Éplontersen (Wainua, auto-inj. PR fnh, 56,3 mg/1 mL, 0,8 mL)ᴼ</t>
  </si>
  <si>
    <t>N7 – Autres médicaments du système nerveux central</t>
  </si>
  <si>
    <t>Eptinezumab (Vyepti, flacon/bout. pour perf. fqc, 100 mg/1 mL, 1 mL)ᴮ</t>
  </si>
  <si>
    <t>Étranacogène dézaparvovec (Hemgenix, flacon/bout. pour perf. fqc, s. o. intstr, 8 mL)ᴮ,ᴼ</t>
  </si>
  <si>
    <t>Étrasimod (Velsipity, comp. pelli. abc, 2 mg, s.o. vol.)</t>
  </si>
  <si>
    <t>A7 - Anti-inflammatoires intestinaux</t>
  </si>
  <si>
    <t>Évinacumab (Evkeeza, flacon/bout. pour perf. fqc, 150 mg/1 mL, 2,3 mL)ᴮ,ᴼ</t>
  </si>
  <si>
    <t>C10 – Hypolipidémiants et anti-athéromateux</t>
  </si>
  <si>
    <t>Faricimab (Vabysmo, sol. ophtal. npa, flacon, 120 mg/1 mL, 0,24 mL)ᴮ</t>
  </si>
  <si>
    <t>Fézolinétant (Veozah, comp. pelli. abc, 45 mg, s.o. vol.)</t>
  </si>
  <si>
    <t>G2 - Autres produits gynécologiques</t>
  </si>
  <si>
    <t>Finérénone (Kerendia, comp. pelli. abc, 10 mg, s.o. vol.)</t>
  </si>
  <si>
    <t>C3 – Diurétiques</t>
  </si>
  <si>
    <t>Fruquintinib (Fruzaqla, capsules aca, 5 mg, s.o. vol.)ᶜ</t>
  </si>
  <si>
    <t>Gallium (68Ga) gozétotide (Locametz, flacon pdr fpb, 25 µg, s.o. vol.)</t>
  </si>
  <si>
    <t>T1 - Imagerie diagnostique</t>
  </si>
  <si>
    <t>Glofitamab (Columvi, flacon/bout. pour perf. fqc, 1 mg/1 mL, 10 mL)ᴮ,ᶜ,ᴼ</t>
  </si>
  <si>
    <t>Idécabtagène vicleucel (Abecma, sacs pour perf. fqe, s.o. intstr, 50 mL)ᴮ,ᶜ,ᴼ</t>
  </si>
  <si>
    <t>Inclisiran (Leqvio, seringue PR s.c. fne, 189 mg/1 mL, 1,5 mL)</t>
  </si>
  <si>
    <t>Inebilizumab (Uplizna, flacon/bout. pour perf. fqc, 10 mg/1 mL, 10 mL)ᴮ,ᴼ</t>
  </si>
  <si>
    <t>Infigratinib (Truseltiq, capsules aca, diff. conc., s.o. vol.)ᶜ,ᴼ</t>
  </si>
  <si>
    <t>Insuline icodec (Awiqli, stylos PR LP grf, 700 UI/1 mL, 3 mL)ᴮ</t>
  </si>
  <si>
    <t>A10 - Médicaments utilisés pour traiter le diabète</t>
  </si>
  <si>
    <t>Fer-saccharose (Venofer, flacon i.v. fpc, 20 mg/1 ml, 5 ml)</t>
  </si>
  <si>
    <t>B3 – Hématiniques, fer et toutes combinaisons</t>
  </si>
  <si>
    <t>Ivosidenib (Tibsovo, comp. pelli. abc, 250 mg, s.o. vol.)ᶜ,ᴼ</t>
  </si>
  <si>
    <t>Landiolol (Corebeta, pdr pour perf. fqd, bout., 50 mg, s.o. vol.)</t>
  </si>
  <si>
    <t>C7 - Agents bêta-bloquants</t>
  </si>
  <si>
    <t>Lébrikizumab (Ebglyss, auto-inj. PR fnh, 125 mg/1 mL, 2 mL)ᴮ</t>
  </si>
  <si>
    <t>Lenacapavir (Sunlenca, comp. pelli.abc, 300 mg, s.o. vol.)</t>
  </si>
  <si>
    <t>J5 – Antiviraux à usage systémique</t>
  </si>
  <si>
    <t>Lisocabtagène maraleucel (Breyanzi, flacon/bout. pour perf. fqc, s.o. intstr, s.o. vol.)ᴮ,ᶜ,ᴳ,ᴼ</t>
  </si>
  <si>
    <t>Lumasiran (Ox lumo, flacon s.c. fpe, 189 mg/1 mL, 0,5 mL)ᴼ</t>
  </si>
  <si>
    <t>G4 - Médicaments urologiques</t>
  </si>
  <si>
    <t>Lurbinectedin (Zepzelca, pdr pour perf. fqd, bout., 4 mg, s.o. vol.)ᶜ,ᴼ</t>
  </si>
  <si>
    <t>Lutécium (177lu) vipivotide tétraxétan (Pluvicto, flacon i.v. fpc, s.o. intstr, 30 mL)ᶜ</t>
  </si>
  <si>
    <t>V3-Tous les autres produits thérapeutiques</t>
  </si>
  <si>
    <t>Maralixibat (Livmarli, dga, liquide oral, 47,5 mg/5 mL, 30 mL)ᴼ</t>
  </si>
  <si>
    <t>A5 – Cholagogues et protecteurs hépatiques</t>
  </si>
  <si>
    <t>Maribavir (Livtencity, comp. pelli. abc, 200 mg, s.o. vol.)ᴼ</t>
  </si>
  <si>
    <t>Mavacamten (Camzyos, capsules aca, 5 mg, s.o. vol.)ᴼ</t>
  </si>
  <si>
    <t>C1 – Thérapie cardiaque</t>
  </si>
  <si>
    <t>Metreleptin (Myalept, flacon pdr fpb, 11,3 mg, s.o. vol.)ᴮ,ᴼ</t>
  </si>
  <si>
    <t>Mirikizumab (Omvoh, auto-inj. PR fnh, 100 mg/1 mL, 1 mL)ᴮ,ᴼ</t>
  </si>
  <si>
    <t>Mogamulizumab (Poteligeo, flacon/bout. pour perf. fqc, 4 mg/1 mL, 5 mL)ᴮ,ᴼ</t>
  </si>
  <si>
    <t>Momélotinib (Ojjaara, comp. pelli. abc, 200 mg, s.o. vol.)ᶜ,ᴼ</t>
  </si>
  <si>
    <t>Nirmatrelvir (Paxlovid, comp. pelli. abc, 150 mg + 100 mg, s.o. vol.)</t>
  </si>
  <si>
    <t>Nirsévimab (Beyfortus, fnd, PR i.m., 100 mg/1 mL, 1 mL)ᴮ</t>
  </si>
  <si>
    <t>J6 – Globulines sériques et gammaglobulines</t>
  </si>
  <si>
    <t>Odévixibat (Bylvay, capsules aca, 1,2 mg, s.o. vol.)ᴼ</t>
  </si>
  <si>
    <t>Olipudase alfa (Xenpozyme, pdr pour perf. fqd, bout., 20 mg, s.o. vol.)ᴮ,ᴼ</t>
  </si>
  <si>
    <t>Ospemifene (Osphena, comp. pelli. abc, 60 mg, s.o. vol.)</t>
  </si>
  <si>
    <t>G3 – Hormones sexuelles et modulateurs de la fonction génitale, action systémique seulement</t>
  </si>
  <si>
    <t>Palovarotène (Sohonos, capsules aca, 5 mg, s.o. vol.)ᴼ</t>
  </si>
  <si>
    <t>Pégcétacoplan (Aspaveli, flacon/bout. pour perf. fqc, 54 mg/1 mL, 20 mL)ᴼ</t>
  </si>
  <si>
    <t>Pegvaliase (Palynziq, seringue PR s.c. fne, 20 mg/1 mL, 1 mL)ᴮ,ᴼ</t>
  </si>
  <si>
    <t>Pemigatinib (Pemazyre, comprimés aaa, 13,5 mg, s.o. vol.)ᶜ,ᴼ</t>
  </si>
  <si>
    <t>Perfluorohexyloctane (Miebo, ngb gouttes ophtal., 100 %, 3 mL)</t>
  </si>
  <si>
    <t>Pitolisant (Wakix, comp. pelli. abc, 20 mg, s.o. vol.)ᴼ</t>
  </si>
  <si>
    <t>Ponésimod (Ponvory, comp. pelli. abc, 20 mg, s.o. vol.)</t>
  </si>
  <si>
    <t>Pralsetinib (Gavreto, capsules aca, 100 mg, s.o. vol.)ᶜ,ᴼ</t>
  </si>
  <si>
    <t>Relatlimab (Opdualag, flacon/bout. pour perf. fqc, 12 mg/1 mL + 4 mg/1 mL, 20 mL)ᴮ,ᶜ,ᴼ</t>
  </si>
  <si>
    <t>Relugolix (Orgovyx, comp. pelli. abc, 120 mg, s.o. vol.)</t>
  </si>
  <si>
    <t>L2 – Hormonothérapie cytostatique</t>
  </si>
  <si>
    <t>Rimégépant (Nurtec, comprimés aab ou comp. désint., 75 mg, s.o. vol.)</t>
  </si>
  <si>
    <t>Risdiplam (Evrysdi, dgj, pdr pour sol. buvable, 3,75 mg/5 ml, s.o. vol.)ᴼ</t>
  </si>
  <si>
    <t>Ritlecitinib (Litfulo, capsules aca, 50 mg, s.o. vol.)</t>
  </si>
  <si>
    <t>Sacituzumab govitecan (Trodelvy, pdr pour perf. fqd, bout., 180 mg, s.o. vol.)ᴮ,ᶜ</t>
  </si>
  <si>
    <t>Acétate de ségestérone (Annovera, anneau vaginal tyq avec substance, 10 µg + 150 µg, s.o. vol.)</t>
  </si>
  <si>
    <t>Selinexor (Nexpovio, comp. pelli. abc, 20 mg, s.o. vol.)ᶜ,ᴼ</t>
  </si>
  <si>
    <t>Selpercatinib (Retevmo, capsules aca, 80 mg, s.o. vol.)ᶜ,ᴼ</t>
  </si>
  <si>
    <t>Selumetinib (Koselugo, capsules aca, 10 mg, s.o. vol.)</t>
  </si>
  <si>
    <t>Setmelanotide (Imcivree, flacon s.c. fpe, 10 mg/1 mL, 1 mL)ᴼ</t>
  </si>
  <si>
    <t>A8 - Préparations contre l'obésité, produits de régime exclus</t>
  </si>
  <si>
    <t>Solriamfetol (Sunosi, comp. pelli. abc, 150 mg, s.o. vol.)ᴼ</t>
  </si>
  <si>
    <t>Somapacitan (Sogroya, stylos PR frf, 10 mg/1 mL, 1,5 mL)ᴮ</t>
  </si>
  <si>
    <t>H4 – Autres hormones</t>
  </si>
  <si>
    <t>Somatrogon (Ngenla, stylos PR frf, 50 mg/1 mL, 1,2 mL)ᴮ,ᴼ</t>
  </si>
  <si>
    <t>Sotatercept (Winrevair, flacon pdr fpb, 45 mg, s.o. vol.)ᴮ,ᴼ</t>
  </si>
  <si>
    <t>Sotorasib (Lumakras, comp. pelli. abc, 120 mg, s.o. vol.)ᶜ,ᴼ</t>
  </si>
  <si>
    <t>Spésolimab (Spevigo, flacon/bout. pour perf. fqc, 60 mg/1 mL, 7,5 mL)ᴮ,ᴼ</t>
  </si>
  <si>
    <t>Tafasitamab (Monjuvi, pdr pour perf. fqd, bout., 200 mg, s.o. vol.)ᴮ,ᶜ,ᴼ</t>
  </si>
  <si>
    <t>Talquétamab (Talvey, flacon s.c. fpe, 40 mg/1 mL, 1 mL)ᴮ,ᶜ,ᴼ</t>
  </si>
  <si>
    <t>Tarlatamab (Imdelltra, pdr pour perf. fqd, bout., 10 mg, s.o. vol.)ᴮ,ᶜ,ᴼ</t>
  </si>
  <si>
    <t>Tébentafusp (Kimmtrak, flacon/bout. pour perf. fqc, 200 µg/1 mL, 0,5 mL)ᴮ,ᶜ,ᴼ</t>
  </si>
  <si>
    <t>Téclistamab (Tecvayli, flacon s.c. fpe, 90 mg/1 mL, 1,7 mL)ᴮ,ᶜ,ᴼ</t>
  </si>
  <si>
    <t>Tecovirimat (Tecovirimat siga, capsules aca, 200 mg, s.o. vol.)ᴼ</t>
  </si>
  <si>
    <t>Tépotinib (Tepmetko, comp. pelli. abc, 225 mg, s.o. vol.)ᶜ,ᴼ</t>
  </si>
  <si>
    <t>Tézépélumab (Tezspire, auto-inj. PR fnh, 110 mg/1 mL, 1,91 mL)ᴮ</t>
  </si>
  <si>
    <t>R3 – Produits antiasthmatiques et MPOC</t>
  </si>
  <si>
    <t>Tildrakizumab (Ilumya, seringue PR s.c. fne, 100 mg/1 mL, 1 mL)ᴮ</t>
  </si>
  <si>
    <t>Tirbanibuline (Klisyri, ong. top. d.u. msn, 2,5 mg/dose, 250 mg)</t>
  </si>
  <si>
    <t>Tirzépatide (Mounjaro, flacon s.c. fpe, 10 mg/1 mL, 0,5 mL)</t>
  </si>
  <si>
    <t>Tixagévimab (Evusheld, flacon i.m. fpd, 150 mg/1 mL + 150 mg/1 mL, 1,5 mL)ᴮ</t>
  </si>
  <si>
    <t>Tralokinumab (Adtralza, seringue PR s.c. fne, 150 mg/1 mL, 1 mL)ᴮ</t>
  </si>
  <si>
    <t>Trastuzumab deruxtecan (Enhertu, pdr pour perf. fqd, bout., 100 mg, s.o. vol.)ᴮ,ᶜ</t>
  </si>
  <si>
    <t>Trémélimumab (Imjudo, flacon/bout. pour perf. fqc, 20 mg/1 mL, 15 mL)ᴮ,ᶜ,ᴼ</t>
  </si>
  <si>
    <t>Trientine (Cuprior, comp. pelli. abc, 150 mg, s.o. vol.)</t>
  </si>
  <si>
    <t>Triheptanoïne (Dojolvi, liquide oral dga, 4,8 g/5 ml, 500 ml)ᴼ</t>
  </si>
  <si>
    <t>Ubrogepant (Ubrelvy, comprimés aaa, 100 mg, s.o. vol.)</t>
  </si>
  <si>
    <t>Vaborbactam (Vabomere, pdr pour perf. fqd, bout., 1 g = 1 g, s.o. vol.)</t>
  </si>
  <si>
    <t>J1 - Antibactériens à usage systémique</t>
  </si>
  <si>
    <t>Vaccin contre le chikungunya (Ixchiq, flacon pdr fpb, s.o. intstr, s.o. vol.)ᴮ</t>
  </si>
  <si>
    <t>J7 - Vaccins</t>
  </si>
  <si>
    <t>Vaccin contre le virus respiratoire syncytial (Abrysvo, flacon pdr fpb, 60 µg, s.o. vol.)ᴮ</t>
  </si>
  <si>
    <t>Vaccin, vecteur viral non répliquant, SRAS-CoV-2 (Vaxzevria, flacon i.m. fpd, s.o. instr., 5 ml)ᴮ</t>
  </si>
  <si>
    <t>Vériciguat (Verquvo, comp. pelli. abc, 2,5 mg, s.o. vol.)</t>
  </si>
  <si>
    <t>Vorasidénib (Voranigo, comp. pelli. abc, 40 mg, s.o. vol.)ᶜ,ᴼ</t>
  </si>
  <si>
    <t>Vorhyaluronidase alfa (Darzalex Faspro, flacon s.c. fpe, 120 mg/1 ml + 200 UI/1 ml, 15 ml)ᴮ</t>
  </si>
  <si>
    <t>Vutrisiran (Amvuttra, seringue PR s.c. fne, 50 mg/1 mL, 0,5 mL)ᴼ</t>
  </si>
  <si>
    <t>Zanubrutinib (Brukinsa, capsules aca, 80 mg, s.o. vol.)ᶜ,ᴼ</t>
  </si>
  <si>
    <t>Zilucoplan (Zilbrysq, seringue PR s.c. fne, 40 mg/1 mL, 0,81 mL)ᴼ</t>
  </si>
  <si>
    <t>Zolbétuximab (Vyloy, pdr pour perf., bout. fqd, 100 mg, s.o. vol.)ᴮ,ᶜ,ᴼ</t>
  </si>
  <si>
    <t>Nipocalimab (Imaavy)ᴮ</t>
  </si>
  <si>
    <r>
      <t>Aucune donnée sur les ventes dans la base de données MIDAS</t>
    </r>
    <r>
      <rPr>
        <vertAlign val="superscript"/>
        <sz val="10"/>
        <color theme="1"/>
        <rFont val="Verdana"/>
        <family val="2"/>
      </rPr>
      <t>MD</t>
    </r>
    <r>
      <rPr>
        <sz val="10"/>
        <color theme="1"/>
        <rFont val="Verdana"/>
        <family val="2"/>
      </rPr>
      <t xml:space="preserve"> au 
T4-2025 – date de l’approbation par la FDA, l’EMA ou Santé Canada.</t>
    </r>
  </si>
  <si>
    <t>Toripalimab (Loqtorzi)ᴮ,ᶜ</t>
  </si>
  <si>
    <t>Garadacimab (Andembry)ᴮ</t>
  </si>
  <si>
    <t>Deutivacaftor, tézacaftor et vanzacaftor calcique (Alyftrek)</t>
  </si>
  <si>
    <t>Bélantamab mafodotine (Blenrep)ᴮ,ᶜ</t>
  </si>
  <si>
    <t>Phosphate d’osilodrostat (Isturisa)</t>
  </si>
  <si>
    <t>Chlorhydrate de quizartinib (Vanflyta)ᶜ</t>
  </si>
  <si>
    <t>Crovalimab (Piasky)ᴮ</t>
  </si>
  <si>
    <t>Rozanolixizumab (Rystiggo)ᴮ</t>
  </si>
  <si>
    <t>Cipaglucosidase alfa (Pombiliti)ᴮ</t>
  </si>
  <si>
    <t>Facteur antihémophilique VIII (Altuviiio)ᴮ</t>
  </si>
  <si>
    <t>Tofersen (Qalsody)</t>
  </si>
  <si>
    <t>Chlorhydrate d’iptacopan (Fabhalta)</t>
  </si>
  <si>
    <t>Olezarsen sodium (Tryngolza)</t>
  </si>
  <si>
    <t>Vamorolone (Agamree)</t>
  </si>
  <si>
    <t>Mirvétuximab soravtansine (Elahere)ᴮ,ᶜ</t>
  </si>
  <si>
    <t>Acétate de bulevirtide (Hepcludex)ᴮ</t>
  </si>
  <si>
    <t>Omavéloxolone (Skyclarys)</t>
  </si>
  <si>
    <t>Aprocitentan (Jeraygo)</t>
  </si>
  <si>
    <t>Nemolizumab (Nemluvio)ᴮ</t>
  </si>
  <si>
    <t>Tislélizumab (Tevimbra)ᴮ,ᶜ</t>
  </si>
  <si>
    <t>Pégunigalsidase alfa (Elfabrio)ᴮ</t>
  </si>
  <si>
    <t>Zuranolone (Zurzuvae)</t>
  </si>
  <si>
    <t>Acide bempédoïque (Nilemdo)</t>
  </si>
  <si>
    <t>Lecanemab (Leqembi)</t>
  </si>
  <si>
    <t>Pirtobrutinib (Jaypirca)ᶜ,ᴼ</t>
  </si>
  <si>
    <t>Seladelpar lysine (Lyvdelzi)ᴼ</t>
  </si>
  <si>
    <t>ARNm codant pour les sous-domaines NTD-RBD de la protéine de spicule du SRAS-CoV-2 (mNexspike)ᴮ</t>
  </si>
  <si>
    <t>Delgocitinib (Anzupgo)</t>
  </si>
  <si>
    <t>Lifileucel (Amtagvi)ᴮ,ᶜ</t>
  </si>
  <si>
    <t>Élinzanetant (Lynkuet)</t>
  </si>
  <si>
    <t>Répotrectinib (Augtyro)ᶜ,ᴼ</t>
  </si>
  <si>
    <t>Élafibranor (Iqirvo)ᴼ</t>
  </si>
  <si>
    <t>Téprotumumab (Tepezza)ᴮ,ᴼ</t>
  </si>
  <si>
    <t>Tapinarof (Nduvra)</t>
  </si>
  <si>
    <t>Sipavibart (Kavigale)ᴮ</t>
  </si>
  <si>
    <t>Loncastuximab tésirine (Zynlonta)ᴮ,ᶜ,ᴼ</t>
  </si>
  <si>
    <t>Mésylate de lazertinib (Lazcluze)ᶜ</t>
  </si>
  <si>
    <t>Microbiote fécal (Rebyota)ᴮ</t>
  </si>
  <si>
    <t>Rétifanlimab (Zynyz)ᴮ,ᶜ,ᴼ</t>
  </si>
  <si>
    <t>Sépiaptérine (Sephience)ᴼ</t>
  </si>
  <si>
    <t>Phosphate d’oritavancine (Oritiniv)</t>
  </si>
  <si>
    <t>Artésunate (Amivas-Artesunate)ᴼ</t>
  </si>
  <si>
    <t>Téplizumab (Tzield)ᴮ</t>
  </si>
  <si>
    <t>Inavolisib (Itovebi)ᶜ</t>
  </si>
  <si>
    <t>Délafloxacine méglumine (Baxdela)</t>
  </si>
  <si>
    <t>mean</t>
  </si>
  <si>
    <t>median</t>
  </si>
  <si>
    <t>stan dev</t>
  </si>
  <si>
    <t>interquartile range</t>
  </si>
  <si>
    <t>Row Labels</t>
  </si>
  <si>
    <t>Average of Median PMPRB11 to Canadian Price Ratio</t>
  </si>
  <si>
    <t>Average of US to Canadian Price Ratio</t>
  </si>
  <si>
    <t>Average of OECD to Canada ratio</t>
  </si>
  <si>
    <t>(blank)</t>
  </si>
  <si>
    <t>Grand Total</t>
  </si>
  <si>
    <t>PMPRB11 to Canadian Price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</si>
</sst>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0.00\ &quot;$&quot;_);\(#,##0.00\ &quot;$&quot;\)"/>
    <numFmt numFmtId="165" formatCode="_-* #,##0_-;\-* #,##0_-;_-* &quot;-&quot;??_-;_-@_-"/>
    <numFmt numFmtId="166" formatCode="0.0#\ %"/>
  </numFmts>
  <fonts count="16">
    <font>
      <sz val="11"/>
      <color theme="1"/>
      <name val="Calibri"/>
      <family val="2"/>
      <scheme val="minor"/>
    </font>
    <font>
      <sz val="11"/>
      <color theme="1"/>
      <name val="Calibri"/>
      <family val="2"/>
      <scheme val="minor"/>
    </font>
    <font>
      <b/>
      <sz val="11"/>
      <color theme="1"/>
      <name val="Arial"/>
      <family val="2"/>
    </font>
    <font>
      <sz val="11"/>
      <color theme="1"/>
      <name val="Arial"/>
      <family val="2"/>
    </font>
    <font>
      <sz val="9"/>
      <color theme="1"/>
      <name val="Arial"/>
      <family val="2"/>
    </font>
    <font>
      <i/>
      <sz val="11"/>
      <color rgb="FF808080"/>
      <name val="Arial"/>
      <family val="2"/>
    </font>
    <font>
      <sz val="11"/>
      <name val="Calibri"/>
      <family val="2"/>
      <scheme val="minor"/>
    </font>
    <font>
      <sz val="11"/>
      <color rgb="FFFF0000"/>
      <name val="Calibri"/>
      <family val="2"/>
      <scheme val="minor"/>
    </font>
    <font>
      <b/>
      <sz val="11"/>
      <color theme="1"/>
      <name val="Calibri"/>
      <family val="2"/>
      <scheme val="minor"/>
    </font>
    <font>
      <sz val="11"/>
      <color theme="1"/>
      <name val="Aptos Narrow"/>
      <family val="2"/>
    </font>
    <font>
      <b/>
      <sz val="20"/>
      <color theme="0"/>
      <name val="Arial"/>
      <family val="2"/>
    </font>
    <font>
      <sz val="11"/>
      <color theme="0"/>
      <name val="Arial"/>
      <family val="2"/>
    </font>
    <font>
      <sz val="10"/>
      <color theme="1"/>
      <name val="Verdana"/>
      <family val="2"/>
    </font>
    <font>
      <vertAlign val="superscript"/>
      <sz val="10"/>
      <color theme="1"/>
      <name val="Verdana"/>
      <family val="2"/>
    </font>
    <font>
      <b/>
      <sz val="12"/>
      <color theme="0"/>
      <name val="Arial"/>
      <family val="2"/>
    </font>
    <font>
      <b/>
      <vertAlign val="superscript"/>
      <sz val="12"/>
      <color theme="0"/>
      <name val="Arial"/>
      <family val="2"/>
    </font>
  </fonts>
  <fills count="8">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rgb="FFE7E6E6"/>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rgb="FF023F5A"/>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theme="4" tint="0.3999755851924192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cellStyleXfs>
  <cellXfs count="64">
    <xf numFmtId="0" fontId="0" fillId="0" borderId="0" xfId="0"/>
    <xf numFmtId="14" fontId="0" fillId="0" borderId="0" xfId="0" applyNumberFormat="1"/>
    <xf numFmtId="3" fontId="0" fillId="0" borderId="0" xfId="0" applyNumberFormat="1"/>
    <xf numFmtId="4" fontId="0" fillId="0" borderId="0" xfId="0" applyNumberFormat="1"/>
    <xf numFmtId="0" fontId="0" fillId="0" borderId="0" xfId="0" applyAlignment="1">
      <alignment wrapText="1"/>
    </xf>
    <xf numFmtId="0" fontId="1" fillId="2" borderId="0" xfId="4" applyAlignment="1">
      <alignment wrapText="1"/>
    </xf>
    <xf numFmtId="15" fontId="0" fillId="0" borderId="0" xfId="0" applyNumberFormat="1"/>
    <xf numFmtId="165" fontId="0" fillId="0" borderId="0" xfId="1" applyNumberFormat="1" applyFont="1" applyAlignment="1">
      <alignment vertical="center"/>
    </xf>
    <xf numFmtId="9" fontId="0" fillId="0" borderId="0" xfId="3" applyFont="1" applyAlignment="1">
      <alignment vertical="center"/>
    </xf>
    <xf numFmtId="9" fontId="1" fillId="3" borderId="0" xfId="3" applyFill="1" applyAlignment="1">
      <alignment horizontal="center" vertical="center" wrapText="1"/>
    </xf>
    <xf numFmtId="44" fontId="0" fillId="0" borderId="0" xfId="2" applyFont="1"/>
    <xf numFmtId="44" fontId="1" fillId="3" borderId="0" xfId="2" applyFill="1" applyAlignment="1">
      <alignment horizontal="center" vertical="center" wrapText="1"/>
    </xf>
    <xf numFmtId="0" fontId="1" fillId="3" borderId="0" xfId="5" applyAlignment="1">
      <alignment vertical="center" wrapText="1"/>
    </xf>
    <xf numFmtId="43" fontId="0" fillId="0" borderId="0" xfId="1" applyFont="1"/>
    <xf numFmtId="10" fontId="1" fillId="2" borderId="0" xfId="3" applyNumberFormat="1" applyFill="1" applyAlignment="1">
      <alignment wrapText="1"/>
    </xf>
    <xf numFmtId="10" fontId="0" fillId="0" borderId="0" xfId="3" applyNumberFormat="1" applyFont="1"/>
    <xf numFmtId="44" fontId="1" fillId="2" borderId="0" xfId="2" applyFill="1" applyAlignment="1">
      <alignment wrapText="1"/>
    </xf>
    <xf numFmtId="0" fontId="0" fillId="0" borderId="0" xfId="0" pivotButton="1"/>
    <xf numFmtId="0" fontId="0" fillId="0" borderId="0" xfId="0" applyAlignment="1">
      <alignment horizontal="left"/>
    </xf>
    <xf numFmtId="2" fontId="0" fillId="0" borderId="0" xfId="0" applyNumberFormat="1"/>
    <xf numFmtId="0" fontId="2" fillId="4" borderId="1" xfId="0" applyFont="1" applyFill="1" applyBorder="1" applyAlignment="1">
      <alignment horizontal="center"/>
    </xf>
    <xf numFmtId="0" fontId="3" fillId="0" borderId="1" xfId="0" applyFont="1" applyBorder="1" applyAlignment="1">
      <alignment vertical="center"/>
    </xf>
    <xf numFmtId="0" fontId="4" fillId="0" borderId="1" xfId="0" applyFont="1" applyBorder="1" applyAlignment="1">
      <alignment vertical="center" wrapText="1"/>
    </xf>
    <xf numFmtId="0" fontId="5" fillId="0" borderId="1" xfId="0" applyFont="1" applyBorder="1" applyAlignment="1">
      <alignment horizontal="center" vertical="center"/>
    </xf>
    <xf numFmtId="0" fontId="6" fillId="0" borderId="0" xfId="0" applyFont="1"/>
    <xf numFmtId="44" fontId="7" fillId="0" borderId="0" xfId="2" applyFont="1"/>
    <xf numFmtId="0" fontId="7" fillId="0" borderId="0" xfId="0" applyFont="1"/>
    <xf numFmtId="0" fontId="8" fillId="5" borderId="2" xfId="0" applyFont="1" applyFill="1" applyBorder="1"/>
    <xf numFmtId="0" fontId="9" fillId="0" borderId="0" xfId="0" applyFont="1"/>
    <xf numFmtId="0" fontId="7" fillId="6" borderId="0" xfId="4" applyFont="1" applyFill="1" applyBorder="1" applyAlignment="1">
      <alignment wrapText="1"/>
    </xf>
    <xf numFmtId="0" fontId="1" fillId="6" borderId="0" xfId="4" applyFill="1" applyBorder="1" applyAlignment="1">
      <alignment wrapText="1"/>
    </xf>
    <xf numFmtId="0" fontId="2" fillId="6" borderId="0" xfId="0" applyFont="1" applyFill="1" applyAlignment="1">
      <alignment horizontal="center"/>
    </xf>
    <xf numFmtId="0" fontId="3" fillId="0" borderId="0" xfId="0" applyFont="1" applyAlignment="1">
      <alignment vertical="center"/>
    </xf>
    <xf numFmtId="0" fontId="4" fillId="0" borderId="0" xfId="0" applyFont="1" applyAlignment="1">
      <alignment vertical="center" wrapText="1"/>
    </xf>
    <xf numFmtId="0" fontId="5" fillId="0" borderId="0" xfId="0" applyFont="1" applyAlignment="1">
      <alignment horizontal="center" vertical="center"/>
    </xf>
    <xf numFmtId="0" fontId="0" fillId="0" borderId="0" xfId="0" applyAlignment="1">
      <alignment horizontal="left" vertical="center" wrapText="1"/>
    </xf>
    <xf numFmtId="0" fontId="0" fillId="7" borderId="0" xfId="0" applyFill="1"/>
    <xf numFmtId="0" fontId="11" fillId="7" borderId="0" xfId="0" applyFont="1" applyFill="1"/>
    <xf numFmtId="0" fontId="0" fillId="6" borderId="0" xfId="0" applyFill="1"/>
    <xf numFmtId="10" fontId="0" fillId="7" borderId="0" xfId="3" applyNumberFormat="1" applyFont="1" applyFill="1"/>
    <xf numFmtId="44" fontId="7" fillId="7" borderId="0" xfId="2" applyFont="1" applyFill="1"/>
    <xf numFmtId="0" fontId="7" fillId="7" borderId="0" xfId="0" applyFont="1" applyFill="1"/>
    <xf numFmtId="0" fontId="10" fillId="7" borderId="0" xfId="0" applyFont="1" applyFill="1" applyAlignment="1">
      <alignment horizontal="left" vertical="center" wrapText="1" indent="1"/>
    </xf>
    <xf numFmtId="0" fontId="12" fillId="0" borderId="0" xfId="0" applyFont="1"/>
    <xf numFmtId="0" fontId="12" fillId="0" borderId="0" xfId="0" applyFont="1" applyAlignment="1">
      <alignment vertical="center"/>
    </xf>
    <xf numFmtId="0" fontId="12" fillId="0" borderId="0" xfId="0" applyFont="1" applyAlignment="1">
      <alignment horizontal="center"/>
    </xf>
    <xf numFmtId="0" fontId="12" fillId="0" borderId="0" xfId="0" applyFont="1" applyAlignment="1">
      <alignment horizontal="center" vertical="center"/>
    </xf>
    <xf numFmtId="0" fontId="12" fillId="6" borderId="0" xfId="0" applyFont="1" applyFill="1" applyAlignment="1">
      <alignment horizontal="left" wrapText="1" indent="1"/>
    </xf>
    <xf numFmtId="0" fontId="12" fillId="6" borderId="0" xfId="0" applyFont="1" applyFill="1" applyAlignment="1">
      <alignment horizontal="left" vertical="center" wrapText="1" indent="1"/>
    </xf>
    <xf numFmtId="0" fontId="14" fillId="7" borderId="3" xfId="4" applyFont="1" applyFill="1" applyBorder="1" applyAlignment="1">
      <alignment horizontal="center" vertical="center" wrapText="1"/>
    </xf>
    <xf numFmtId="0" fontId="14" fillId="7" borderId="4" xfId="4" applyFont="1" applyFill="1" applyBorder="1" applyAlignment="1">
      <alignment horizontal="center" vertical="center" wrapText="1"/>
    </xf>
    <xf numFmtId="10" fontId="14" fillId="7" borderId="4" xfId="3" applyNumberFormat="1" applyFont="1" applyFill="1" applyBorder="1" applyAlignment="1">
      <alignment horizontal="center" vertical="center" wrapText="1"/>
    </xf>
    <xf numFmtId="0" fontId="14" fillId="7" borderId="5" xfId="4" applyNumberFormat="1" applyFont="1" applyFill="1" applyBorder="1" applyAlignment="1">
      <alignment horizontal="center" vertical="center" wrapText="1"/>
    </xf>
    <xf numFmtId="0" fontId="12" fillId="0" borderId="0" xfId="0" applyFont="1" applyAlignment="1">
      <alignment horizontal="left" indent="1"/>
    </xf>
    <xf numFmtId="14" fontId="12" fillId="0" borderId="0" xfId="0" applyNumberFormat="1" applyFont="1" applyAlignment="1">
      <alignment horizontal="left" indent="1"/>
    </xf>
    <xf numFmtId="14" fontId="12" fillId="0" borderId="0" xfId="0" applyNumberFormat="1" applyFont="1" applyAlignment="1">
      <alignment horizontal="left" vertical="center" indent="1"/>
    </xf>
    <xf numFmtId="166" fontId="12" fillId="0" borderId="0" xfId="3" applyNumberFormat="1" applyFont="1" applyAlignment="1">
      <alignment horizontal="left" indent="1"/>
    </xf>
    <xf numFmtId="164" fontId="12" fillId="0" borderId="0" xfId="2" applyNumberFormat="1" applyFont="1" applyAlignment="1">
      <alignment horizontal="left" indent="1"/>
    </xf>
    <xf numFmtId="0" fontId="12" fillId="0" borderId="0" xfId="2" applyNumberFormat="1" applyFont="1" applyAlignment="1">
      <alignment horizontal="left" indent="1"/>
    </xf>
    <xf numFmtId="0" fontId="12" fillId="0" borderId="0" xfId="0" applyFont="1" applyAlignment="1">
      <alignment horizontal="left" vertical="center" indent="1"/>
    </xf>
    <xf numFmtId="164" fontId="12" fillId="0" borderId="0" xfId="0" applyNumberFormat="1" applyFont="1" applyAlignment="1">
      <alignment horizontal="left" indent="1"/>
    </xf>
    <xf numFmtId="0" fontId="12" fillId="0" borderId="0" xfId="0" applyFont="1" applyAlignment="1">
      <alignment horizontal="left" vertical="center" wrapText="1" indent="1"/>
    </xf>
    <xf numFmtId="0" fontId="10" fillId="7" borderId="0" xfId="0" applyFont="1" applyFill="1" applyAlignment="1">
      <alignment vertical="center" wrapText="1"/>
    </xf>
    <xf numFmtId="0" fontId="10" fillId="7" borderId="0" xfId="0" applyFont="1" applyFill="1" applyAlignment="1">
      <alignment vertical="center"/>
    </xf>
  </cellXfs>
  <cellStyles count="6">
    <cellStyle name="20 % - Accent1" xfId="4" builtinId="30"/>
    <cellStyle name="20 % - Accent3" xfId="5" builtinId="38"/>
    <cellStyle name="Milliers" xfId="1" builtinId="3"/>
    <cellStyle name="Monétaire" xfId="2" builtinId="4"/>
    <cellStyle name="Normal" xfId="0" builtinId="0"/>
    <cellStyle name="Pourcentage" xfId="3" builtinId="5"/>
  </cellStyles>
  <dxfs count="19">
    <dxf>
      <font>
        <b val="0"/>
        <i val="0"/>
        <strike val="0"/>
        <condense val="0"/>
        <extend val="0"/>
        <outline val="0"/>
        <shadow val="0"/>
        <u val="none"/>
        <vertAlign val="baseline"/>
        <sz val="10"/>
        <color theme="1"/>
        <name val="Verdana"/>
        <family val="2"/>
        <scheme val="none"/>
      </font>
      <alignment horizontal="left" vertical="center" textRotation="0" wrapText="1"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center" textRotation="0" wrapText="1"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center" textRotation="0" wrapText="1"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center" textRotation="0" wrapText="1"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center" textRotation="0" wrapText="1"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center" textRotation="0" wrapText="1"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center" textRotation="0" wrapText="1"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center" textRotation="0" wrapText="1"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center" textRotation="0" wrapText="1" relativeIndent="1" justifyLastLine="0" shrinkToFit="0" readingOrder="0"/>
    </dxf>
    <dxf>
      <font>
        <b val="0"/>
        <i val="0"/>
        <strike val="0"/>
        <condense val="0"/>
        <extend val="0"/>
        <outline val="0"/>
        <shadow val="0"/>
        <u val="none"/>
        <vertAlign val="baseline"/>
        <sz val="10"/>
        <color theme="1"/>
        <name val="Verdana"/>
        <family val="2"/>
        <scheme val="none"/>
      </font>
      <alignment horizontal="left" vertical="center" textRotation="0" wrapText="1" relativeIndent="1" justifyLastLine="0" shrinkToFit="0" readingOrder="0"/>
    </dxf>
    <dxf>
      <font>
        <b val="0"/>
        <i val="0"/>
        <strike val="0"/>
        <condense val="0"/>
        <extend val="0"/>
        <outline val="0"/>
        <shadow val="0"/>
        <u val="none"/>
        <vertAlign val="baseline"/>
        <sz val="10"/>
        <color theme="1"/>
        <name val="Verdana"/>
        <family val="2"/>
        <scheme val="none"/>
      </font>
      <numFmt numFmtId="167" formatCode="yyyy/mm/dd"/>
      <alignment horizontal="left" textRotation="0" wrapText="0" relativeIndent="1" justifyLastLine="0" shrinkToFit="0" readingOrder="0"/>
    </dxf>
    <dxf>
      <font>
        <b val="0"/>
        <i val="0"/>
        <strike val="0"/>
        <condense val="0"/>
        <extend val="0"/>
        <outline val="0"/>
        <shadow val="0"/>
        <u val="none"/>
        <vertAlign val="baseline"/>
        <sz val="10"/>
        <color theme="1"/>
        <name val="Verdana"/>
        <family val="2"/>
        <scheme val="none"/>
      </font>
    </dxf>
    <dxf>
      <font>
        <b val="0"/>
        <i val="0"/>
        <strike val="0"/>
        <condense val="0"/>
        <extend val="0"/>
        <outline val="0"/>
        <shadow val="0"/>
        <u val="none"/>
        <vertAlign val="baseline"/>
        <sz val="10"/>
        <color theme="1"/>
        <name val="Verdana"/>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Verdana"/>
        <family val="2"/>
        <scheme val="none"/>
      </font>
      <alignment horizontal="center" textRotation="0" wrapText="0" indent="0" justifyLastLine="0" shrinkToFit="0" readingOrder="0"/>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0"/>
        <name val="Arial"/>
        <family val="2"/>
        <scheme val="none"/>
      </font>
      <fill>
        <patternFill patternType="solid">
          <fgColor indexed="64"/>
          <bgColor rgb="FF023F5A"/>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bgColor rgb="FF023F5A"/>
        </patternFill>
      </fill>
    </dxf>
    <dxf>
      <fill>
        <patternFill>
          <bgColor theme="0" tint="-4.9989318521683403E-2"/>
        </patternFill>
      </fill>
    </dxf>
    <dxf>
      <fill>
        <patternFill>
          <bgColor theme="0"/>
        </patternFill>
      </fill>
    </dxf>
  </dxfs>
  <tableStyles count="1" defaultTableStyle="TableStyleMedium2" defaultPivotStyle="PivotStyleLight16">
    <tableStyle name="Table Style 1" pivot="0" count="3" xr9:uid="{9B788112-C025-4EFC-B7BA-3779A77F8EA6}">
      <tableStyleElement type="firstRowStripe" dxfId="18"/>
      <tableStyleElement type="secondRowStripe" dxfId="17"/>
      <tableStyleElement type="firstColumnStripe" dxfId="16"/>
    </tableStyle>
  </tableStyles>
  <colors>
    <mruColors>
      <color rgb="FF023F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Average</a:t>
            </a:r>
            <a:r>
              <a:rPr lang="en-CA" baseline="0"/>
              <a:t> annual price ratios (Q4-2024)</a:t>
            </a:r>
            <a:endParaRPr lang="en-CA"/>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CA"/>
        </a:p>
      </c:txPr>
    </c:title>
    <c:autoTitleDeleted val="0"/>
    <c:plotArea>
      <c:layout/>
      <c:lineChart>
        <c:grouping val="standard"/>
        <c:varyColors val="0"/>
        <c:ser>
          <c:idx val="0"/>
          <c:order val="0"/>
          <c:tx>
            <c:strRef>
              <c:f>'C6 annual ratios '!$C$18</c:f>
              <c:strCache>
                <c:ptCount val="1"/>
                <c:pt idx="0">
                  <c:v>US to Canadian Price Ratio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'C6 annual ratios '!$A$19:$A$22</c:f>
              <c:numCache>
                <c:formatCode>General</c:formatCode>
                <c:ptCount val="4"/>
                <c:pt idx="0">
                  <c:v>2021</c:v>
                </c:pt>
                <c:pt idx="1">
                  <c:v>2022</c:v>
                </c:pt>
                <c:pt idx="2">
                  <c:v>2023</c:v>
                </c:pt>
                <c:pt idx="3">
                  <c:v>2024</c:v>
                </c:pt>
              </c:numCache>
            </c:numRef>
          </c:cat>
          <c:val>
            <c:numRef>
              <c:f>'C6 annual ratios '!$C$19:$C$22</c:f>
              <c:numCache>
                <c:formatCode>0.00</c:formatCode>
                <c:ptCount val="4"/>
                <c:pt idx="0">
                  <c:v>2.5666939242700444</c:v>
                </c:pt>
                <c:pt idx="1">
                  <c:v>4.4080787918208397</c:v>
                </c:pt>
                <c:pt idx="2">
                  <c:v>5.5833408068869774</c:v>
                </c:pt>
                <c:pt idx="3">
                  <c:v>2.5843409187569653</c:v>
                </c:pt>
              </c:numCache>
            </c:numRef>
          </c:val>
          <c:smooth val="0"/>
          <c:extLst>
            <c:ext xmlns:c16="http://schemas.microsoft.com/office/drawing/2014/chart" uri="{C3380CC4-5D6E-409C-BE32-E72D297353CC}">
              <c16:uniqueId val="{00000000-8CA4-43BA-A043-8DF074BD3AB6}"/>
            </c:ext>
          </c:extLst>
        </c:ser>
        <c:ser>
          <c:idx val="1"/>
          <c:order val="1"/>
          <c:tx>
            <c:strRef>
              <c:f>'C6 annual ratios '!$D$18</c:f>
              <c:strCache>
                <c:ptCount val="1"/>
                <c:pt idx="0">
                  <c:v>OECD to Canada ratio</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'C6 annual ratios '!$A$19:$A$22</c:f>
              <c:numCache>
                <c:formatCode>General</c:formatCode>
                <c:ptCount val="4"/>
                <c:pt idx="0">
                  <c:v>2021</c:v>
                </c:pt>
                <c:pt idx="1">
                  <c:v>2022</c:v>
                </c:pt>
                <c:pt idx="2">
                  <c:v>2023</c:v>
                </c:pt>
                <c:pt idx="3">
                  <c:v>2024</c:v>
                </c:pt>
              </c:numCache>
            </c:numRef>
          </c:cat>
          <c:val>
            <c:numRef>
              <c:f>'C6 annual ratios '!$D$19:$D$22</c:f>
              <c:numCache>
                <c:formatCode>0.00</c:formatCode>
                <c:ptCount val="4"/>
                <c:pt idx="0">
                  <c:v>0.81248351225695914</c:v>
                </c:pt>
                <c:pt idx="1">
                  <c:v>0.83818211381648755</c:v>
                </c:pt>
                <c:pt idx="2">
                  <c:v>0.95500057190601673</c:v>
                </c:pt>
                <c:pt idx="3">
                  <c:v>0.83906109913382565</c:v>
                </c:pt>
              </c:numCache>
            </c:numRef>
          </c:val>
          <c:smooth val="0"/>
          <c:extLst>
            <c:ext xmlns:c16="http://schemas.microsoft.com/office/drawing/2014/chart" uri="{C3380CC4-5D6E-409C-BE32-E72D297353CC}">
              <c16:uniqueId val="{00000001-8CA4-43BA-A043-8DF074BD3AB6}"/>
            </c:ext>
          </c:extLst>
        </c:ser>
        <c:dLbls>
          <c:dLblPos val="t"/>
          <c:showLegendKey val="0"/>
          <c:showVal val="1"/>
          <c:showCatName val="0"/>
          <c:showSerName val="0"/>
          <c:showPercent val="0"/>
          <c:showBubbleSize val="0"/>
        </c:dLbls>
        <c:marker val="1"/>
        <c:smooth val="0"/>
        <c:axId val="811609584"/>
        <c:axId val="811606224"/>
      </c:lineChart>
      <c:catAx>
        <c:axId val="8116095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Approval</a:t>
                </a:r>
                <a:r>
                  <a:rPr lang="en-CA" baseline="0"/>
                  <a:t> cohort</a:t>
                </a:r>
                <a:endParaRPr lang="en-CA"/>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CA"/>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06224"/>
        <c:crosses val="autoZero"/>
        <c:auto val="1"/>
        <c:lblAlgn val="ctr"/>
        <c:lblOffset val="100"/>
        <c:noMultiLvlLbl val="0"/>
      </c:catAx>
      <c:valAx>
        <c:axId val="8116062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Price Ratio</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6095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_xlchart.v1.0</cx:f>
      </cx:numDim>
    </cx:data>
  </cx:chartData>
  <cx:chart>
    <cx:title pos="t" align="ctr" overlay="0">
      <cx:tx>
        <cx:txData>
          <cx:v>Number of medicines by median PMPRB11 to Canadian price ratios</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a:rPr>
            <a:t>Number of medicines by median PMPRB11 to Canadian price ratios</a:t>
          </a:r>
        </a:p>
      </cx:txPr>
    </cx:title>
    <cx:plotArea>
      <cx:plotAreaRegion>
        <cx:series layoutId="clusteredColumn" uniqueId="{4A11F1A5-230C-4359-8D81-DBD09D5B7605}">
          <cx:dataId val="0"/>
          <cx:layoutPr>
            <cx:binning intervalClosed="r" underflow="0.60000000000000009" overflow="1.3">
              <cx:binSize val="0.10000000000000001"/>
            </cx:binning>
          </cx:layoutPr>
        </cx:series>
      </cx:plotAreaRegion>
      <cx:axis id="0">
        <cx:catScaling gapWidth="0.140000001"/>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axis id="1">
        <cx:valScaling/>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numDim type="val">
        <cx:f>_xlchart.v1.1</cx:f>
      </cx:numDim>
    </cx:data>
  </cx:chartData>
  <cx:chart>
    <cx:title pos="t" align="ctr" overlay="0">
      <cx:tx>
        <cx:txData>
          <cx:v>Number of medicines by US to Canadian price ratios</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a:rPr>
            <a:t>Number of medicines by US to Canadian price ratios</a:t>
          </a:r>
        </a:p>
      </cx:txPr>
    </cx:title>
    <cx:plotArea>
      <cx:plotAreaRegion>
        <cx:series layoutId="clusteredColumn" uniqueId="{B76002DD-5825-4EF1-903A-FE910362E84F}">
          <cx:dataId val="0"/>
          <cx:layoutPr>
            <cx:binning intervalClosed="r" underflow="0.5" overflow="4">
              <cx:binSize val="0.5"/>
            </cx:binning>
          </cx:layoutPr>
        </cx:series>
      </cx:plotAreaRegion>
      <cx:axis id="0">
        <cx:catScaling gapWidth="0.140000001"/>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axis id="1">
        <cx:valScaling/>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numDim type="val">
        <cx:f>_xlchart.v1.2</cx:f>
      </cx:numDim>
    </cx:data>
  </cx:chartData>
  <cx:chart>
    <cx:title pos="t" align="ctr" overlay="0">
      <cx:tx>
        <cx:txData>
          <cx:v>Number of medicines by median OECD to Canadian price ratios</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a:rPr>
            <a:t>Number of medicines by median OECD to Canadian price ratios</a:t>
          </a:r>
        </a:p>
      </cx:txPr>
    </cx:title>
    <cx:plotArea>
      <cx:plotAreaRegion>
        <cx:series layoutId="clusteredColumn" uniqueId="{C337B07C-FA37-41F8-9842-697276ADAE17}" formatIdx="0">
          <cx:dataId val="0"/>
          <cx:layoutPr>
            <cx:binning intervalClosed="r" underflow="0.5" overflow="1.3">
              <cx:binSize val="0.10000000000000001"/>
            </cx:binning>
          </cx:layoutPr>
        </cx:series>
      </cx:plotAreaRegion>
      <cx:axis id="0">
        <cx:catScaling gapWidth="0.140000001"/>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axis id="1">
        <cx:valScaling/>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80" Type="http://schemas.openxmlformats.org/officeDocument/2006/relationships/image" Target="../media/image80.png"/><Relationship Id="rId85" Type="http://schemas.openxmlformats.org/officeDocument/2006/relationships/image" Target="../media/image85.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91" Type="http://schemas.openxmlformats.org/officeDocument/2006/relationships/image" Target="../media/image91.png"/><Relationship Id="rId96" Type="http://schemas.openxmlformats.org/officeDocument/2006/relationships/image" Target="../media/image96.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3"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2.png"/></Relationships>
</file>

<file path=xl/drawings/_rels/drawing3.xml.rels><?xml version="1.0" encoding="UTF-8" standalone="yes"?>
<Relationships xmlns="http://schemas.openxmlformats.org/package/2006/relationships"><Relationship Id="rId1" Type="http://schemas.microsoft.com/office/2014/relationships/chartEx" Target="../charts/chartEx1.xml"/></Relationships>
</file>

<file path=xl/drawings/_rels/drawing4.xml.rels><?xml version="1.0" encoding="UTF-8" standalone="yes"?>
<Relationships xmlns="http://schemas.openxmlformats.org/package/2006/relationships"><Relationship Id="rId1" Type="http://schemas.microsoft.com/office/2014/relationships/chartEx" Target="../charts/chartEx2.xml"/></Relationships>
</file>

<file path=xl/drawings/_rels/drawing5.xml.rels><?xml version="1.0" encoding="UTF-8" standalone="yes"?>
<Relationships xmlns="http://schemas.openxmlformats.org/package/2006/relationships"><Relationship Id="rId1" Type="http://schemas.microsoft.com/office/2014/relationships/chartEx" Target="../charts/chartEx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15</xdr:col>
      <xdr:colOff>47625</xdr:colOff>
      <xdr:row>1</xdr:row>
      <xdr:rowOff>47625</xdr:rowOff>
    </xdr:from>
    <xdr:to>
      <xdr:col>15</xdr:col>
      <xdr:colOff>3695479</xdr:colOff>
      <xdr:row>1</xdr:row>
      <xdr:rowOff>679781</xdr:rowOff>
    </xdr:to>
    <xdr:pic>
      <xdr:nvPicPr>
        <xdr:cNvPr id="103" name="Picture 102" descr="spark_v3_hcmeds_ABROCITINIB.png">
          <a:extLst>
            <a:ext uri="{FF2B5EF4-FFF2-40B4-BE49-F238E27FC236}">
              <a16:creationId xmlns:a16="http://schemas.microsoft.com/office/drawing/2014/main" id="{CCF09C43-D71B-4CE1-9269-596E883928EA}"/>
            </a:ext>
          </a:extLst>
        </xdr:cNvPr>
        <xdr:cNvPicPr>
          <a:picLocks noChangeAspect="1"/>
        </xdr:cNvPicPr>
      </xdr:nvPicPr>
      <xdr:blipFill>
        <a:blip xmlns:r="http://schemas.openxmlformats.org/officeDocument/2006/relationships" r:embed="rId1"/>
        <a:stretch>
          <a:fillRect/>
        </a:stretch>
      </xdr:blipFill>
      <xdr:spPr>
        <a:xfrm>
          <a:off x="3476625" y="1190625"/>
          <a:ext cx="3647854" cy="632156"/>
        </a:xfrm>
        <a:prstGeom prst="rect">
          <a:avLst/>
        </a:prstGeom>
      </xdr:spPr>
    </xdr:pic>
    <xdr:clientData/>
  </xdr:twoCellAnchor>
  <xdr:twoCellAnchor>
    <xdr:from>
      <xdr:col>15</xdr:col>
      <xdr:colOff>47625</xdr:colOff>
      <xdr:row>2</xdr:row>
      <xdr:rowOff>47625</xdr:rowOff>
    </xdr:from>
    <xdr:to>
      <xdr:col>15</xdr:col>
      <xdr:colOff>3695479</xdr:colOff>
      <xdr:row>2</xdr:row>
      <xdr:rowOff>679781</xdr:rowOff>
    </xdr:to>
    <xdr:pic>
      <xdr:nvPicPr>
        <xdr:cNvPr id="104" name="Picture 103" descr="spark_v3_hcmeds_AMIFAMPRIDINE.png">
          <a:extLst>
            <a:ext uri="{FF2B5EF4-FFF2-40B4-BE49-F238E27FC236}">
              <a16:creationId xmlns:a16="http://schemas.microsoft.com/office/drawing/2014/main" id="{996C5FD9-9056-4599-9C0A-1D87A5D0A03A}"/>
            </a:ext>
          </a:extLst>
        </xdr:cNvPr>
        <xdr:cNvPicPr>
          <a:picLocks noChangeAspect="1"/>
        </xdr:cNvPicPr>
      </xdr:nvPicPr>
      <xdr:blipFill>
        <a:blip xmlns:r="http://schemas.openxmlformats.org/officeDocument/2006/relationships" r:embed="rId2"/>
        <a:stretch>
          <a:fillRect/>
        </a:stretch>
      </xdr:blipFill>
      <xdr:spPr>
        <a:xfrm>
          <a:off x="3476625" y="2009775"/>
          <a:ext cx="3647854" cy="632156"/>
        </a:xfrm>
        <a:prstGeom prst="rect">
          <a:avLst/>
        </a:prstGeom>
      </xdr:spPr>
    </xdr:pic>
    <xdr:clientData/>
  </xdr:twoCellAnchor>
  <xdr:twoCellAnchor>
    <xdr:from>
      <xdr:col>15</xdr:col>
      <xdr:colOff>47625</xdr:colOff>
      <xdr:row>3</xdr:row>
      <xdr:rowOff>47625</xdr:rowOff>
    </xdr:from>
    <xdr:to>
      <xdr:col>15</xdr:col>
      <xdr:colOff>3695479</xdr:colOff>
      <xdr:row>3</xdr:row>
      <xdr:rowOff>679781</xdr:rowOff>
    </xdr:to>
    <xdr:pic>
      <xdr:nvPicPr>
        <xdr:cNvPr id="105" name="Picture 104" descr="spark_v3_hcmeds_AMIVANTAMAB.png">
          <a:extLst>
            <a:ext uri="{FF2B5EF4-FFF2-40B4-BE49-F238E27FC236}">
              <a16:creationId xmlns:a16="http://schemas.microsoft.com/office/drawing/2014/main" id="{735AD72D-9362-4882-9EB9-5D54241C526A}"/>
            </a:ext>
          </a:extLst>
        </xdr:cNvPr>
        <xdr:cNvPicPr>
          <a:picLocks noChangeAspect="1"/>
        </xdr:cNvPicPr>
      </xdr:nvPicPr>
      <xdr:blipFill>
        <a:blip xmlns:r="http://schemas.openxmlformats.org/officeDocument/2006/relationships" r:embed="rId3"/>
        <a:stretch>
          <a:fillRect/>
        </a:stretch>
      </xdr:blipFill>
      <xdr:spPr>
        <a:xfrm>
          <a:off x="3476625" y="2828925"/>
          <a:ext cx="3647854" cy="632156"/>
        </a:xfrm>
        <a:prstGeom prst="rect">
          <a:avLst/>
        </a:prstGeom>
      </xdr:spPr>
    </xdr:pic>
    <xdr:clientData/>
  </xdr:twoCellAnchor>
  <xdr:twoCellAnchor>
    <xdr:from>
      <xdr:col>15</xdr:col>
      <xdr:colOff>47625</xdr:colOff>
      <xdr:row>4</xdr:row>
      <xdr:rowOff>47625</xdr:rowOff>
    </xdr:from>
    <xdr:to>
      <xdr:col>15</xdr:col>
      <xdr:colOff>3695479</xdr:colOff>
      <xdr:row>4</xdr:row>
      <xdr:rowOff>679781</xdr:rowOff>
    </xdr:to>
    <xdr:pic>
      <xdr:nvPicPr>
        <xdr:cNvPr id="106" name="Picture 105" descr="spark_v3_hcmeds_ANDEXANETALFA.png">
          <a:extLst>
            <a:ext uri="{FF2B5EF4-FFF2-40B4-BE49-F238E27FC236}">
              <a16:creationId xmlns:a16="http://schemas.microsoft.com/office/drawing/2014/main" id="{A44D9646-9EB9-42FE-8E52-6FDF67EC239F}"/>
            </a:ext>
          </a:extLst>
        </xdr:cNvPr>
        <xdr:cNvPicPr>
          <a:picLocks noChangeAspect="1"/>
        </xdr:cNvPicPr>
      </xdr:nvPicPr>
      <xdr:blipFill>
        <a:blip xmlns:r="http://schemas.openxmlformats.org/officeDocument/2006/relationships" r:embed="rId4"/>
        <a:stretch>
          <a:fillRect/>
        </a:stretch>
      </xdr:blipFill>
      <xdr:spPr>
        <a:xfrm>
          <a:off x="3476625" y="3648075"/>
          <a:ext cx="3647854" cy="632156"/>
        </a:xfrm>
        <a:prstGeom prst="rect">
          <a:avLst/>
        </a:prstGeom>
      </xdr:spPr>
    </xdr:pic>
    <xdr:clientData/>
  </xdr:twoCellAnchor>
  <xdr:twoCellAnchor>
    <xdr:from>
      <xdr:col>15</xdr:col>
      <xdr:colOff>47625</xdr:colOff>
      <xdr:row>6</xdr:row>
      <xdr:rowOff>47625</xdr:rowOff>
    </xdr:from>
    <xdr:to>
      <xdr:col>15</xdr:col>
      <xdr:colOff>3695479</xdr:colOff>
      <xdr:row>6</xdr:row>
      <xdr:rowOff>679781</xdr:rowOff>
    </xdr:to>
    <xdr:pic>
      <xdr:nvPicPr>
        <xdr:cNvPr id="107" name="Picture 106" descr="spark_v3_hcmeds_ASCIMINIB.png">
          <a:extLst>
            <a:ext uri="{FF2B5EF4-FFF2-40B4-BE49-F238E27FC236}">
              <a16:creationId xmlns:a16="http://schemas.microsoft.com/office/drawing/2014/main" id="{5A0DC4D8-38DF-46D7-AF76-F2E335B6CE11}"/>
            </a:ext>
          </a:extLst>
        </xdr:cNvPr>
        <xdr:cNvPicPr>
          <a:picLocks noChangeAspect="1"/>
        </xdr:cNvPicPr>
      </xdr:nvPicPr>
      <xdr:blipFill>
        <a:blip xmlns:r="http://schemas.openxmlformats.org/officeDocument/2006/relationships" r:embed="rId5"/>
        <a:stretch>
          <a:fillRect/>
        </a:stretch>
      </xdr:blipFill>
      <xdr:spPr>
        <a:xfrm>
          <a:off x="3476625" y="5286375"/>
          <a:ext cx="3647854" cy="632156"/>
        </a:xfrm>
        <a:prstGeom prst="rect">
          <a:avLst/>
        </a:prstGeom>
      </xdr:spPr>
    </xdr:pic>
    <xdr:clientData/>
  </xdr:twoCellAnchor>
  <xdr:twoCellAnchor>
    <xdr:from>
      <xdr:col>15</xdr:col>
      <xdr:colOff>47625</xdr:colOff>
      <xdr:row>7</xdr:row>
      <xdr:rowOff>47625</xdr:rowOff>
    </xdr:from>
    <xdr:to>
      <xdr:col>15</xdr:col>
      <xdr:colOff>3695479</xdr:colOff>
      <xdr:row>7</xdr:row>
      <xdr:rowOff>679781</xdr:rowOff>
    </xdr:to>
    <xdr:pic>
      <xdr:nvPicPr>
        <xdr:cNvPr id="108" name="Picture 107" descr="spark_v3_hcmeds_ATOGEPANT.png">
          <a:extLst>
            <a:ext uri="{FF2B5EF4-FFF2-40B4-BE49-F238E27FC236}">
              <a16:creationId xmlns:a16="http://schemas.microsoft.com/office/drawing/2014/main" id="{7C9B783E-72F6-4D83-B55E-B26E8C67AF95}"/>
            </a:ext>
          </a:extLst>
        </xdr:cNvPr>
        <xdr:cNvPicPr>
          <a:picLocks noChangeAspect="1"/>
        </xdr:cNvPicPr>
      </xdr:nvPicPr>
      <xdr:blipFill>
        <a:blip xmlns:r="http://schemas.openxmlformats.org/officeDocument/2006/relationships" r:embed="rId6"/>
        <a:stretch>
          <a:fillRect/>
        </a:stretch>
      </xdr:blipFill>
      <xdr:spPr>
        <a:xfrm>
          <a:off x="3476625" y="6105525"/>
          <a:ext cx="3647854" cy="632156"/>
        </a:xfrm>
        <a:prstGeom prst="rect">
          <a:avLst/>
        </a:prstGeom>
      </xdr:spPr>
    </xdr:pic>
    <xdr:clientData/>
  </xdr:twoCellAnchor>
  <xdr:twoCellAnchor>
    <xdr:from>
      <xdr:col>15</xdr:col>
      <xdr:colOff>47625</xdr:colOff>
      <xdr:row>8</xdr:row>
      <xdr:rowOff>47625</xdr:rowOff>
    </xdr:from>
    <xdr:to>
      <xdr:col>15</xdr:col>
      <xdr:colOff>3695479</xdr:colOff>
      <xdr:row>8</xdr:row>
      <xdr:rowOff>679781</xdr:rowOff>
    </xdr:to>
    <xdr:pic>
      <xdr:nvPicPr>
        <xdr:cNvPr id="109" name="Picture 108" descr="spark_v3_hcmeds_AVACOPAN.png">
          <a:extLst>
            <a:ext uri="{FF2B5EF4-FFF2-40B4-BE49-F238E27FC236}">
              <a16:creationId xmlns:a16="http://schemas.microsoft.com/office/drawing/2014/main" id="{7918A553-45BF-4F4F-8598-C8AF6EC68B2F}"/>
            </a:ext>
          </a:extLst>
        </xdr:cNvPr>
        <xdr:cNvPicPr>
          <a:picLocks noChangeAspect="1"/>
        </xdr:cNvPicPr>
      </xdr:nvPicPr>
      <xdr:blipFill>
        <a:blip xmlns:r="http://schemas.openxmlformats.org/officeDocument/2006/relationships" r:embed="rId7"/>
        <a:stretch>
          <a:fillRect/>
        </a:stretch>
      </xdr:blipFill>
      <xdr:spPr>
        <a:xfrm>
          <a:off x="3476625" y="6924675"/>
          <a:ext cx="3647854" cy="632156"/>
        </a:xfrm>
        <a:prstGeom prst="rect">
          <a:avLst/>
        </a:prstGeom>
      </xdr:spPr>
    </xdr:pic>
    <xdr:clientData/>
  </xdr:twoCellAnchor>
  <xdr:twoCellAnchor>
    <xdr:from>
      <xdr:col>15</xdr:col>
      <xdr:colOff>47625</xdr:colOff>
      <xdr:row>9</xdr:row>
      <xdr:rowOff>47625</xdr:rowOff>
    </xdr:from>
    <xdr:to>
      <xdr:col>15</xdr:col>
      <xdr:colOff>3695479</xdr:colOff>
      <xdr:row>9</xdr:row>
      <xdr:rowOff>679781</xdr:rowOff>
    </xdr:to>
    <xdr:pic>
      <xdr:nvPicPr>
        <xdr:cNvPr id="110" name="Picture 109" descr="spark_v3_hcmeds_AVALGLUCOSIDASEALFA.png">
          <a:extLst>
            <a:ext uri="{FF2B5EF4-FFF2-40B4-BE49-F238E27FC236}">
              <a16:creationId xmlns:a16="http://schemas.microsoft.com/office/drawing/2014/main" id="{D787BAB2-66CA-4DA7-9676-72437C093CAA}"/>
            </a:ext>
          </a:extLst>
        </xdr:cNvPr>
        <xdr:cNvPicPr>
          <a:picLocks noChangeAspect="1"/>
        </xdr:cNvPicPr>
      </xdr:nvPicPr>
      <xdr:blipFill>
        <a:blip xmlns:r="http://schemas.openxmlformats.org/officeDocument/2006/relationships" r:embed="rId8"/>
        <a:stretch>
          <a:fillRect/>
        </a:stretch>
      </xdr:blipFill>
      <xdr:spPr>
        <a:xfrm>
          <a:off x="3476625" y="7743825"/>
          <a:ext cx="3647854" cy="632156"/>
        </a:xfrm>
        <a:prstGeom prst="rect">
          <a:avLst/>
        </a:prstGeom>
      </xdr:spPr>
    </xdr:pic>
    <xdr:clientData/>
  </xdr:twoCellAnchor>
  <xdr:twoCellAnchor>
    <xdr:from>
      <xdr:col>15</xdr:col>
      <xdr:colOff>47625</xdr:colOff>
      <xdr:row>10</xdr:row>
      <xdr:rowOff>47625</xdr:rowOff>
    </xdr:from>
    <xdr:to>
      <xdr:col>15</xdr:col>
      <xdr:colOff>3695479</xdr:colOff>
      <xdr:row>10</xdr:row>
      <xdr:rowOff>679781</xdr:rowOff>
    </xdr:to>
    <xdr:pic>
      <xdr:nvPicPr>
        <xdr:cNvPr id="111" name="Picture 110" descr="spark_v3_hcmeds_AVAPRITINIB.png">
          <a:extLst>
            <a:ext uri="{FF2B5EF4-FFF2-40B4-BE49-F238E27FC236}">
              <a16:creationId xmlns:a16="http://schemas.microsoft.com/office/drawing/2014/main" id="{21F58357-9C2A-4BBD-A57F-A4436478A5BF}"/>
            </a:ext>
          </a:extLst>
        </xdr:cNvPr>
        <xdr:cNvPicPr>
          <a:picLocks noChangeAspect="1"/>
        </xdr:cNvPicPr>
      </xdr:nvPicPr>
      <xdr:blipFill>
        <a:blip xmlns:r="http://schemas.openxmlformats.org/officeDocument/2006/relationships" r:embed="rId9"/>
        <a:stretch>
          <a:fillRect/>
        </a:stretch>
      </xdr:blipFill>
      <xdr:spPr>
        <a:xfrm>
          <a:off x="3476625" y="8562975"/>
          <a:ext cx="3647854" cy="632156"/>
        </a:xfrm>
        <a:prstGeom prst="rect">
          <a:avLst/>
        </a:prstGeom>
      </xdr:spPr>
    </xdr:pic>
    <xdr:clientData/>
  </xdr:twoCellAnchor>
  <xdr:twoCellAnchor>
    <xdr:from>
      <xdr:col>15</xdr:col>
      <xdr:colOff>47625</xdr:colOff>
      <xdr:row>11</xdr:row>
      <xdr:rowOff>47625</xdr:rowOff>
    </xdr:from>
    <xdr:to>
      <xdr:col>15</xdr:col>
      <xdr:colOff>3695479</xdr:colOff>
      <xdr:row>11</xdr:row>
      <xdr:rowOff>679781</xdr:rowOff>
    </xdr:to>
    <xdr:pic>
      <xdr:nvPicPr>
        <xdr:cNvPr id="112" name="Picture 111" descr="spark_v3_hcmeds_AVATROMBOPAG.png">
          <a:extLst>
            <a:ext uri="{FF2B5EF4-FFF2-40B4-BE49-F238E27FC236}">
              <a16:creationId xmlns:a16="http://schemas.microsoft.com/office/drawing/2014/main" id="{A9AB3A72-4237-450C-ACD0-CFF8DBBD6C5D}"/>
            </a:ext>
          </a:extLst>
        </xdr:cNvPr>
        <xdr:cNvPicPr>
          <a:picLocks noChangeAspect="1"/>
        </xdr:cNvPicPr>
      </xdr:nvPicPr>
      <xdr:blipFill>
        <a:blip xmlns:r="http://schemas.openxmlformats.org/officeDocument/2006/relationships" r:embed="rId10"/>
        <a:stretch>
          <a:fillRect/>
        </a:stretch>
      </xdr:blipFill>
      <xdr:spPr>
        <a:xfrm>
          <a:off x="3476625" y="9382125"/>
          <a:ext cx="3647854" cy="632156"/>
        </a:xfrm>
        <a:prstGeom prst="rect">
          <a:avLst/>
        </a:prstGeom>
      </xdr:spPr>
    </xdr:pic>
    <xdr:clientData/>
  </xdr:twoCellAnchor>
  <xdr:twoCellAnchor>
    <xdr:from>
      <xdr:col>15</xdr:col>
      <xdr:colOff>47625</xdr:colOff>
      <xdr:row>12</xdr:row>
      <xdr:rowOff>47625</xdr:rowOff>
    </xdr:from>
    <xdr:to>
      <xdr:col>15</xdr:col>
      <xdr:colOff>3695479</xdr:colOff>
      <xdr:row>12</xdr:row>
      <xdr:rowOff>679781</xdr:rowOff>
    </xdr:to>
    <xdr:pic>
      <xdr:nvPicPr>
        <xdr:cNvPr id="113" name="Picture 112" descr="spark_v3_hcmeds_BELZUTIFAN.png">
          <a:extLst>
            <a:ext uri="{FF2B5EF4-FFF2-40B4-BE49-F238E27FC236}">
              <a16:creationId xmlns:a16="http://schemas.microsoft.com/office/drawing/2014/main" id="{AE883C11-64E4-4F04-B0EE-779FB678EB97}"/>
            </a:ext>
          </a:extLst>
        </xdr:cNvPr>
        <xdr:cNvPicPr>
          <a:picLocks noChangeAspect="1"/>
        </xdr:cNvPicPr>
      </xdr:nvPicPr>
      <xdr:blipFill>
        <a:blip xmlns:r="http://schemas.openxmlformats.org/officeDocument/2006/relationships" r:embed="rId11"/>
        <a:stretch>
          <a:fillRect/>
        </a:stretch>
      </xdr:blipFill>
      <xdr:spPr>
        <a:xfrm>
          <a:off x="3476625" y="10201275"/>
          <a:ext cx="3647854" cy="632156"/>
        </a:xfrm>
        <a:prstGeom prst="rect">
          <a:avLst/>
        </a:prstGeom>
      </xdr:spPr>
    </xdr:pic>
    <xdr:clientData/>
  </xdr:twoCellAnchor>
  <xdr:twoCellAnchor>
    <xdr:from>
      <xdr:col>15</xdr:col>
      <xdr:colOff>47625</xdr:colOff>
      <xdr:row>13</xdr:row>
      <xdr:rowOff>47625</xdr:rowOff>
    </xdr:from>
    <xdr:to>
      <xdr:col>15</xdr:col>
      <xdr:colOff>3695479</xdr:colOff>
      <xdr:row>13</xdr:row>
      <xdr:rowOff>679781</xdr:rowOff>
    </xdr:to>
    <xdr:pic>
      <xdr:nvPicPr>
        <xdr:cNvPr id="114" name="Picture 113" descr="spark_v3_hcmeds_BEROTRALSTAT.png">
          <a:extLst>
            <a:ext uri="{FF2B5EF4-FFF2-40B4-BE49-F238E27FC236}">
              <a16:creationId xmlns:a16="http://schemas.microsoft.com/office/drawing/2014/main" id="{E439D2A0-7DC1-4638-95F4-2B30B38F2D17}"/>
            </a:ext>
          </a:extLst>
        </xdr:cNvPr>
        <xdr:cNvPicPr>
          <a:picLocks noChangeAspect="1"/>
        </xdr:cNvPicPr>
      </xdr:nvPicPr>
      <xdr:blipFill>
        <a:blip xmlns:r="http://schemas.openxmlformats.org/officeDocument/2006/relationships" r:embed="rId12"/>
        <a:stretch>
          <a:fillRect/>
        </a:stretch>
      </xdr:blipFill>
      <xdr:spPr>
        <a:xfrm>
          <a:off x="3476625" y="11020425"/>
          <a:ext cx="3647854" cy="632156"/>
        </a:xfrm>
        <a:prstGeom prst="rect">
          <a:avLst/>
        </a:prstGeom>
      </xdr:spPr>
    </xdr:pic>
    <xdr:clientData/>
  </xdr:twoCellAnchor>
  <xdr:twoCellAnchor>
    <xdr:from>
      <xdr:col>15</xdr:col>
      <xdr:colOff>47625</xdr:colOff>
      <xdr:row>14</xdr:row>
      <xdr:rowOff>47625</xdr:rowOff>
    </xdr:from>
    <xdr:to>
      <xdr:col>15</xdr:col>
      <xdr:colOff>3695479</xdr:colOff>
      <xdr:row>14</xdr:row>
      <xdr:rowOff>679781</xdr:rowOff>
    </xdr:to>
    <xdr:pic>
      <xdr:nvPicPr>
        <xdr:cNvPr id="115" name="Picture 114" descr="spark_v3_hcmeds_BIMEKIZUMAB.png">
          <a:extLst>
            <a:ext uri="{FF2B5EF4-FFF2-40B4-BE49-F238E27FC236}">
              <a16:creationId xmlns:a16="http://schemas.microsoft.com/office/drawing/2014/main" id="{A6FFB2E0-C354-4282-BE03-EC0C977FAE3C}"/>
            </a:ext>
          </a:extLst>
        </xdr:cNvPr>
        <xdr:cNvPicPr>
          <a:picLocks noChangeAspect="1"/>
        </xdr:cNvPicPr>
      </xdr:nvPicPr>
      <xdr:blipFill>
        <a:blip xmlns:r="http://schemas.openxmlformats.org/officeDocument/2006/relationships" r:embed="rId13"/>
        <a:stretch>
          <a:fillRect/>
        </a:stretch>
      </xdr:blipFill>
      <xdr:spPr>
        <a:xfrm>
          <a:off x="3476625" y="11839575"/>
          <a:ext cx="3647854" cy="632156"/>
        </a:xfrm>
        <a:prstGeom prst="rect">
          <a:avLst/>
        </a:prstGeom>
      </xdr:spPr>
    </xdr:pic>
    <xdr:clientData/>
  </xdr:twoCellAnchor>
  <xdr:twoCellAnchor>
    <xdr:from>
      <xdr:col>15</xdr:col>
      <xdr:colOff>47625</xdr:colOff>
      <xdr:row>15</xdr:row>
      <xdr:rowOff>47625</xdr:rowOff>
    </xdr:from>
    <xdr:to>
      <xdr:col>15</xdr:col>
      <xdr:colOff>3695479</xdr:colOff>
      <xdr:row>15</xdr:row>
      <xdr:rowOff>679781</xdr:rowOff>
    </xdr:to>
    <xdr:pic>
      <xdr:nvPicPr>
        <xdr:cNvPr id="116" name="Picture 115" descr="spark_v3_hcmeds_BINIMETINIB.png">
          <a:extLst>
            <a:ext uri="{FF2B5EF4-FFF2-40B4-BE49-F238E27FC236}">
              <a16:creationId xmlns:a16="http://schemas.microsoft.com/office/drawing/2014/main" id="{D2E485D4-70BB-4BA3-A17D-9EB147B872F3}"/>
            </a:ext>
          </a:extLst>
        </xdr:cNvPr>
        <xdr:cNvPicPr>
          <a:picLocks noChangeAspect="1"/>
        </xdr:cNvPicPr>
      </xdr:nvPicPr>
      <xdr:blipFill>
        <a:blip xmlns:r="http://schemas.openxmlformats.org/officeDocument/2006/relationships" r:embed="rId14"/>
        <a:stretch>
          <a:fillRect/>
        </a:stretch>
      </xdr:blipFill>
      <xdr:spPr>
        <a:xfrm>
          <a:off x="3476625" y="12658725"/>
          <a:ext cx="3647854" cy="632156"/>
        </a:xfrm>
        <a:prstGeom prst="rect">
          <a:avLst/>
        </a:prstGeom>
      </xdr:spPr>
    </xdr:pic>
    <xdr:clientData/>
  </xdr:twoCellAnchor>
  <xdr:twoCellAnchor>
    <xdr:from>
      <xdr:col>15</xdr:col>
      <xdr:colOff>47625</xdr:colOff>
      <xdr:row>19</xdr:row>
      <xdr:rowOff>47625</xdr:rowOff>
    </xdr:from>
    <xdr:to>
      <xdr:col>15</xdr:col>
      <xdr:colOff>3695479</xdr:colOff>
      <xdr:row>19</xdr:row>
      <xdr:rowOff>679781</xdr:rowOff>
    </xdr:to>
    <xdr:pic>
      <xdr:nvPicPr>
        <xdr:cNvPr id="117" name="Picture 116" descr="spark_v3_hcmeds_CANGRELOR.png">
          <a:extLst>
            <a:ext uri="{FF2B5EF4-FFF2-40B4-BE49-F238E27FC236}">
              <a16:creationId xmlns:a16="http://schemas.microsoft.com/office/drawing/2014/main" id="{F09A8335-833E-499B-ADD5-EF5802290D6D}"/>
            </a:ext>
          </a:extLst>
        </xdr:cNvPr>
        <xdr:cNvPicPr>
          <a:picLocks noChangeAspect="1"/>
        </xdr:cNvPicPr>
      </xdr:nvPicPr>
      <xdr:blipFill>
        <a:blip xmlns:r="http://schemas.openxmlformats.org/officeDocument/2006/relationships" r:embed="rId15"/>
        <a:stretch>
          <a:fillRect/>
        </a:stretch>
      </xdr:blipFill>
      <xdr:spPr>
        <a:xfrm>
          <a:off x="3476625" y="15935325"/>
          <a:ext cx="3647854" cy="632156"/>
        </a:xfrm>
        <a:prstGeom prst="rect">
          <a:avLst/>
        </a:prstGeom>
      </xdr:spPr>
    </xdr:pic>
    <xdr:clientData/>
  </xdr:twoCellAnchor>
  <xdr:twoCellAnchor>
    <xdr:from>
      <xdr:col>15</xdr:col>
      <xdr:colOff>47625</xdr:colOff>
      <xdr:row>20</xdr:row>
      <xdr:rowOff>47625</xdr:rowOff>
    </xdr:from>
    <xdr:to>
      <xdr:col>15</xdr:col>
      <xdr:colOff>3695479</xdr:colOff>
      <xdr:row>20</xdr:row>
      <xdr:rowOff>679781</xdr:rowOff>
    </xdr:to>
    <xdr:pic>
      <xdr:nvPicPr>
        <xdr:cNvPr id="118" name="Picture 117" descr="spark_v3_hcmeds_CAPIVASERTIB.png">
          <a:extLst>
            <a:ext uri="{FF2B5EF4-FFF2-40B4-BE49-F238E27FC236}">
              <a16:creationId xmlns:a16="http://schemas.microsoft.com/office/drawing/2014/main" id="{E80539E3-0110-4724-8907-DB0979CD0B4E}"/>
            </a:ext>
          </a:extLst>
        </xdr:cNvPr>
        <xdr:cNvPicPr>
          <a:picLocks noChangeAspect="1"/>
        </xdr:cNvPicPr>
      </xdr:nvPicPr>
      <xdr:blipFill>
        <a:blip xmlns:r="http://schemas.openxmlformats.org/officeDocument/2006/relationships" r:embed="rId16"/>
        <a:stretch>
          <a:fillRect/>
        </a:stretch>
      </xdr:blipFill>
      <xdr:spPr>
        <a:xfrm>
          <a:off x="3476625" y="16754475"/>
          <a:ext cx="3647854" cy="632156"/>
        </a:xfrm>
        <a:prstGeom prst="rect">
          <a:avLst/>
        </a:prstGeom>
      </xdr:spPr>
    </xdr:pic>
    <xdr:clientData/>
  </xdr:twoCellAnchor>
  <xdr:twoCellAnchor>
    <xdr:from>
      <xdr:col>15</xdr:col>
      <xdr:colOff>47625</xdr:colOff>
      <xdr:row>21</xdr:row>
      <xdr:rowOff>47625</xdr:rowOff>
    </xdr:from>
    <xdr:to>
      <xdr:col>15</xdr:col>
      <xdr:colOff>3695479</xdr:colOff>
      <xdr:row>21</xdr:row>
      <xdr:rowOff>679781</xdr:rowOff>
    </xdr:to>
    <xdr:pic>
      <xdr:nvPicPr>
        <xdr:cNvPr id="119" name="Picture 118" descr="spark_v3_hcmeds_CAPMATINIB.png">
          <a:extLst>
            <a:ext uri="{FF2B5EF4-FFF2-40B4-BE49-F238E27FC236}">
              <a16:creationId xmlns:a16="http://schemas.microsoft.com/office/drawing/2014/main" id="{37C512FA-D386-41D9-B8C5-7190EF90EBF1}"/>
            </a:ext>
          </a:extLst>
        </xdr:cNvPr>
        <xdr:cNvPicPr>
          <a:picLocks noChangeAspect="1"/>
        </xdr:cNvPicPr>
      </xdr:nvPicPr>
      <xdr:blipFill>
        <a:blip xmlns:r="http://schemas.openxmlformats.org/officeDocument/2006/relationships" r:embed="rId17"/>
        <a:stretch>
          <a:fillRect/>
        </a:stretch>
      </xdr:blipFill>
      <xdr:spPr>
        <a:xfrm>
          <a:off x="3476625" y="17573625"/>
          <a:ext cx="3647854" cy="632156"/>
        </a:xfrm>
        <a:prstGeom prst="rect">
          <a:avLst/>
        </a:prstGeom>
      </xdr:spPr>
    </xdr:pic>
    <xdr:clientData/>
  </xdr:twoCellAnchor>
  <xdr:twoCellAnchor>
    <xdr:from>
      <xdr:col>15</xdr:col>
      <xdr:colOff>47625</xdr:colOff>
      <xdr:row>22</xdr:row>
      <xdr:rowOff>47625</xdr:rowOff>
    </xdr:from>
    <xdr:to>
      <xdr:col>15</xdr:col>
      <xdr:colOff>3695479</xdr:colOff>
      <xdr:row>22</xdr:row>
      <xdr:rowOff>679781</xdr:rowOff>
    </xdr:to>
    <xdr:pic>
      <xdr:nvPicPr>
        <xdr:cNvPr id="120" name="Picture 119" descr="spark_v3_hcmeds_CARIPRAZINE.png">
          <a:extLst>
            <a:ext uri="{FF2B5EF4-FFF2-40B4-BE49-F238E27FC236}">
              <a16:creationId xmlns:a16="http://schemas.microsoft.com/office/drawing/2014/main" id="{45718B41-B31A-431E-9F98-2DB4A0A530C0}"/>
            </a:ext>
          </a:extLst>
        </xdr:cNvPr>
        <xdr:cNvPicPr>
          <a:picLocks noChangeAspect="1"/>
        </xdr:cNvPicPr>
      </xdr:nvPicPr>
      <xdr:blipFill>
        <a:blip xmlns:r="http://schemas.openxmlformats.org/officeDocument/2006/relationships" r:embed="rId18"/>
        <a:stretch>
          <a:fillRect/>
        </a:stretch>
      </xdr:blipFill>
      <xdr:spPr>
        <a:xfrm>
          <a:off x="3476625" y="18392775"/>
          <a:ext cx="3647854" cy="632156"/>
        </a:xfrm>
        <a:prstGeom prst="rect">
          <a:avLst/>
        </a:prstGeom>
      </xdr:spPr>
    </xdr:pic>
    <xdr:clientData/>
  </xdr:twoCellAnchor>
  <xdr:twoCellAnchor>
    <xdr:from>
      <xdr:col>15</xdr:col>
      <xdr:colOff>47625</xdr:colOff>
      <xdr:row>23</xdr:row>
      <xdr:rowOff>47625</xdr:rowOff>
    </xdr:from>
    <xdr:to>
      <xdr:col>15</xdr:col>
      <xdr:colOff>3695479</xdr:colOff>
      <xdr:row>23</xdr:row>
      <xdr:rowOff>679781</xdr:rowOff>
    </xdr:to>
    <xdr:pic>
      <xdr:nvPicPr>
        <xdr:cNvPr id="121" name="Picture 120" descr="spark_v3_hcmeds_CENOBAMATE.png">
          <a:extLst>
            <a:ext uri="{FF2B5EF4-FFF2-40B4-BE49-F238E27FC236}">
              <a16:creationId xmlns:a16="http://schemas.microsoft.com/office/drawing/2014/main" id="{F3ED67EC-E5E7-47A2-A02A-536104B80C5C}"/>
            </a:ext>
          </a:extLst>
        </xdr:cNvPr>
        <xdr:cNvPicPr>
          <a:picLocks noChangeAspect="1"/>
        </xdr:cNvPicPr>
      </xdr:nvPicPr>
      <xdr:blipFill>
        <a:blip xmlns:r="http://schemas.openxmlformats.org/officeDocument/2006/relationships" r:embed="rId19"/>
        <a:stretch>
          <a:fillRect/>
        </a:stretch>
      </xdr:blipFill>
      <xdr:spPr>
        <a:xfrm>
          <a:off x="3476625" y="19211925"/>
          <a:ext cx="3647854" cy="632156"/>
        </a:xfrm>
        <a:prstGeom prst="rect">
          <a:avLst/>
        </a:prstGeom>
      </xdr:spPr>
    </xdr:pic>
    <xdr:clientData/>
  </xdr:twoCellAnchor>
  <xdr:twoCellAnchor>
    <xdr:from>
      <xdr:col>15</xdr:col>
      <xdr:colOff>47625</xdr:colOff>
      <xdr:row>28</xdr:row>
      <xdr:rowOff>47625</xdr:rowOff>
    </xdr:from>
    <xdr:to>
      <xdr:col>15</xdr:col>
      <xdr:colOff>3695479</xdr:colOff>
      <xdr:row>28</xdr:row>
      <xdr:rowOff>679781</xdr:rowOff>
    </xdr:to>
    <xdr:pic>
      <xdr:nvPicPr>
        <xdr:cNvPr id="122" name="Picture 121" descr="spark_v3_hcmeds_DARIDOREXANT.png">
          <a:extLst>
            <a:ext uri="{FF2B5EF4-FFF2-40B4-BE49-F238E27FC236}">
              <a16:creationId xmlns:a16="http://schemas.microsoft.com/office/drawing/2014/main" id="{D7FE2478-0EE0-4C84-8517-5717DD9880D2}"/>
            </a:ext>
          </a:extLst>
        </xdr:cNvPr>
        <xdr:cNvPicPr>
          <a:picLocks noChangeAspect="1"/>
        </xdr:cNvPicPr>
      </xdr:nvPicPr>
      <xdr:blipFill>
        <a:blip xmlns:r="http://schemas.openxmlformats.org/officeDocument/2006/relationships" r:embed="rId20"/>
        <a:stretch>
          <a:fillRect/>
        </a:stretch>
      </xdr:blipFill>
      <xdr:spPr>
        <a:xfrm>
          <a:off x="3476625" y="23307675"/>
          <a:ext cx="3647854" cy="632156"/>
        </a:xfrm>
        <a:prstGeom prst="rect">
          <a:avLst/>
        </a:prstGeom>
      </xdr:spPr>
    </xdr:pic>
    <xdr:clientData/>
  </xdr:twoCellAnchor>
  <xdr:twoCellAnchor>
    <xdr:from>
      <xdr:col>15</xdr:col>
      <xdr:colOff>47625</xdr:colOff>
      <xdr:row>29</xdr:row>
      <xdr:rowOff>47625</xdr:rowOff>
    </xdr:from>
    <xdr:to>
      <xdr:col>15</xdr:col>
      <xdr:colOff>3695479</xdr:colOff>
      <xdr:row>29</xdr:row>
      <xdr:rowOff>679781</xdr:rowOff>
    </xdr:to>
    <xdr:pic>
      <xdr:nvPicPr>
        <xdr:cNvPr id="123" name="Picture 122" descr="spark_v3_hcmeds_DEUCRAVACITINIB.png">
          <a:extLst>
            <a:ext uri="{FF2B5EF4-FFF2-40B4-BE49-F238E27FC236}">
              <a16:creationId xmlns:a16="http://schemas.microsoft.com/office/drawing/2014/main" id="{F705DCBB-377B-4E7D-839E-B94B3132ECA3}"/>
            </a:ext>
          </a:extLst>
        </xdr:cNvPr>
        <xdr:cNvPicPr>
          <a:picLocks noChangeAspect="1"/>
        </xdr:cNvPicPr>
      </xdr:nvPicPr>
      <xdr:blipFill>
        <a:blip xmlns:r="http://schemas.openxmlformats.org/officeDocument/2006/relationships" r:embed="rId21"/>
        <a:stretch>
          <a:fillRect/>
        </a:stretch>
      </xdr:blipFill>
      <xdr:spPr>
        <a:xfrm>
          <a:off x="3476625" y="24126825"/>
          <a:ext cx="3647854" cy="632156"/>
        </a:xfrm>
        <a:prstGeom prst="rect">
          <a:avLst/>
        </a:prstGeom>
      </xdr:spPr>
    </xdr:pic>
    <xdr:clientData/>
  </xdr:twoCellAnchor>
  <xdr:twoCellAnchor>
    <xdr:from>
      <xdr:col>15</xdr:col>
      <xdr:colOff>47625</xdr:colOff>
      <xdr:row>31</xdr:row>
      <xdr:rowOff>47625</xdr:rowOff>
    </xdr:from>
    <xdr:to>
      <xdr:col>15</xdr:col>
      <xdr:colOff>3698070</xdr:colOff>
      <xdr:row>31</xdr:row>
      <xdr:rowOff>679781</xdr:rowOff>
    </xdr:to>
    <xdr:pic>
      <xdr:nvPicPr>
        <xdr:cNvPr id="124" name="Picture 123" descr="spark_v3_hcmeds_DOSTARLIMAB.png">
          <a:extLst>
            <a:ext uri="{FF2B5EF4-FFF2-40B4-BE49-F238E27FC236}">
              <a16:creationId xmlns:a16="http://schemas.microsoft.com/office/drawing/2014/main" id="{B7D44B11-5855-4B6F-98A8-DE4174DB8F88}"/>
            </a:ext>
          </a:extLst>
        </xdr:cNvPr>
        <xdr:cNvPicPr>
          <a:picLocks noChangeAspect="1"/>
        </xdr:cNvPicPr>
      </xdr:nvPicPr>
      <xdr:blipFill>
        <a:blip xmlns:r="http://schemas.openxmlformats.org/officeDocument/2006/relationships" r:embed="rId22"/>
        <a:stretch>
          <a:fillRect/>
        </a:stretch>
      </xdr:blipFill>
      <xdr:spPr>
        <a:xfrm>
          <a:off x="3476625" y="25765125"/>
          <a:ext cx="3650445" cy="632156"/>
        </a:xfrm>
        <a:prstGeom prst="rect">
          <a:avLst/>
        </a:prstGeom>
      </xdr:spPr>
    </xdr:pic>
    <xdr:clientData/>
  </xdr:twoCellAnchor>
  <xdr:twoCellAnchor>
    <xdr:from>
      <xdr:col>15</xdr:col>
      <xdr:colOff>47625</xdr:colOff>
      <xdr:row>33</xdr:row>
      <xdr:rowOff>47625</xdr:rowOff>
    </xdr:from>
    <xdr:to>
      <xdr:col>15</xdr:col>
      <xdr:colOff>3695479</xdr:colOff>
      <xdr:row>33</xdr:row>
      <xdr:rowOff>679781</xdr:rowOff>
    </xdr:to>
    <xdr:pic>
      <xdr:nvPicPr>
        <xdr:cNvPr id="125" name="Picture 124" descr="spark_v3_hcmeds_ELEXACAFTOR.png">
          <a:extLst>
            <a:ext uri="{FF2B5EF4-FFF2-40B4-BE49-F238E27FC236}">
              <a16:creationId xmlns:a16="http://schemas.microsoft.com/office/drawing/2014/main" id="{E1F356D8-EF5E-48E6-BA78-E55C32BCD511}"/>
            </a:ext>
          </a:extLst>
        </xdr:cNvPr>
        <xdr:cNvPicPr>
          <a:picLocks noChangeAspect="1"/>
        </xdr:cNvPicPr>
      </xdr:nvPicPr>
      <xdr:blipFill>
        <a:blip xmlns:r="http://schemas.openxmlformats.org/officeDocument/2006/relationships" r:embed="rId23"/>
        <a:stretch>
          <a:fillRect/>
        </a:stretch>
      </xdr:blipFill>
      <xdr:spPr>
        <a:xfrm>
          <a:off x="3476625" y="27403425"/>
          <a:ext cx="3647854" cy="632156"/>
        </a:xfrm>
        <a:prstGeom prst="rect">
          <a:avLst/>
        </a:prstGeom>
      </xdr:spPr>
    </xdr:pic>
    <xdr:clientData/>
  </xdr:twoCellAnchor>
  <xdr:twoCellAnchor>
    <xdr:from>
      <xdr:col>15</xdr:col>
      <xdr:colOff>47625</xdr:colOff>
      <xdr:row>34</xdr:row>
      <xdr:rowOff>47625</xdr:rowOff>
    </xdr:from>
    <xdr:to>
      <xdr:col>15</xdr:col>
      <xdr:colOff>3698070</xdr:colOff>
      <xdr:row>34</xdr:row>
      <xdr:rowOff>679781</xdr:rowOff>
    </xdr:to>
    <xdr:pic>
      <xdr:nvPicPr>
        <xdr:cNvPr id="126" name="Picture 125" descr="spark_v3_hcmeds_ELRANATAMAB.png">
          <a:extLst>
            <a:ext uri="{FF2B5EF4-FFF2-40B4-BE49-F238E27FC236}">
              <a16:creationId xmlns:a16="http://schemas.microsoft.com/office/drawing/2014/main" id="{0DB4FDE5-725B-4E11-ACD5-4FF4DE6C50BC}"/>
            </a:ext>
          </a:extLst>
        </xdr:cNvPr>
        <xdr:cNvPicPr>
          <a:picLocks noChangeAspect="1"/>
        </xdr:cNvPicPr>
      </xdr:nvPicPr>
      <xdr:blipFill>
        <a:blip xmlns:r="http://schemas.openxmlformats.org/officeDocument/2006/relationships" r:embed="rId24"/>
        <a:stretch>
          <a:fillRect/>
        </a:stretch>
      </xdr:blipFill>
      <xdr:spPr>
        <a:xfrm>
          <a:off x="3476625" y="28222575"/>
          <a:ext cx="3650445" cy="632156"/>
        </a:xfrm>
        <a:prstGeom prst="rect">
          <a:avLst/>
        </a:prstGeom>
      </xdr:spPr>
    </xdr:pic>
    <xdr:clientData/>
  </xdr:twoCellAnchor>
  <xdr:twoCellAnchor>
    <xdr:from>
      <xdr:col>15</xdr:col>
      <xdr:colOff>47625</xdr:colOff>
      <xdr:row>35</xdr:row>
      <xdr:rowOff>47625</xdr:rowOff>
    </xdr:from>
    <xdr:to>
      <xdr:col>15</xdr:col>
      <xdr:colOff>3695479</xdr:colOff>
      <xdr:row>35</xdr:row>
      <xdr:rowOff>679781</xdr:rowOff>
    </xdr:to>
    <xdr:pic>
      <xdr:nvPicPr>
        <xdr:cNvPr id="127" name="Picture 126" descr="spark_v3_hcmeds_ENCORAFENIB.png">
          <a:extLst>
            <a:ext uri="{FF2B5EF4-FFF2-40B4-BE49-F238E27FC236}">
              <a16:creationId xmlns:a16="http://schemas.microsoft.com/office/drawing/2014/main" id="{91C4887D-33B5-4053-B563-07193C7A8D7C}"/>
            </a:ext>
          </a:extLst>
        </xdr:cNvPr>
        <xdr:cNvPicPr>
          <a:picLocks noChangeAspect="1"/>
        </xdr:cNvPicPr>
      </xdr:nvPicPr>
      <xdr:blipFill>
        <a:blip xmlns:r="http://schemas.openxmlformats.org/officeDocument/2006/relationships" r:embed="rId25"/>
        <a:stretch>
          <a:fillRect/>
        </a:stretch>
      </xdr:blipFill>
      <xdr:spPr>
        <a:xfrm>
          <a:off x="3476625" y="29041725"/>
          <a:ext cx="3647854" cy="632156"/>
        </a:xfrm>
        <a:prstGeom prst="rect">
          <a:avLst/>
        </a:prstGeom>
      </xdr:spPr>
    </xdr:pic>
    <xdr:clientData/>
  </xdr:twoCellAnchor>
  <xdr:twoCellAnchor>
    <xdr:from>
      <xdr:col>15</xdr:col>
      <xdr:colOff>47625</xdr:colOff>
      <xdr:row>36</xdr:row>
      <xdr:rowOff>47625</xdr:rowOff>
    </xdr:from>
    <xdr:to>
      <xdr:col>15</xdr:col>
      <xdr:colOff>3695479</xdr:colOff>
      <xdr:row>36</xdr:row>
      <xdr:rowOff>679781</xdr:rowOff>
    </xdr:to>
    <xdr:pic>
      <xdr:nvPicPr>
        <xdr:cNvPr id="128" name="Picture 127" descr="spark_v3_hcmeds_ENFORTUMABVEDOTIN.png">
          <a:extLst>
            <a:ext uri="{FF2B5EF4-FFF2-40B4-BE49-F238E27FC236}">
              <a16:creationId xmlns:a16="http://schemas.microsoft.com/office/drawing/2014/main" id="{62366105-E343-45B6-B0B0-14A2BC89BEC1}"/>
            </a:ext>
          </a:extLst>
        </xdr:cNvPr>
        <xdr:cNvPicPr>
          <a:picLocks noChangeAspect="1"/>
        </xdr:cNvPicPr>
      </xdr:nvPicPr>
      <xdr:blipFill>
        <a:blip xmlns:r="http://schemas.openxmlformats.org/officeDocument/2006/relationships" r:embed="rId26"/>
        <a:stretch>
          <a:fillRect/>
        </a:stretch>
      </xdr:blipFill>
      <xdr:spPr>
        <a:xfrm>
          <a:off x="3476625" y="29860875"/>
          <a:ext cx="3647854" cy="632156"/>
        </a:xfrm>
        <a:prstGeom prst="rect">
          <a:avLst/>
        </a:prstGeom>
      </xdr:spPr>
    </xdr:pic>
    <xdr:clientData/>
  </xdr:twoCellAnchor>
  <xdr:twoCellAnchor>
    <xdr:from>
      <xdr:col>15</xdr:col>
      <xdr:colOff>47625</xdr:colOff>
      <xdr:row>37</xdr:row>
      <xdr:rowOff>47625</xdr:rowOff>
    </xdr:from>
    <xdr:to>
      <xdr:col>15</xdr:col>
      <xdr:colOff>3700660</xdr:colOff>
      <xdr:row>37</xdr:row>
      <xdr:rowOff>679781</xdr:rowOff>
    </xdr:to>
    <xdr:pic>
      <xdr:nvPicPr>
        <xdr:cNvPr id="129" name="Picture 128" descr="spark_v3_hcmeds_EPCORITAMAB.png">
          <a:extLst>
            <a:ext uri="{FF2B5EF4-FFF2-40B4-BE49-F238E27FC236}">
              <a16:creationId xmlns:a16="http://schemas.microsoft.com/office/drawing/2014/main" id="{D779FF4A-22D9-4299-B2E1-2733E0711C68}"/>
            </a:ext>
          </a:extLst>
        </xdr:cNvPr>
        <xdr:cNvPicPr>
          <a:picLocks noChangeAspect="1"/>
        </xdr:cNvPicPr>
      </xdr:nvPicPr>
      <xdr:blipFill>
        <a:blip xmlns:r="http://schemas.openxmlformats.org/officeDocument/2006/relationships" r:embed="rId27"/>
        <a:stretch>
          <a:fillRect/>
        </a:stretch>
      </xdr:blipFill>
      <xdr:spPr>
        <a:xfrm>
          <a:off x="3476625" y="30680025"/>
          <a:ext cx="3653035" cy="632156"/>
        </a:xfrm>
        <a:prstGeom prst="rect">
          <a:avLst/>
        </a:prstGeom>
      </xdr:spPr>
    </xdr:pic>
    <xdr:clientData/>
  </xdr:twoCellAnchor>
  <xdr:twoCellAnchor>
    <xdr:from>
      <xdr:col>15</xdr:col>
      <xdr:colOff>47625</xdr:colOff>
      <xdr:row>38</xdr:row>
      <xdr:rowOff>47625</xdr:rowOff>
    </xdr:from>
    <xdr:to>
      <xdr:col>15</xdr:col>
      <xdr:colOff>3700660</xdr:colOff>
      <xdr:row>38</xdr:row>
      <xdr:rowOff>679781</xdr:rowOff>
    </xdr:to>
    <xdr:pic>
      <xdr:nvPicPr>
        <xdr:cNvPr id="130" name="Picture 129" descr="spark_v3_hcmeds_EPLONTERSEN.png">
          <a:extLst>
            <a:ext uri="{FF2B5EF4-FFF2-40B4-BE49-F238E27FC236}">
              <a16:creationId xmlns:a16="http://schemas.microsoft.com/office/drawing/2014/main" id="{8BDE943C-CB28-497D-9B20-90FE1BF373D4}"/>
            </a:ext>
          </a:extLst>
        </xdr:cNvPr>
        <xdr:cNvPicPr>
          <a:picLocks noChangeAspect="1"/>
        </xdr:cNvPicPr>
      </xdr:nvPicPr>
      <xdr:blipFill>
        <a:blip xmlns:r="http://schemas.openxmlformats.org/officeDocument/2006/relationships" r:embed="rId28"/>
        <a:stretch>
          <a:fillRect/>
        </a:stretch>
      </xdr:blipFill>
      <xdr:spPr>
        <a:xfrm>
          <a:off x="3476625" y="31499175"/>
          <a:ext cx="3653035" cy="632156"/>
        </a:xfrm>
        <a:prstGeom prst="rect">
          <a:avLst/>
        </a:prstGeom>
      </xdr:spPr>
    </xdr:pic>
    <xdr:clientData/>
  </xdr:twoCellAnchor>
  <xdr:twoCellAnchor>
    <xdr:from>
      <xdr:col>15</xdr:col>
      <xdr:colOff>47625</xdr:colOff>
      <xdr:row>39</xdr:row>
      <xdr:rowOff>47625</xdr:rowOff>
    </xdr:from>
    <xdr:to>
      <xdr:col>15</xdr:col>
      <xdr:colOff>3695479</xdr:colOff>
      <xdr:row>39</xdr:row>
      <xdr:rowOff>679781</xdr:rowOff>
    </xdr:to>
    <xdr:pic>
      <xdr:nvPicPr>
        <xdr:cNvPr id="131" name="Picture 130" descr="spark_v3_hcmeds_EPTINEZUMAB.png">
          <a:extLst>
            <a:ext uri="{FF2B5EF4-FFF2-40B4-BE49-F238E27FC236}">
              <a16:creationId xmlns:a16="http://schemas.microsoft.com/office/drawing/2014/main" id="{3E58EE9A-FE40-4B77-A246-7EF68CA75931}"/>
            </a:ext>
          </a:extLst>
        </xdr:cNvPr>
        <xdr:cNvPicPr>
          <a:picLocks noChangeAspect="1"/>
        </xdr:cNvPicPr>
      </xdr:nvPicPr>
      <xdr:blipFill>
        <a:blip xmlns:r="http://schemas.openxmlformats.org/officeDocument/2006/relationships" r:embed="rId29"/>
        <a:stretch>
          <a:fillRect/>
        </a:stretch>
      </xdr:blipFill>
      <xdr:spPr>
        <a:xfrm>
          <a:off x="3476625" y="32318325"/>
          <a:ext cx="3647854" cy="632156"/>
        </a:xfrm>
        <a:prstGeom prst="rect">
          <a:avLst/>
        </a:prstGeom>
      </xdr:spPr>
    </xdr:pic>
    <xdr:clientData/>
  </xdr:twoCellAnchor>
  <xdr:twoCellAnchor>
    <xdr:from>
      <xdr:col>15</xdr:col>
      <xdr:colOff>47625</xdr:colOff>
      <xdr:row>41</xdr:row>
      <xdr:rowOff>47625</xdr:rowOff>
    </xdr:from>
    <xdr:to>
      <xdr:col>15</xdr:col>
      <xdr:colOff>3695479</xdr:colOff>
      <xdr:row>41</xdr:row>
      <xdr:rowOff>679781</xdr:rowOff>
    </xdr:to>
    <xdr:pic>
      <xdr:nvPicPr>
        <xdr:cNvPr id="132" name="Picture 131" descr="spark_v3_hcmeds_ETRASIMOD.png">
          <a:extLst>
            <a:ext uri="{FF2B5EF4-FFF2-40B4-BE49-F238E27FC236}">
              <a16:creationId xmlns:a16="http://schemas.microsoft.com/office/drawing/2014/main" id="{0D0A63B5-62E6-4649-9AE1-FF8F1F80CC1D}"/>
            </a:ext>
          </a:extLst>
        </xdr:cNvPr>
        <xdr:cNvPicPr>
          <a:picLocks noChangeAspect="1"/>
        </xdr:cNvPicPr>
      </xdr:nvPicPr>
      <xdr:blipFill>
        <a:blip xmlns:r="http://schemas.openxmlformats.org/officeDocument/2006/relationships" r:embed="rId30"/>
        <a:stretch>
          <a:fillRect/>
        </a:stretch>
      </xdr:blipFill>
      <xdr:spPr>
        <a:xfrm>
          <a:off x="3476625" y="33956625"/>
          <a:ext cx="3647854" cy="632156"/>
        </a:xfrm>
        <a:prstGeom prst="rect">
          <a:avLst/>
        </a:prstGeom>
      </xdr:spPr>
    </xdr:pic>
    <xdr:clientData/>
  </xdr:twoCellAnchor>
  <xdr:twoCellAnchor>
    <xdr:from>
      <xdr:col>15</xdr:col>
      <xdr:colOff>47625</xdr:colOff>
      <xdr:row>42</xdr:row>
      <xdr:rowOff>47625</xdr:rowOff>
    </xdr:from>
    <xdr:to>
      <xdr:col>15</xdr:col>
      <xdr:colOff>3700660</xdr:colOff>
      <xdr:row>42</xdr:row>
      <xdr:rowOff>679781</xdr:rowOff>
    </xdr:to>
    <xdr:pic>
      <xdr:nvPicPr>
        <xdr:cNvPr id="133" name="Picture 132" descr="spark_v3_hcmeds_EVINACUMAB.png">
          <a:extLst>
            <a:ext uri="{FF2B5EF4-FFF2-40B4-BE49-F238E27FC236}">
              <a16:creationId xmlns:a16="http://schemas.microsoft.com/office/drawing/2014/main" id="{B6A2271B-8203-40CF-BEE2-0E9B2FCDC399}"/>
            </a:ext>
          </a:extLst>
        </xdr:cNvPr>
        <xdr:cNvPicPr>
          <a:picLocks noChangeAspect="1"/>
        </xdr:cNvPicPr>
      </xdr:nvPicPr>
      <xdr:blipFill>
        <a:blip xmlns:r="http://schemas.openxmlformats.org/officeDocument/2006/relationships" r:embed="rId31"/>
        <a:stretch>
          <a:fillRect/>
        </a:stretch>
      </xdr:blipFill>
      <xdr:spPr>
        <a:xfrm>
          <a:off x="3476625" y="34775775"/>
          <a:ext cx="3653035" cy="632156"/>
        </a:xfrm>
        <a:prstGeom prst="rect">
          <a:avLst/>
        </a:prstGeom>
      </xdr:spPr>
    </xdr:pic>
    <xdr:clientData/>
  </xdr:twoCellAnchor>
  <xdr:twoCellAnchor>
    <xdr:from>
      <xdr:col>15</xdr:col>
      <xdr:colOff>47625</xdr:colOff>
      <xdr:row>43</xdr:row>
      <xdr:rowOff>47625</xdr:rowOff>
    </xdr:from>
    <xdr:to>
      <xdr:col>15</xdr:col>
      <xdr:colOff>3695479</xdr:colOff>
      <xdr:row>43</xdr:row>
      <xdr:rowOff>679781</xdr:rowOff>
    </xdr:to>
    <xdr:pic>
      <xdr:nvPicPr>
        <xdr:cNvPr id="134" name="Picture 133" descr="spark_v3_hcmeds_FARICIMAB.png">
          <a:extLst>
            <a:ext uri="{FF2B5EF4-FFF2-40B4-BE49-F238E27FC236}">
              <a16:creationId xmlns:a16="http://schemas.microsoft.com/office/drawing/2014/main" id="{8269AE43-ED6C-4C09-8983-0503ED0152D8}"/>
            </a:ext>
          </a:extLst>
        </xdr:cNvPr>
        <xdr:cNvPicPr>
          <a:picLocks noChangeAspect="1"/>
        </xdr:cNvPicPr>
      </xdr:nvPicPr>
      <xdr:blipFill>
        <a:blip xmlns:r="http://schemas.openxmlformats.org/officeDocument/2006/relationships" r:embed="rId32"/>
        <a:stretch>
          <a:fillRect/>
        </a:stretch>
      </xdr:blipFill>
      <xdr:spPr>
        <a:xfrm>
          <a:off x="3476625" y="35594925"/>
          <a:ext cx="3647854" cy="632156"/>
        </a:xfrm>
        <a:prstGeom prst="rect">
          <a:avLst/>
        </a:prstGeom>
      </xdr:spPr>
    </xdr:pic>
    <xdr:clientData/>
  </xdr:twoCellAnchor>
  <xdr:twoCellAnchor>
    <xdr:from>
      <xdr:col>15</xdr:col>
      <xdr:colOff>47625</xdr:colOff>
      <xdr:row>44</xdr:row>
      <xdr:rowOff>47625</xdr:rowOff>
    </xdr:from>
    <xdr:to>
      <xdr:col>15</xdr:col>
      <xdr:colOff>3695479</xdr:colOff>
      <xdr:row>44</xdr:row>
      <xdr:rowOff>679781</xdr:rowOff>
    </xdr:to>
    <xdr:pic>
      <xdr:nvPicPr>
        <xdr:cNvPr id="135" name="Picture 134" descr="spark_v3_hcmeds_FEZOLINETANT.png">
          <a:extLst>
            <a:ext uri="{FF2B5EF4-FFF2-40B4-BE49-F238E27FC236}">
              <a16:creationId xmlns:a16="http://schemas.microsoft.com/office/drawing/2014/main" id="{C1F374F1-571E-41AE-849F-329C93DABAC4}"/>
            </a:ext>
          </a:extLst>
        </xdr:cNvPr>
        <xdr:cNvPicPr>
          <a:picLocks noChangeAspect="1"/>
        </xdr:cNvPicPr>
      </xdr:nvPicPr>
      <xdr:blipFill>
        <a:blip xmlns:r="http://schemas.openxmlformats.org/officeDocument/2006/relationships" r:embed="rId33"/>
        <a:stretch>
          <a:fillRect/>
        </a:stretch>
      </xdr:blipFill>
      <xdr:spPr>
        <a:xfrm>
          <a:off x="3476625" y="36414075"/>
          <a:ext cx="3647854" cy="632156"/>
        </a:xfrm>
        <a:prstGeom prst="rect">
          <a:avLst/>
        </a:prstGeom>
      </xdr:spPr>
    </xdr:pic>
    <xdr:clientData/>
  </xdr:twoCellAnchor>
  <xdr:twoCellAnchor>
    <xdr:from>
      <xdr:col>15</xdr:col>
      <xdr:colOff>47625</xdr:colOff>
      <xdr:row>45</xdr:row>
      <xdr:rowOff>47625</xdr:rowOff>
    </xdr:from>
    <xdr:to>
      <xdr:col>15</xdr:col>
      <xdr:colOff>3695479</xdr:colOff>
      <xdr:row>45</xdr:row>
      <xdr:rowOff>679781</xdr:rowOff>
    </xdr:to>
    <xdr:pic>
      <xdr:nvPicPr>
        <xdr:cNvPr id="136" name="Picture 135" descr="spark_v3_hcmeds_FINERENONE.png">
          <a:extLst>
            <a:ext uri="{FF2B5EF4-FFF2-40B4-BE49-F238E27FC236}">
              <a16:creationId xmlns:a16="http://schemas.microsoft.com/office/drawing/2014/main" id="{3B6A7716-E54D-4D2C-A7C3-5261F0A6B8CE}"/>
            </a:ext>
          </a:extLst>
        </xdr:cNvPr>
        <xdr:cNvPicPr>
          <a:picLocks noChangeAspect="1"/>
        </xdr:cNvPicPr>
      </xdr:nvPicPr>
      <xdr:blipFill>
        <a:blip xmlns:r="http://schemas.openxmlformats.org/officeDocument/2006/relationships" r:embed="rId34"/>
        <a:stretch>
          <a:fillRect/>
        </a:stretch>
      </xdr:blipFill>
      <xdr:spPr>
        <a:xfrm>
          <a:off x="3476625" y="37233225"/>
          <a:ext cx="3647854" cy="632156"/>
        </a:xfrm>
        <a:prstGeom prst="rect">
          <a:avLst/>
        </a:prstGeom>
      </xdr:spPr>
    </xdr:pic>
    <xdr:clientData/>
  </xdr:twoCellAnchor>
  <xdr:twoCellAnchor>
    <xdr:from>
      <xdr:col>15</xdr:col>
      <xdr:colOff>47625</xdr:colOff>
      <xdr:row>46</xdr:row>
      <xdr:rowOff>47625</xdr:rowOff>
    </xdr:from>
    <xdr:to>
      <xdr:col>15</xdr:col>
      <xdr:colOff>3695479</xdr:colOff>
      <xdr:row>46</xdr:row>
      <xdr:rowOff>679781</xdr:rowOff>
    </xdr:to>
    <xdr:pic>
      <xdr:nvPicPr>
        <xdr:cNvPr id="137" name="Picture 136" descr="spark_v3_hcmeds_FRUQUINTINIB.png">
          <a:extLst>
            <a:ext uri="{FF2B5EF4-FFF2-40B4-BE49-F238E27FC236}">
              <a16:creationId xmlns:a16="http://schemas.microsoft.com/office/drawing/2014/main" id="{F1DAA056-7B16-45B4-AE28-72859A6DBC66}"/>
            </a:ext>
          </a:extLst>
        </xdr:cNvPr>
        <xdr:cNvPicPr>
          <a:picLocks noChangeAspect="1"/>
        </xdr:cNvPicPr>
      </xdr:nvPicPr>
      <xdr:blipFill>
        <a:blip xmlns:r="http://schemas.openxmlformats.org/officeDocument/2006/relationships" r:embed="rId35"/>
        <a:stretch>
          <a:fillRect/>
        </a:stretch>
      </xdr:blipFill>
      <xdr:spPr>
        <a:xfrm>
          <a:off x="3476625" y="38052375"/>
          <a:ext cx="3647854" cy="632156"/>
        </a:xfrm>
        <a:prstGeom prst="rect">
          <a:avLst/>
        </a:prstGeom>
      </xdr:spPr>
    </xdr:pic>
    <xdr:clientData/>
  </xdr:twoCellAnchor>
  <xdr:twoCellAnchor>
    <xdr:from>
      <xdr:col>15</xdr:col>
      <xdr:colOff>47625</xdr:colOff>
      <xdr:row>47</xdr:row>
      <xdr:rowOff>47625</xdr:rowOff>
    </xdr:from>
    <xdr:to>
      <xdr:col>15</xdr:col>
      <xdr:colOff>3695479</xdr:colOff>
      <xdr:row>47</xdr:row>
      <xdr:rowOff>679781</xdr:rowOff>
    </xdr:to>
    <xdr:pic>
      <xdr:nvPicPr>
        <xdr:cNvPr id="138" name="Picture 137" descr="spark_v3_hcmeds_GALLIUMGA68GOZETOTIDE.png">
          <a:extLst>
            <a:ext uri="{FF2B5EF4-FFF2-40B4-BE49-F238E27FC236}">
              <a16:creationId xmlns:a16="http://schemas.microsoft.com/office/drawing/2014/main" id="{C2BB9568-9BE3-44FE-8329-22E0948D0BBF}"/>
            </a:ext>
          </a:extLst>
        </xdr:cNvPr>
        <xdr:cNvPicPr>
          <a:picLocks noChangeAspect="1"/>
        </xdr:cNvPicPr>
      </xdr:nvPicPr>
      <xdr:blipFill>
        <a:blip xmlns:r="http://schemas.openxmlformats.org/officeDocument/2006/relationships" r:embed="rId36"/>
        <a:stretch>
          <a:fillRect/>
        </a:stretch>
      </xdr:blipFill>
      <xdr:spPr>
        <a:xfrm>
          <a:off x="3476625" y="38871525"/>
          <a:ext cx="3647854" cy="632156"/>
        </a:xfrm>
        <a:prstGeom prst="rect">
          <a:avLst/>
        </a:prstGeom>
      </xdr:spPr>
    </xdr:pic>
    <xdr:clientData/>
  </xdr:twoCellAnchor>
  <xdr:twoCellAnchor>
    <xdr:from>
      <xdr:col>15</xdr:col>
      <xdr:colOff>47625</xdr:colOff>
      <xdr:row>48</xdr:row>
      <xdr:rowOff>47625</xdr:rowOff>
    </xdr:from>
    <xdr:to>
      <xdr:col>15</xdr:col>
      <xdr:colOff>3698070</xdr:colOff>
      <xdr:row>48</xdr:row>
      <xdr:rowOff>679781</xdr:rowOff>
    </xdr:to>
    <xdr:pic>
      <xdr:nvPicPr>
        <xdr:cNvPr id="139" name="Picture 138" descr="spark_v3_hcmeds_GLOFITAMAB.png">
          <a:extLst>
            <a:ext uri="{FF2B5EF4-FFF2-40B4-BE49-F238E27FC236}">
              <a16:creationId xmlns:a16="http://schemas.microsoft.com/office/drawing/2014/main" id="{D320171C-91D5-46F0-832B-886C654B73A6}"/>
            </a:ext>
          </a:extLst>
        </xdr:cNvPr>
        <xdr:cNvPicPr>
          <a:picLocks noChangeAspect="1"/>
        </xdr:cNvPicPr>
      </xdr:nvPicPr>
      <xdr:blipFill>
        <a:blip xmlns:r="http://schemas.openxmlformats.org/officeDocument/2006/relationships" r:embed="rId37"/>
        <a:stretch>
          <a:fillRect/>
        </a:stretch>
      </xdr:blipFill>
      <xdr:spPr>
        <a:xfrm>
          <a:off x="3476625" y="39690675"/>
          <a:ext cx="3650445" cy="632156"/>
        </a:xfrm>
        <a:prstGeom prst="rect">
          <a:avLst/>
        </a:prstGeom>
      </xdr:spPr>
    </xdr:pic>
    <xdr:clientData/>
  </xdr:twoCellAnchor>
  <xdr:twoCellAnchor>
    <xdr:from>
      <xdr:col>15</xdr:col>
      <xdr:colOff>47625</xdr:colOff>
      <xdr:row>50</xdr:row>
      <xdr:rowOff>47625</xdr:rowOff>
    </xdr:from>
    <xdr:to>
      <xdr:col>15</xdr:col>
      <xdr:colOff>3695479</xdr:colOff>
      <xdr:row>50</xdr:row>
      <xdr:rowOff>679781</xdr:rowOff>
    </xdr:to>
    <xdr:pic>
      <xdr:nvPicPr>
        <xdr:cNvPr id="140" name="Picture 139" descr="spark_v3_hcmeds_INCLISIRAN.png">
          <a:extLst>
            <a:ext uri="{FF2B5EF4-FFF2-40B4-BE49-F238E27FC236}">
              <a16:creationId xmlns:a16="http://schemas.microsoft.com/office/drawing/2014/main" id="{9D2BE914-7643-4BAF-9B4A-4D9BE382486A}"/>
            </a:ext>
          </a:extLst>
        </xdr:cNvPr>
        <xdr:cNvPicPr>
          <a:picLocks noChangeAspect="1"/>
        </xdr:cNvPicPr>
      </xdr:nvPicPr>
      <xdr:blipFill>
        <a:blip xmlns:r="http://schemas.openxmlformats.org/officeDocument/2006/relationships" r:embed="rId38"/>
        <a:stretch>
          <a:fillRect/>
        </a:stretch>
      </xdr:blipFill>
      <xdr:spPr>
        <a:xfrm>
          <a:off x="3476625" y="41328975"/>
          <a:ext cx="3647854" cy="632156"/>
        </a:xfrm>
        <a:prstGeom prst="rect">
          <a:avLst/>
        </a:prstGeom>
      </xdr:spPr>
    </xdr:pic>
    <xdr:clientData/>
  </xdr:twoCellAnchor>
  <xdr:twoCellAnchor>
    <xdr:from>
      <xdr:col>15</xdr:col>
      <xdr:colOff>47625</xdr:colOff>
      <xdr:row>51</xdr:row>
      <xdr:rowOff>47625</xdr:rowOff>
    </xdr:from>
    <xdr:to>
      <xdr:col>15</xdr:col>
      <xdr:colOff>3700660</xdr:colOff>
      <xdr:row>51</xdr:row>
      <xdr:rowOff>679781</xdr:rowOff>
    </xdr:to>
    <xdr:pic>
      <xdr:nvPicPr>
        <xdr:cNvPr id="141" name="Picture 140" descr="spark_v3_hcmeds_INEBILIZUMAB.png">
          <a:extLst>
            <a:ext uri="{FF2B5EF4-FFF2-40B4-BE49-F238E27FC236}">
              <a16:creationId xmlns:a16="http://schemas.microsoft.com/office/drawing/2014/main" id="{BAFA0579-A201-4C59-89E6-522A03310779}"/>
            </a:ext>
          </a:extLst>
        </xdr:cNvPr>
        <xdr:cNvPicPr>
          <a:picLocks noChangeAspect="1"/>
        </xdr:cNvPicPr>
      </xdr:nvPicPr>
      <xdr:blipFill>
        <a:blip xmlns:r="http://schemas.openxmlformats.org/officeDocument/2006/relationships" r:embed="rId39"/>
        <a:stretch>
          <a:fillRect/>
        </a:stretch>
      </xdr:blipFill>
      <xdr:spPr>
        <a:xfrm>
          <a:off x="3476625" y="42148125"/>
          <a:ext cx="3653035" cy="632156"/>
        </a:xfrm>
        <a:prstGeom prst="rect">
          <a:avLst/>
        </a:prstGeom>
      </xdr:spPr>
    </xdr:pic>
    <xdr:clientData/>
  </xdr:twoCellAnchor>
  <xdr:twoCellAnchor>
    <xdr:from>
      <xdr:col>15</xdr:col>
      <xdr:colOff>47625</xdr:colOff>
      <xdr:row>53</xdr:row>
      <xdr:rowOff>47625</xdr:rowOff>
    </xdr:from>
    <xdr:to>
      <xdr:col>15</xdr:col>
      <xdr:colOff>3695479</xdr:colOff>
      <xdr:row>53</xdr:row>
      <xdr:rowOff>679781</xdr:rowOff>
    </xdr:to>
    <xdr:pic>
      <xdr:nvPicPr>
        <xdr:cNvPr id="142" name="Picture 141" descr="spark_v3_hcmeds_INSULINICODEC.png">
          <a:extLst>
            <a:ext uri="{FF2B5EF4-FFF2-40B4-BE49-F238E27FC236}">
              <a16:creationId xmlns:a16="http://schemas.microsoft.com/office/drawing/2014/main" id="{9ED85E27-4D83-4EF2-93EA-4ED53278B20C}"/>
            </a:ext>
          </a:extLst>
        </xdr:cNvPr>
        <xdr:cNvPicPr>
          <a:picLocks noChangeAspect="1"/>
        </xdr:cNvPicPr>
      </xdr:nvPicPr>
      <xdr:blipFill>
        <a:blip xmlns:r="http://schemas.openxmlformats.org/officeDocument/2006/relationships" r:embed="rId40"/>
        <a:stretch>
          <a:fillRect/>
        </a:stretch>
      </xdr:blipFill>
      <xdr:spPr>
        <a:xfrm>
          <a:off x="3476625" y="43786425"/>
          <a:ext cx="3647854" cy="632156"/>
        </a:xfrm>
        <a:prstGeom prst="rect">
          <a:avLst/>
        </a:prstGeom>
      </xdr:spPr>
    </xdr:pic>
    <xdr:clientData/>
  </xdr:twoCellAnchor>
  <xdr:twoCellAnchor>
    <xdr:from>
      <xdr:col>15</xdr:col>
      <xdr:colOff>47625</xdr:colOff>
      <xdr:row>54</xdr:row>
      <xdr:rowOff>47625</xdr:rowOff>
    </xdr:from>
    <xdr:to>
      <xdr:col>15</xdr:col>
      <xdr:colOff>3695479</xdr:colOff>
      <xdr:row>54</xdr:row>
      <xdr:rowOff>679781</xdr:rowOff>
    </xdr:to>
    <xdr:pic>
      <xdr:nvPicPr>
        <xdr:cNvPr id="143" name="Picture 142" descr="spark_v3_hcmeds_IRONFERRIC.png">
          <a:extLst>
            <a:ext uri="{FF2B5EF4-FFF2-40B4-BE49-F238E27FC236}">
              <a16:creationId xmlns:a16="http://schemas.microsoft.com/office/drawing/2014/main" id="{78DE430F-17A4-4F7D-A749-000C5FD3FA40}"/>
            </a:ext>
          </a:extLst>
        </xdr:cNvPr>
        <xdr:cNvPicPr>
          <a:picLocks noChangeAspect="1"/>
        </xdr:cNvPicPr>
      </xdr:nvPicPr>
      <xdr:blipFill>
        <a:blip xmlns:r="http://schemas.openxmlformats.org/officeDocument/2006/relationships" r:embed="rId41"/>
        <a:stretch>
          <a:fillRect/>
        </a:stretch>
      </xdr:blipFill>
      <xdr:spPr>
        <a:xfrm>
          <a:off x="3476625" y="44605575"/>
          <a:ext cx="3647854" cy="632156"/>
        </a:xfrm>
        <a:prstGeom prst="rect">
          <a:avLst/>
        </a:prstGeom>
      </xdr:spPr>
    </xdr:pic>
    <xdr:clientData/>
  </xdr:twoCellAnchor>
  <xdr:twoCellAnchor>
    <xdr:from>
      <xdr:col>15</xdr:col>
      <xdr:colOff>47625</xdr:colOff>
      <xdr:row>55</xdr:row>
      <xdr:rowOff>47625</xdr:rowOff>
    </xdr:from>
    <xdr:to>
      <xdr:col>15</xdr:col>
      <xdr:colOff>3695479</xdr:colOff>
      <xdr:row>55</xdr:row>
      <xdr:rowOff>679781</xdr:rowOff>
    </xdr:to>
    <xdr:pic>
      <xdr:nvPicPr>
        <xdr:cNvPr id="144" name="Picture 143" descr="spark_v3_hcmeds_IVOSIDENIB.png">
          <a:extLst>
            <a:ext uri="{FF2B5EF4-FFF2-40B4-BE49-F238E27FC236}">
              <a16:creationId xmlns:a16="http://schemas.microsoft.com/office/drawing/2014/main" id="{6E3C69E6-89FD-4990-BF85-E0794AF03402}"/>
            </a:ext>
          </a:extLst>
        </xdr:cNvPr>
        <xdr:cNvPicPr>
          <a:picLocks noChangeAspect="1"/>
        </xdr:cNvPicPr>
      </xdr:nvPicPr>
      <xdr:blipFill>
        <a:blip xmlns:r="http://schemas.openxmlformats.org/officeDocument/2006/relationships" r:embed="rId42"/>
        <a:stretch>
          <a:fillRect/>
        </a:stretch>
      </xdr:blipFill>
      <xdr:spPr>
        <a:xfrm>
          <a:off x="3476625" y="45424725"/>
          <a:ext cx="3647854" cy="632156"/>
        </a:xfrm>
        <a:prstGeom prst="rect">
          <a:avLst/>
        </a:prstGeom>
      </xdr:spPr>
    </xdr:pic>
    <xdr:clientData/>
  </xdr:twoCellAnchor>
  <xdr:twoCellAnchor>
    <xdr:from>
      <xdr:col>15</xdr:col>
      <xdr:colOff>47625</xdr:colOff>
      <xdr:row>57</xdr:row>
      <xdr:rowOff>47625</xdr:rowOff>
    </xdr:from>
    <xdr:to>
      <xdr:col>15</xdr:col>
      <xdr:colOff>3695479</xdr:colOff>
      <xdr:row>57</xdr:row>
      <xdr:rowOff>679781</xdr:rowOff>
    </xdr:to>
    <xdr:pic>
      <xdr:nvPicPr>
        <xdr:cNvPr id="145" name="Picture 144" descr="spark_v3_hcmeds_LEBRIKIZUMAB.png">
          <a:extLst>
            <a:ext uri="{FF2B5EF4-FFF2-40B4-BE49-F238E27FC236}">
              <a16:creationId xmlns:a16="http://schemas.microsoft.com/office/drawing/2014/main" id="{16B5AB39-AFD8-4290-A974-9FB9191EB121}"/>
            </a:ext>
          </a:extLst>
        </xdr:cNvPr>
        <xdr:cNvPicPr>
          <a:picLocks noChangeAspect="1"/>
        </xdr:cNvPicPr>
      </xdr:nvPicPr>
      <xdr:blipFill>
        <a:blip xmlns:r="http://schemas.openxmlformats.org/officeDocument/2006/relationships" r:embed="rId43"/>
        <a:stretch>
          <a:fillRect/>
        </a:stretch>
      </xdr:blipFill>
      <xdr:spPr>
        <a:xfrm>
          <a:off x="3476625" y="47063025"/>
          <a:ext cx="3647854" cy="632156"/>
        </a:xfrm>
        <a:prstGeom prst="rect">
          <a:avLst/>
        </a:prstGeom>
      </xdr:spPr>
    </xdr:pic>
    <xdr:clientData/>
  </xdr:twoCellAnchor>
  <xdr:twoCellAnchor>
    <xdr:from>
      <xdr:col>15</xdr:col>
      <xdr:colOff>47625</xdr:colOff>
      <xdr:row>58</xdr:row>
      <xdr:rowOff>47625</xdr:rowOff>
    </xdr:from>
    <xdr:to>
      <xdr:col>15</xdr:col>
      <xdr:colOff>3695479</xdr:colOff>
      <xdr:row>58</xdr:row>
      <xdr:rowOff>679781</xdr:rowOff>
    </xdr:to>
    <xdr:pic>
      <xdr:nvPicPr>
        <xdr:cNvPr id="146" name="Picture 145" descr="spark_v3_hcmeds_LENACAPAVIR.png">
          <a:extLst>
            <a:ext uri="{FF2B5EF4-FFF2-40B4-BE49-F238E27FC236}">
              <a16:creationId xmlns:a16="http://schemas.microsoft.com/office/drawing/2014/main" id="{862BD5E2-C777-44B4-A20D-E4D2057314D2}"/>
            </a:ext>
          </a:extLst>
        </xdr:cNvPr>
        <xdr:cNvPicPr>
          <a:picLocks noChangeAspect="1"/>
        </xdr:cNvPicPr>
      </xdr:nvPicPr>
      <xdr:blipFill>
        <a:blip xmlns:r="http://schemas.openxmlformats.org/officeDocument/2006/relationships" r:embed="rId44"/>
        <a:stretch>
          <a:fillRect/>
        </a:stretch>
      </xdr:blipFill>
      <xdr:spPr>
        <a:xfrm>
          <a:off x="3476625" y="47882175"/>
          <a:ext cx="3647854" cy="632156"/>
        </a:xfrm>
        <a:prstGeom prst="rect">
          <a:avLst/>
        </a:prstGeom>
      </xdr:spPr>
    </xdr:pic>
    <xdr:clientData/>
  </xdr:twoCellAnchor>
  <xdr:twoCellAnchor>
    <xdr:from>
      <xdr:col>15</xdr:col>
      <xdr:colOff>47625</xdr:colOff>
      <xdr:row>59</xdr:row>
      <xdr:rowOff>47625</xdr:rowOff>
    </xdr:from>
    <xdr:to>
      <xdr:col>16</xdr:col>
      <xdr:colOff>64320</xdr:colOff>
      <xdr:row>59</xdr:row>
      <xdr:rowOff>679781</xdr:rowOff>
    </xdr:to>
    <xdr:pic>
      <xdr:nvPicPr>
        <xdr:cNvPr id="147" name="Picture 146" descr="spark_v3_hcmeds_LISOCABTAGENEMARALEUCEL.png">
          <a:extLst>
            <a:ext uri="{FF2B5EF4-FFF2-40B4-BE49-F238E27FC236}">
              <a16:creationId xmlns:a16="http://schemas.microsoft.com/office/drawing/2014/main" id="{72D00152-F1C1-4B6E-93E1-3965B38112D1}"/>
            </a:ext>
          </a:extLst>
        </xdr:cNvPr>
        <xdr:cNvPicPr>
          <a:picLocks noChangeAspect="1"/>
        </xdr:cNvPicPr>
      </xdr:nvPicPr>
      <xdr:blipFill>
        <a:blip xmlns:r="http://schemas.openxmlformats.org/officeDocument/2006/relationships" r:embed="rId45"/>
        <a:stretch>
          <a:fillRect/>
        </a:stretch>
      </xdr:blipFill>
      <xdr:spPr>
        <a:xfrm>
          <a:off x="3476625" y="48701325"/>
          <a:ext cx="3798120" cy="632156"/>
        </a:xfrm>
        <a:prstGeom prst="rect">
          <a:avLst/>
        </a:prstGeom>
      </xdr:spPr>
    </xdr:pic>
    <xdr:clientData/>
  </xdr:twoCellAnchor>
  <xdr:twoCellAnchor>
    <xdr:from>
      <xdr:col>15</xdr:col>
      <xdr:colOff>47625</xdr:colOff>
      <xdr:row>60</xdr:row>
      <xdr:rowOff>47625</xdr:rowOff>
    </xdr:from>
    <xdr:to>
      <xdr:col>15</xdr:col>
      <xdr:colOff>3773203</xdr:colOff>
      <xdr:row>60</xdr:row>
      <xdr:rowOff>679781</xdr:rowOff>
    </xdr:to>
    <xdr:pic>
      <xdr:nvPicPr>
        <xdr:cNvPr id="148" name="Picture 147" descr="spark_v3_hcmeds_LUMASIRAN.png">
          <a:extLst>
            <a:ext uri="{FF2B5EF4-FFF2-40B4-BE49-F238E27FC236}">
              <a16:creationId xmlns:a16="http://schemas.microsoft.com/office/drawing/2014/main" id="{A1AABE5D-A3BE-49DE-AB26-2819BAC5E6E5}"/>
            </a:ext>
          </a:extLst>
        </xdr:cNvPr>
        <xdr:cNvPicPr>
          <a:picLocks noChangeAspect="1"/>
        </xdr:cNvPicPr>
      </xdr:nvPicPr>
      <xdr:blipFill>
        <a:blip xmlns:r="http://schemas.openxmlformats.org/officeDocument/2006/relationships" r:embed="rId46"/>
        <a:stretch>
          <a:fillRect/>
        </a:stretch>
      </xdr:blipFill>
      <xdr:spPr>
        <a:xfrm>
          <a:off x="3476625" y="49520475"/>
          <a:ext cx="3725578" cy="632156"/>
        </a:xfrm>
        <a:prstGeom prst="rect">
          <a:avLst/>
        </a:prstGeom>
      </xdr:spPr>
    </xdr:pic>
    <xdr:clientData/>
  </xdr:twoCellAnchor>
  <xdr:twoCellAnchor>
    <xdr:from>
      <xdr:col>15</xdr:col>
      <xdr:colOff>47625</xdr:colOff>
      <xdr:row>61</xdr:row>
      <xdr:rowOff>47625</xdr:rowOff>
    </xdr:from>
    <xdr:to>
      <xdr:col>15</xdr:col>
      <xdr:colOff>3695479</xdr:colOff>
      <xdr:row>61</xdr:row>
      <xdr:rowOff>679781</xdr:rowOff>
    </xdr:to>
    <xdr:pic>
      <xdr:nvPicPr>
        <xdr:cNvPr id="149" name="Picture 148" descr="spark_v3_hcmeds_LURBINECTEDIN.png">
          <a:extLst>
            <a:ext uri="{FF2B5EF4-FFF2-40B4-BE49-F238E27FC236}">
              <a16:creationId xmlns:a16="http://schemas.microsoft.com/office/drawing/2014/main" id="{242DC2DC-E1A2-4988-AB92-CA4CAA2FACD7}"/>
            </a:ext>
          </a:extLst>
        </xdr:cNvPr>
        <xdr:cNvPicPr>
          <a:picLocks noChangeAspect="1"/>
        </xdr:cNvPicPr>
      </xdr:nvPicPr>
      <xdr:blipFill>
        <a:blip xmlns:r="http://schemas.openxmlformats.org/officeDocument/2006/relationships" r:embed="rId47"/>
        <a:stretch>
          <a:fillRect/>
        </a:stretch>
      </xdr:blipFill>
      <xdr:spPr>
        <a:xfrm>
          <a:off x="3476625" y="50339625"/>
          <a:ext cx="3647854" cy="632156"/>
        </a:xfrm>
        <a:prstGeom prst="rect">
          <a:avLst/>
        </a:prstGeom>
      </xdr:spPr>
    </xdr:pic>
    <xdr:clientData/>
  </xdr:twoCellAnchor>
  <xdr:twoCellAnchor>
    <xdr:from>
      <xdr:col>15</xdr:col>
      <xdr:colOff>47625</xdr:colOff>
      <xdr:row>63</xdr:row>
      <xdr:rowOff>47625</xdr:rowOff>
    </xdr:from>
    <xdr:to>
      <xdr:col>15</xdr:col>
      <xdr:colOff>3698070</xdr:colOff>
      <xdr:row>63</xdr:row>
      <xdr:rowOff>679781</xdr:rowOff>
    </xdr:to>
    <xdr:pic>
      <xdr:nvPicPr>
        <xdr:cNvPr id="150" name="Picture 149" descr="spark_v3_hcmeds_MARALIXIBAT.png">
          <a:extLst>
            <a:ext uri="{FF2B5EF4-FFF2-40B4-BE49-F238E27FC236}">
              <a16:creationId xmlns:a16="http://schemas.microsoft.com/office/drawing/2014/main" id="{1CAC9DE3-D5AC-4174-A359-D4E19F64CA36}"/>
            </a:ext>
          </a:extLst>
        </xdr:cNvPr>
        <xdr:cNvPicPr>
          <a:picLocks noChangeAspect="1"/>
        </xdr:cNvPicPr>
      </xdr:nvPicPr>
      <xdr:blipFill>
        <a:blip xmlns:r="http://schemas.openxmlformats.org/officeDocument/2006/relationships" r:embed="rId48"/>
        <a:stretch>
          <a:fillRect/>
        </a:stretch>
      </xdr:blipFill>
      <xdr:spPr>
        <a:xfrm>
          <a:off x="3476625" y="51977925"/>
          <a:ext cx="3650445" cy="632156"/>
        </a:xfrm>
        <a:prstGeom prst="rect">
          <a:avLst/>
        </a:prstGeom>
      </xdr:spPr>
    </xdr:pic>
    <xdr:clientData/>
  </xdr:twoCellAnchor>
  <xdr:twoCellAnchor>
    <xdr:from>
      <xdr:col>15</xdr:col>
      <xdr:colOff>47625</xdr:colOff>
      <xdr:row>64</xdr:row>
      <xdr:rowOff>47625</xdr:rowOff>
    </xdr:from>
    <xdr:to>
      <xdr:col>15</xdr:col>
      <xdr:colOff>3695479</xdr:colOff>
      <xdr:row>64</xdr:row>
      <xdr:rowOff>679781</xdr:rowOff>
    </xdr:to>
    <xdr:pic>
      <xdr:nvPicPr>
        <xdr:cNvPr id="151" name="Picture 150" descr="spark_v3_hcmeds_MARIBAVIR.png">
          <a:extLst>
            <a:ext uri="{FF2B5EF4-FFF2-40B4-BE49-F238E27FC236}">
              <a16:creationId xmlns:a16="http://schemas.microsoft.com/office/drawing/2014/main" id="{1A55432F-84A7-408F-A607-7C46429DC6DB}"/>
            </a:ext>
          </a:extLst>
        </xdr:cNvPr>
        <xdr:cNvPicPr>
          <a:picLocks noChangeAspect="1"/>
        </xdr:cNvPicPr>
      </xdr:nvPicPr>
      <xdr:blipFill>
        <a:blip xmlns:r="http://schemas.openxmlformats.org/officeDocument/2006/relationships" r:embed="rId49"/>
        <a:stretch>
          <a:fillRect/>
        </a:stretch>
      </xdr:blipFill>
      <xdr:spPr>
        <a:xfrm>
          <a:off x="3476625" y="52797075"/>
          <a:ext cx="3647854" cy="632156"/>
        </a:xfrm>
        <a:prstGeom prst="rect">
          <a:avLst/>
        </a:prstGeom>
      </xdr:spPr>
    </xdr:pic>
    <xdr:clientData/>
  </xdr:twoCellAnchor>
  <xdr:twoCellAnchor>
    <xdr:from>
      <xdr:col>15</xdr:col>
      <xdr:colOff>47625</xdr:colOff>
      <xdr:row>65</xdr:row>
      <xdr:rowOff>47625</xdr:rowOff>
    </xdr:from>
    <xdr:to>
      <xdr:col>15</xdr:col>
      <xdr:colOff>3695479</xdr:colOff>
      <xdr:row>65</xdr:row>
      <xdr:rowOff>679781</xdr:rowOff>
    </xdr:to>
    <xdr:pic>
      <xdr:nvPicPr>
        <xdr:cNvPr id="152" name="Picture 151" descr="spark_v3_hcmeds_MAVACAMTEN.png">
          <a:extLst>
            <a:ext uri="{FF2B5EF4-FFF2-40B4-BE49-F238E27FC236}">
              <a16:creationId xmlns:a16="http://schemas.microsoft.com/office/drawing/2014/main" id="{1657C714-92D0-4F34-BD34-6BF5B62DA415}"/>
            </a:ext>
          </a:extLst>
        </xdr:cNvPr>
        <xdr:cNvPicPr>
          <a:picLocks noChangeAspect="1"/>
        </xdr:cNvPicPr>
      </xdr:nvPicPr>
      <xdr:blipFill>
        <a:blip xmlns:r="http://schemas.openxmlformats.org/officeDocument/2006/relationships" r:embed="rId50"/>
        <a:stretch>
          <a:fillRect/>
        </a:stretch>
      </xdr:blipFill>
      <xdr:spPr>
        <a:xfrm>
          <a:off x="3476625" y="53616225"/>
          <a:ext cx="3647854" cy="632156"/>
        </a:xfrm>
        <a:prstGeom prst="rect">
          <a:avLst/>
        </a:prstGeom>
      </xdr:spPr>
    </xdr:pic>
    <xdr:clientData/>
  </xdr:twoCellAnchor>
  <xdr:twoCellAnchor>
    <xdr:from>
      <xdr:col>15</xdr:col>
      <xdr:colOff>47625</xdr:colOff>
      <xdr:row>66</xdr:row>
      <xdr:rowOff>47625</xdr:rowOff>
    </xdr:from>
    <xdr:to>
      <xdr:col>15</xdr:col>
      <xdr:colOff>3695479</xdr:colOff>
      <xdr:row>66</xdr:row>
      <xdr:rowOff>679781</xdr:rowOff>
    </xdr:to>
    <xdr:pic>
      <xdr:nvPicPr>
        <xdr:cNvPr id="153" name="Picture 152" descr="spark_v3_hcmeds_METRELEPTIN.png">
          <a:extLst>
            <a:ext uri="{FF2B5EF4-FFF2-40B4-BE49-F238E27FC236}">
              <a16:creationId xmlns:a16="http://schemas.microsoft.com/office/drawing/2014/main" id="{82A37A4B-9284-46F8-A62B-CCEFA4B186AF}"/>
            </a:ext>
          </a:extLst>
        </xdr:cNvPr>
        <xdr:cNvPicPr>
          <a:picLocks noChangeAspect="1"/>
        </xdr:cNvPicPr>
      </xdr:nvPicPr>
      <xdr:blipFill>
        <a:blip xmlns:r="http://schemas.openxmlformats.org/officeDocument/2006/relationships" r:embed="rId51"/>
        <a:stretch>
          <a:fillRect/>
        </a:stretch>
      </xdr:blipFill>
      <xdr:spPr>
        <a:xfrm>
          <a:off x="3476625" y="54435375"/>
          <a:ext cx="3647854" cy="632156"/>
        </a:xfrm>
        <a:prstGeom prst="rect">
          <a:avLst/>
        </a:prstGeom>
      </xdr:spPr>
    </xdr:pic>
    <xdr:clientData/>
  </xdr:twoCellAnchor>
  <xdr:twoCellAnchor>
    <xdr:from>
      <xdr:col>15</xdr:col>
      <xdr:colOff>47625</xdr:colOff>
      <xdr:row>67</xdr:row>
      <xdr:rowOff>47625</xdr:rowOff>
    </xdr:from>
    <xdr:to>
      <xdr:col>15</xdr:col>
      <xdr:colOff>3695479</xdr:colOff>
      <xdr:row>67</xdr:row>
      <xdr:rowOff>679781</xdr:rowOff>
    </xdr:to>
    <xdr:pic>
      <xdr:nvPicPr>
        <xdr:cNvPr id="154" name="Picture 153" descr="spark_v3_hcmeds_MIRIKIZUMAB.png">
          <a:extLst>
            <a:ext uri="{FF2B5EF4-FFF2-40B4-BE49-F238E27FC236}">
              <a16:creationId xmlns:a16="http://schemas.microsoft.com/office/drawing/2014/main" id="{2CF07D32-06AC-4F56-8E18-DD6CD513C575}"/>
            </a:ext>
          </a:extLst>
        </xdr:cNvPr>
        <xdr:cNvPicPr>
          <a:picLocks noChangeAspect="1"/>
        </xdr:cNvPicPr>
      </xdr:nvPicPr>
      <xdr:blipFill>
        <a:blip xmlns:r="http://schemas.openxmlformats.org/officeDocument/2006/relationships" r:embed="rId52"/>
        <a:stretch>
          <a:fillRect/>
        </a:stretch>
      </xdr:blipFill>
      <xdr:spPr>
        <a:xfrm>
          <a:off x="3476625" y="55254525"/>
          <a:ext cx="3647854" cy="632156"/>
        </a:xfrm>
        <a:prstGeom prst="rect">
          <a:avLst/>
        </a:prstGeom>
      </xdr:spPr>
    </xdr:pic>
    <xdr:clientData/>
  </xdr:twoCellAnchor>
  <xdr:twoCellAnchor>
    <xdr:from>
      <xdr:col>15</xdr:col>
      <xdr:colOff>47625</xdr:colOff>
      <xdr:row>68</xdr:row>
      <xdr:rowOff>47625</xdr:rowOff>
    </xdr:from>
    <xdr:to>
      <xdr:col>15</xdr:col>
      <xdr:colOff>3695479</xdr:colOff>
      <xdr:row>68</xdr:row>
      <xdr:rowOff>679781</xdr:rowOff>
    </xdr:to>
    <xdr:pic>
      <xdr:nvPicPr>
        <xdr:cNvPr id="155" name="Picture 154" descr="spark_v3_hcmeds_MOGAMULIZUMAB.png">
          <a:extLst>
            <a:ext uri="{FF2B5EF4-FFF2-40B4-BE49-F238E27FC236}">
              <a16:creationId xmlns:a16="http://schemas.microsoft.com/office/drawing/2014/main" id="{7A2D1820-5339-4774-A1AF-A97AB06CBAB7}"/>
            </a:ext>
          </a:extLst>
        </xdr:cNvPr>
        <xdr:cNvPicPr>
          <a:picLocks noChangeAspect="1"/>
        </xdr:cNvPicPr>
      </xdr:nvPicPr>
      <xdr:blipFill>
        <a:blip xmlns:r="http://schemas.openxmlformats.org/officeDocument/2006/relationships" r:embed="rId53"/>
        <a:stretch>
          <a:fillRect/>
        </a:stretch>
      </xdr:blipFill>
      <xdr:spPr>
        <a:xfrm>
          <a:off x="3476625" y="56073675"/>
          <a:ext cx="3647854" cy="632156"/>
        </a:xfrm>
        <a:prstGeom prst="rect">
          <a:avLst/>
        </a:prstGeom>
      </xdr:spPr>
    </xdr:pic>
    <xdr:clientData/>
  </xdr:twoCellAnchor>
  <xdr:twoCellAnchor>
    <xdr:from>
      <xdr:col>15</xdr:col>
      <xdr:colOff>47625</xdr:colOff>
      <xdr:row>69</xdr:row>
      <xdr:rowOff>47625</xdr:rowOff>
    </xdr:from>
    <xdr:to>
      <xdr:col>15</xdr:col>
      <xdr:colOff>3695479</xdr:colOff>
      <xdr:row>69</xdr:row>
      <xdr:rowOff>679781</xdr:rowOff>
    </xdr:to>
    <xdr:pic>
      <xdr:nvPicPr>
        <xdr:cNvPr id="156" name="Picture 155" descr="spark_v3_hcmeds_MOMELOTINIB.png">
          <a:extLst>
            <a:ext uri="{FF2B5EF4-FFF2-40B4-BE49-F238E27FC236}">
              <a16:creationId xmlns:a16="http://schemas.microsoft.com/office/drawing/2014/main" id="{723E70A2-A08D-49A2-A7EA-689896B04B66}"/>
            </a:ext>
          </a:extLst>
        </xdr:cNvPr>
        <xdr:cNvPicPr>
          <a:picLocks noChangeAspect="1"/>
        </xdr:cNvPicPr>
      </xdr:nvPicPr>
      <xdr:blipFill>
        <a:blip xmlns:r="http://schemas.openxmlformats.org/officeDocument/2006/relationships" r:embed="rId54"/>
        <a:stretch>
          <a:fillRect/>
        </a:stretch>
      </xdr:blipFill>
      <xdr:spPr>
        <a:xfrm>
          <a:off x="3476625" y="56892825"/>
          <a:ext cx="3647854" cy="632156"/>
        </a:xfrm>
        <a:prstGeom prst="rect">
          <a:avLst/>
        </a:prstGeom>
      </xdr:spPr>
    </xdr:pic>
    <xdr:clientData/>
  </xdr:twoCellAnchor>
  <xdr:twoCellAnchor>
    <xdr:from>
      <xdr:col>15</xdr:col>
      <xdr:colOff>47625</xdr:colOff>
      <xdr:row>70</xdr:row>
      <xdr:rowOff>47625</xdr:rowOff>
    </xdr:from>
    <xdr:to>
      <xdr:col>15</xdr:col>
      <xdr:colOff>3695479</xdr:colOff>
      <xdr:row>70</xdr:row>
      <xdr:rowOff>679781</xdr:rowOff>
    </xdr:to>
    <xdr:pic>
      <xdr:nvPicPr>
        <xdr:cNvPr id="157" name="Picture 156" descr="spark_v3_hcmeds_NIRMATRELVIR.png">
          <a:extLst>
            <a:ext uri="{FF2B5EF4-FFF2-40B4-BE49-F238E27FC236}">
              <a16:creationId xmlns:a16="http://schemas.microsoft.com/office/drawing/2014/main" id="{73526B1D-514E-4A6F-AA7D-EDFC7F78791F}"/>
            </a:ext>
          </a:extLst>
        </xdr:cNvPr>
        <xdr:cNvPicPr>
          <a:picLocks noChangeAspect="1"/>
        </xdr:cNvPicPr>
      </xdr:nvPicPr>
      <xdr:blipFill>
        <a:blip xmlns:r="http://schemas.openxmlformats.org/officeDocument/2006/relationships" r:embed="rId55"/>
        <a:stretch>
          <a:fillRect/>
        </a:stretch>
      </xdr:blipFill>
      <xdr:spPr>
        <a:xfrm>
          <a:off x="3476625" y="57711975"/>
          <a:ext cx="3647854" cy="632156"/>
        </a:xfrm>
        <a:prstGeom prst="rect">
          <a:avLst/>
        </a:prstGeom>
      </xdr:spPr>
    </xdr:pic>
    <xdr:clientData/>
  </xdr:twoCellAnchor>
  <xdr:twoCellAnchor>
    <xdr:from>
      <xdr:col>15</xdr:col>
      <xdr:colOff>47625</xdr:colOff>
      <xdr:row>71</xdr:row>
      <xdr:rowOff>47625</xdr:rowOff>
    </xdr:from>
    <xdr:to>
      <xdr:col>15</xdr:col>
      <xdr:colOff>3695479</xdr:colOff>
      <xdr:row>71</xdr:row>
      <xdr:rowOff>679781</xdr:rowOff>
    </xdr:to>
    <xdr:pic>
      <xdr:nvPicPr>
        <xdr:cNvPr id="158" name="Picture 157" descr="spark_v3_hcmeds_NIRSEVIMAB.png">
          <a:extLst>
            <a:ext uri="{FF2B5EF4-FFF2-40B4-BE49-F238E27FC236}">
              <a16:creationId xmlns:a16="http://schemas.microsoft.com/office/drawing/2014/main" id="{13DCA7A0-A84A-43F9-9446-8BDBC28E4C4D}"/>
            </a:ext>
          </a:extLst>
        </xdr:cNvPr>
        <xdr:cNvPicPr>
          <a:picLocks noChangeAspect="1"/>
        </xdr:cNvPicPr>
      </xdr:nvPicPr>
      <xdr:blipFill>
        <a:blip xmlns:r="http://schemas.openxmlformats.org/officeDocument/2006/relationships" r:embed="rId56"/>
        <a:stretch>
          <a:fillRect/>
        </a:stretch>
      </xdr:blipFill>
      <xdr:spPr>
        <a:xfrm>
          <a:off x="3476625" y="58531125"/>
          <a:ext cx="3647854" cy="632156"/>
        </a:xfrm>
        <a:prstGeom prst="rect">
          <a:avLst/>
        </a:prstGeom>
      </xdr:spPr>
    </xdr:pic>
    <xdr:clientData/>
  </xdr:twoCellAnchor>
  <xdr:twoCellAnchor>
    <xdr:from>
      <xdr:col>15</xdr:col>
      <xdr:colOff>47625</xdr:colOff>
      <xdr:row>72</xdr:row>
      <xdr:rowOff>47625</xdr:rowOff>
    </xdr:from>
    <xdr:to>
      <xdr:col>15</xdr:col>
      <xdr:colOff>3695479</xdr:colOff>
      <xdr:row>72</xdr:row>
      <xdr:rowOff>679781</xdr:rowOff>
    </xdr:to>
    <xdr:pic>
      <xdr:nvPicPr>
        <xdr:cNvPr id="159" name="Picture 158" descr="spark_v3_hcmeds_ODEVIXIBAT.png">
          <a:extLst>
            <a:ext uri="{FF2B5EF4-FFF2-40B4-BE49-F238E27FC236}">
              <a16:creationId xmlns:a16="http://schemas.microsoft.com/office/drawing/2014/main" id="{6A794D23-39DC-4A91-8224-E6C13B78CD22}"/>
            </a:ext>
          </a:extLst>
        </xdr:cNvPr>
        <xdr:cNvPicPr>
          <a:picLocks noChangeAspect="1"/>
        </xdr:cNvPicPr>
      </xdr:nvPicPr>
      <xdr:blipFill>
        <a:blip xmlns:r="http://schemas.openxmlformats.org/officeDocument/2006/relationships" r:embed="rId57"/>
        <a:stretch>
          <a:fillRect/>
        </a:stretch>
      </xdr:blipFill>
      <xdr:spPr>
        <a:xfrm>
          <a:off x="3476625" y="59350275"/>
          <a:ext cx="3647854" cy="632156"/>
        </a:xfrm>
        <a:prstGeom prst="rect">
          <a:avLst/>
        </a:prstGeom>
      </xdr:spPr>
    </xdr:pic>
    <xdr:clientData/>
  </xdr:twoCellAnchor>
  <xdr:twoCellAnchor>
    <xdr:from>
      <xdr:col>15</xdr:col>
      <xdr:colOff>47625</xdr:colOff>
      <xdr:row>73</xdr:row>
      <xdr:rowOff>47625</xdr:rowOff>
    </xdr:from>
    <xdr:to>
      <xdr:col>15</xdr:col>
      <xdr:colOff>3695479</xdr:colOff>
      <xdr:row>73</xdr:row>
      <xdr:rowOff>679781</xdr:rowOff>
    </xdr:to>
    <xdr:pic>
      <xdr:nvPicPr>
        <xdr:cNvPr id="160" name="Picture 159" descr="spark_v3_hcmeds_OLIPUDASEALFA.png">
          <a:extLst>
            <a:ext uri="{FF2B5EF4-FFF2-40B4-BE49-F238E27FC236}">
              <a16:creationId xmlns:a16="http://schemas.microsoft.com/office/drawing/2014/main" id="{2E0268CE-1FDF-45BB-A01F-03B7CD9AA757}"/>
            </a:ext>
          </a:extLst>
        </xdr:cNvPr>
        <xdr:cNvPicPr>
          <a:picLocks noChangeAspect="1"/>
        </xdr:cNvPicPr>
      </xdr:nvPicPr>
      <xdr:blipFill>
        <a:blip xmlns:r="http://schemas.openxmlformats.org/officeDocument/2006/relationships" r:embed="rId58"/>
        <a:stretch>
          <a:fillRect/>
        </a:stretch>
      </xdr:blipFill>
      <xdr:spPr>
        <a:xfrm>
          <a:off x="3476625" y="60169425"/>
          <a:ext cx="3647854" cy="632156"/>
        </a:xfrm>
        <a:prstGeom prst="rect">
          <a:avLst/>
        </a:prstGeom>
      </xdr:spPr>
    </xdr:pic>
    <xdr:clientData/>
  </xdr:twoCellAnchor>
  <xdr:twoCellAnchor>
    <xdr:from>
      <xdr:col>15</xdr:col>
      <xdr:colOff>47625</xdr:colOff>
      <xdr:row>74</xdr:row>
      <xdr:rowOff>47625</xdr:rowOff>
    </xdr:from>
    <xdr:to>
      <xdr:col>15</xdr:col>
      <xdr:colOff>3695479</xdr:colOff>
      <xdr:row>74</xdr:row>
      <xdr:rowOff>679781</xdr:rowOff>
    </xdr:to>
    <xdr:pic>
      <xdr:nvPicPr>
        <xdr:cNvPr id="161" name="Picture 160" descr="spark_v3_hcmeds_OSPEMIFENE.png">
          <a:extLst>
            <a:ext uri="{FF2B5EF4-FFF2-40B4-BE49-F238E27FC236}">
              <a16:creationId xmlns:a16="http://schemas.microsoft.com/office/drawing/2014/main" id="{2A624BE2-F67C-4234-8AA0-0F47BCCCF921}"/>
            </a:ext>
          </a:extLst>
        </xdr:cNvPr>
        <xdr:cNvPicPr>
          <a:picLocks noChangeAspect="1"/>
        </xdr:cNvPicPr>
      </xdr:nvPicPr>
      <xdr:blipFill>
        <a:blip xmlns:r="http://schemas.openxmlformats.org/officeDocument/2006/relationships" r:embed="rId59"/>
        <a:stretch>
          <a:fillRect/>
        </a:stretch>
      </xdr:blipFill>
      <xdr:spPr>
        <a:xfrm>
          <a:off x="3476625" y="60988575"/>
          <a:ext cx="3647854" cy="632156"/>
        </a:xfrm>
        <a:prstGeom prst="rect">
          <a:avLst/>
        </a:prstGeom>
      </xdr:spPr>
    </xdr:pic>
    <xdr:clientData/>
  </xdr:twoCellAnchor>
  <xdr:twoCellAnchor>
    <xdr:from>
      <xdr:col>15</xdr:col>
      <xdr:colOff>47625</xdr:colOff>
      <xdr:row>76</xdr:row>
      <xdr:rowOff>47625</xdr:rowOff>
    </xdr:from>
    <xdr:to>
      <xdr:col>15</xdr:col>
      <xdr:colOff>3695479</xdr:colOff>
      <xdr:row>76</xdr:row>
      <xdr:rowOff>679781</xdr:rowOff>
    </xdr:to>
    <xdr:pic>
      <xdr:nvPicPr>
        <xdr:cNvPr id="162" name="Picture 161" descr="spark_v3_hcmeds_PEGCETACOPLAN.png">
          <a:extLst>
            <a:ext uri="{FF2B5EF4-FFF2-40B4-BE49-F238E27FC236}">
              <a16:creationId xmlns:a16="http://schemas.microsoft.com/office/drawing/2014/main" id="{E329FC8B-17F0-4789-B838-CC475815C354}"/>
            </a:ext>
          </a:extLst>
        </xdr:cNvPr>
        <xdr:cNvPicPr>
          <a:picLocks noChangeAspect="1"/>
        </xdr:cNvPicPr>
      </xdr:nvPicPr>
      <xdr:blipFill>
        <a:blip xmlns:r="http://schemas.openxmlformats.org/officeDocument/2006/relationships" r:embed="rId60"/>
        <a:stretch>
          <a:fillRect/>
        </a:stretch>
      </xdr:blipFill>
      <xdr:spPr>
        <a:xfrm>
          <a:off x="3476625" y="62626875"/>
          <a:ext cx="3647854" cy="632156"/>
        </a:xfrm>
        <a:prstGeom prst="rect">
          <a:avLst/>
        </a:prstGeom>
      </xdr:spPr>
    </xdr:pic>
    <xdr:clientData/>
  </xdr:twoCellAnchor>
  <xdr:twoCellAnchor>
    <xdr:from>
      <xdr:col>15</xdr:col>
      <xdr:colOff>47625</xdr:colOff>
      <xdr:row>77</xdr:row>
      <xdr:rowOff>47625</xdr:rowOff>
    </xdr:from>
    <xdr:to>
      <xdr:col>15</xdr:col>
      <xdr:colOff>3695479</xdr:colOff>
      <xdr:row>77</xdr:row>
      <xdr:rowOff>679781</xdr:rowOff>
    </xdr:to>
    <xdr:pic>
      <xdr:nvPicPr>
        <xdr:cNvPr id="163" name="Picture 162" descr="spark_v3_hcmeds_PEGVALIASE.png">
          <a:extLst>
            <a:ext uri="{FF2B5EF4-FFF2-40B4-BE49-F238E27FC236}">
              <a16:creationId xmlns:a16="http://schemas.microsoft.com/office/drawing/2014/main" id="{BA9473B0-9200-4D26-9C80-0046B7FD8313}"/>
            </a:ext>
          </a:extLst>
        </xdr:cNvPr>
        <xdr:cNvPicPr>
          <a:picLocks noChangeAspect="1"/>
        </xdr:cNvPicPr>
      </xdr:nvPicPr>
      <xdr:blipFill>
        <a:blip xmlns:r="http://schemas.openxmlformats.org/officeDocument/2006/relationships" r:embed="rId61"/>
        <a:stretch>
          <a:fillRect/>
        </a:stretch>
      </xdr:blipFill>
      <xdr:spPr>
        <a:xfrm>
          <a:off x="3476625" y="63446025"/>
          <a:ext cx="3647854" cy="632156"/>
        </a:xfrm>
        <a:prstGeom prst="rect">
          <a:avLst/>
        </a:prstGeom>
      </xdr:spPr>
    </xdr:pic>
    <xdr:clientData/>
  </xdr:twoCellAnchor>
  <xdr:twoCellAnchor>
    <xdr:from>
      <xdr:col>15</xdr:col>
      <xdr:colOff>47625</xdr:colOff>
      <xdr:row>78</xdr:row>
      <xdr:rowOff>47625</xdr:rowOff>
    </xdr:from>
    <xdr:to>
      <xdr:col>15</xdr:col>
      <xdr:colOff>3695479</xdr:colOff>
      <xdr:row>78</xdr:row>
      <xdr:rowOff>679781</xdr:rowOff>
    </xdr:to>
    <xdr:pic>
      <xdr:nvPicPr>
        <xdr:cNvPr id="164" name="Picture 163" descr="spark_v3_hcmeds_PEMIGATINIB.png">
          <a:extLst>
            <a:ext uri="{FF2B5EF4-FFF2-40B4-BE49-F238E27FC236}">
              <a16:creationId xmlns:a16="http://schemas.microsoft.com/office/drawing/2014/main" id="{8A2D1104-5B76-4BBA-A3FD-7563CE3D0285}"/>
            </a:ext>
          </a:extLst>
        </xdr:cNvPr>
        <xdr:cNvPicPr>
          <a:picLocks noChangeAspect="1"/>
        </xdr:cNvPicPr>
      </xdr:nvPicPr>
      <xdr:blipFill>
        <a:blip xmlns:r="http://schemas.openxmlformats.org/officeDocument/2006/relationships" r:embed="rId62"/>
        <a:stretch>
          <a:fillRect/>
        </a:stretch>
      </xdr:blipFill>
      <xdr:spPr>
        <a:xfrm>
          <a:off x="3476625" y="64265175"/>
          <a:ext cx="3647854" cy="632156"/>
        </a:xfrm>
        <a:prstGeom prst="rect">
          <a:avLst/>
        </a:prstGeom>
      </xdr:spPr>
    </xdr:pic>
    <xdr:clientData/>
  </xdr:twoCellAnchor>
  <xdr:twoCellAnchor>
    <xdr:from>
      <xdr:col>15</xdr:col>
      <xdr:colOff>47625</xdr:colOff>
      <xdr:row>80</xdr:row>
      <xdr:rowOff>47625</xdr:rowOff>
    </xdr:from>
    <xdr:to>
      <xdr:col>15</xdr:col>
      <xdr:colOff>3695479</xdr:colOff>
      <xdr:row>80</xdr:row>
      <xdr:rowOff>679781</xdr:rowOff>
    </xdr:to>
    <xdr:pic>
      <xdr:nvPicPr>
        <xdr:cNvPr id="165" name="Picture 164" descr="spark_v3_hcmeds_PITOLISANT.png">
          <a:extLst>
            <a:ext uri="{FF2B5EF4-FFF2-40B4-BE49-F238E27FC236}">
              <a16:creationId xmlns:a16="http://schemas.microsoft.com/office/drawing/2014/main" id="{E0E43D95-9115-4A62-9146-5F65D8E79AE3}"/>
            </a:ext>
          </a:extLst>
        </xdr:cNvPr>
        <xdr:cNvPicPr>
          <a:picLocks noChangeAspect="1"/>
        </xdr:cNvPicPr>
      </xdr:nvPicPr>
      <xdr:blipFill>
        <a:blip xmlns:r="http://schemas.openxmlformats.org/officeDocument/2006/relationships" r:embed="rId63"/>
        <a:stretch>
          <a:fillRect/>
        </a:stretch>
      </xdr:blipFill>
      <xdr:spPr>
        <a:xfrm>
          <a:off x="3476625" y="65903475"/>
          <a:ext cx="3647854" cy="632156"/>
        </a:xfrm>
        <a:prstGeom prst="rect">
          <a:avLst/>
        </a:prstGeom>
      </xdr:spPr>
    </xdr:pic>
    <xdr:clientData/>
  </xdr:twoCellAnchor>
  <xdr:twoCellAnchor>
    <xdr:from>
      <xdr:col>15</xdr:col>
      <xdr:colOff>47625</xdr:colOff>
      <xdr:row>81</xdr:row>
      <xdr:rowOff>47625</xdr:rowOff>
    </xdr:from>
    <xdr:to>
      <xdr:col>15</xdr:col>
      <xdr:colOff>3695479</xdr:colOff>
      <xdr:row>81</xdr:row>
      <xdr:rowOff>679781</xdr:rowOff>
    </xdr:to>
    <xdr:pic>
      <xdr:nvPicPr>
        <xdr:cNvPr id="166" name="Picture 165" descr="spark_v3_hcmeds_PONESIMOD.png">
          <a:extLst>
            <a:ext uri="{FF2B5EF4-FFF2-40B4-BE49-F238E27FC236}">
              <a16:creationId xmlns:a16="http://schemas.microsoft.com/office/drawing/2014/main" id="{EF57C2A2-942C-442F-A61F-FDD228A60893}"/>
            </a:ext>
          </a:extLst>
        </xdr:cNvPr>
        <xdr:cNvPicPr>
          <a:picLocks noChangeAspect="1"/>
        </xdr:cNvPicPr>
      </xdr:nvPicPr>
      <xdr:blipFill>
        <a:blip xmlns:r="http://schemas.openxmlformats.org/officeDocument/2006/relationships" r:embed="rId64"/>
        <a:stretch>
          <a:fillRect/>
        </a:stretch>
      </xdr:blipFill>
      <xdr:spPr>
        <a:xfrm>
          <a:off x="3476625" y="66722625"/>
          <a:ext cx="3647854" cy="632156"/>
        </a:xfrm>
        <a:prstGeom prst="rect">
          <a:avLst/>
        </a:prstGeom>
      </xdr:spPr>
    </xdr:pic>
    <xdr:clientData/>
  </xdr:twoCellAnchor>
  <xdr:twoCellAnchor>
    <xdr:from>
      <xdr:col>15</xdr:col>
      <xdr:colOff>47625</xdr:colOff>
      <xdr:row>82</xdr:row>
      <xdr:rowOff>47625</xdr:rowOff>
    </xdr:from>
    <xdr:to>
      <xdr:col>15</xdr:col>
      <xdr:colOff>3695479</xdr:colOff>
      <xdr:row>82</xdr:row>
      <xdr:rowOff>679781</xdr:rowOff>
    </xdr:to>
    <xdr:pic>
      <xdr:nvPicPr>
        <xdr:cNvPr id="167" name="Picture 166" descr="spark_v3_hcmeds_PRALSETINIB.png">
          <a:extLst>
            <a:ext uri="{FF2B5EF4-FFF2-40B4-BE49-F238E27FC236}">
              <a16:creationId xmlns:a16="http://schemas.microsoft.com/office/drawing/2014/main" id="{D876C427-C130-4758-818B-C5E715BA8AD8}"/>
            </a:ext>
          </a:extLst>
        </xdr:cNvPr>
        <xdr:cNvPicPr>
          <a:picLocks noChangeAspect="1"/>
        </xdr:cNvPicPr>
      </xdr:nvPicPr>
      <xdr:blipFill>
        <a:blip xmlns:r="http://schemas.openxmlformats.org/officeDocument/2006/relationships" r:embed="rId65"/>
        <a:stretch>
          <a:fillRect/>
        </a:stretch>
      </xdr:blipFill>
      <xdr:spPr>
        <a:xfrm>
          <a:off x="3476625" y="67541775"/>
          <a:ext cx="3647854" cy="632156"/>
        </a:xfrm>
        <a:prstGeom prst="rect">
          <a:avLst/>
        </a:prstGeom>
      </xdr:spPr>
    </xdr:pic>
    <xdr:clientData/>
  </xdr:twoCellAnchor>
  <xdr:twoCellAnchor>
    <xdr:from>
      <xdr:col>15</xdr:col>
      <xdr:colOff>47625</xdr:colOff>
      <xdr:row>83</xdr:row>
      <xdr:rowOff>47625</xdr:rowOff>
    </xdr:from>
    <xdr:to>
      <xdr:col>15</xdr:col>
      <xdr:colOff>3698070</xdr:colOff>
      <xdr:row>83</xdr:row>
      <xdr:rowOff>679781</xdr:rowOff>
    </xdr:to>
    <xdr:pic>
      <xdr:nvPicPr>
        <xdr:cNvPr id="168" name="Picture 167" descr="spark_v3_hcmeds_RELATLIMAB.png">
          <a:extLst>
            <a:ext uri="{FF2B5EF4-FFF2-40B4-BE49-F238E27FC236}">
              <a16:creationId xmlns:a16="http://schemas.microsoft.com/office/drawing/2014/main" id="{C490F68F-FD19-446A-BEA3-CD55CC88327C}"/>
            </a:ext>
          </a:extLst>
        </xdr:cNvPr>
        <xdr:cNvPicPr>
          <a:picLocks noChangeAspect="1"/>
        </xdr:cNvPicPr>
      </xdr:nvPicPr>
      <xdr:blipFill>
        <a:blip xmlns:r="http://schemas.openxmlformats.org/officeDocument/2006/relationships" r:embed="rId66"/>
        <a:stretch>
          <a:fillRect/>
        </a:stretch>
      </xdr:blipFill>
      <xdr:spPr>
        <a:xfrm>
          <a:off x="3476625" y="68360925"/>
          <a:ext cx="3650445" cy="632156"/>
        </a:xfrm>
        <a:prstGeom prst="rect">
          <a:avLst/>
        </a:prstGeom>
      </xdr:spPr>
    </xdr:pic>
    <xdr:clientData/>
  </xdr:twoCellAnchor>
  <xdr:twoCellAnchor>
    <xdr:from>
      <xdr:col>15</xdr:col>
      <xdr:colOff>47625</xdr:colOff>
      <xdr:row>84</xdr:row>
      <xdr:rowOff>47625</xdr:rowOff>
    </xdr:from>
    <xdr:to>
      <xdr:col>15</xdr:col>
      <xdr:colOff>3695479</xdr:colOff>
      <xdr:row>84</xdr:row>
      <xdr:rowOff>679781</xdr:rowOff>
    </xdr:to>
    <xdr:pic>
      <xdr:nvPicPr>
        <xdr:cNvPr id="169" name="Picture 168" descr="spark_v3_hcmeds_RELUGOLIX.png">
          <a:extLst>
            <a:ext uri="{FF2B5EF4-FFF2-40B4-BE49-F238E27FC236}">
              <a16:creationId xmlns:a16="http://schemas.microsoft.com/office/drawing/2014/main" id="{D4AF6B4A-9D97-44C3-9090-B61636343E1C}"/>
            </a:ext>
          </a:extLst>
        </xdr:cNvPr>
        <xdr:cNvPicPr>
          <a:picLocks noChangeAspect="1"/>
        </xdr:cNvPicPr>
      </xdr:nvPicPr>
      <xdr:blipFill>
        <a:blip xmlns:r="http://schemas.openxmlformats.org/officeDocument/2006/relationships" r:embed="rId67"/>
        <a:stretch>
          <a:fillRect/>
        </a:stretch>
      </xdr:blipFill>
      <xdr:spPr>
        <a:xfrm>
          <a:off x="3476625" y="69180075"/>
          <a:ext cx="3647854" cy="632156"/>
        </a:xfrm>
        <a:prstGeom prst="rect">
          <a:avLst/>
        </a:prstGeom>
      </xdr:spPr>
    </xdr:pic>
    <xdr:clientData/>
  </xdr:twoCellAnchor>
  <xdr:twoCellAnchor>
    <xdr:from>
      <xdr:col>15</xdr:col>
      <xdr:colOff>47625</xdr:colOff>
      <xdr:row>85</xdr:row>
      <xdr:rowOff>47625</xdr:rowOff>
    </xdr:from>
    <xdr:to>
      <xdr:col>15</xdr:col>
      <xdr:colOff>3695479</xdr:colOff>
      <xdr:row>85</xdr:row>
      <xdr:rowOff>679781</xdr:rowOff>
    </xdr:to>
    <xdr:pic>
      <xdr:nvPicPr>
        <xdr:cNvPr id="170" name="Picture 169" descr="spark_v3_hcmeds_RIMEGEPANT.png">
          <a:extLst>
            <a:ext uri="{FF2B5EF4-FFF2-40B4-BE49-F238E27FC236}">
              <a16:creationId xmlns:a16="http://schemas.microsoft.com/office/drawing/2014/main" id="{BC54DD0E-E2E8-4741-8EDB-1CF3DB5865B4}"/>
            </a:ext>
          </a:extLst>
        </xdr:cNvPr>
        <xdr:cNvPicPr>
          <a:picLocks noChangeAspect="1"/>
        </xdr:cNvPicPr>
      </xdr:nvPicPr>
      <xdr:blipFill>
        <a:blip xmlns:r="http://schemas.openxmlformats.org/officeDocument/2006/relationships" r:embed="rId68"/>
        <a:stretch>
          <a:fillRect/>
        </a:stretch>
      </xdr:blipFill>
      <xdr:spPr>
        <a:xfrm>
          <a:off x="3476625" y="69999225"/>
          <a:ext cx="3647854" cy="632156"/>
        </a:xfrm>
        <a:prstGeom prst="rect">
          <a:avLst/>
        </a:prstGeom>
      </xdr:spPr>
    </xdr:pic>
    <xdr:clientData/>
  </xdr:twoCellAnchor>
  <xdr:twoCellAnchor>
    <xdr:from>
      <xdr:col>15</xdr:col>
      <xdr:colOff>47625</xdr:colOff>
      <xdr:row>86</xdr:row>
      <xdr:rowOff>47625</xdr:rowOff>
    </xdr:from>
    <xdr:to>
      <xdr:col>15</xdr:col>
      <xdr:colOff>3695479</xdr:colOff>
      <xdr:row>86</xdr:row>
      <xdr:rowOff>679781</xdr:rowOff>
    </xdr:to>
    <xdr:pic>
      <xdr:nvPicPr>
        <xdr:cNvPr id="171" name="Picture 170" descr="spark_v3_hcmeds_RISDIPLAM.png">
          <a:extLst>
            <a:ext uri="{FF2B5EF4-FFF2-40B4-BE49-F238E27FC236}">
              <a16:creationId xmlns:a16="http://schemas.microsoft.com/office/drawing/2014/main" id="{490BFAD1-E8F0-46CE-9311-36C5D2CD3485}"/>
            </a:ext>
          </a:extLst>
        </xdr:cNvPr>
        <xdr:cNvPicPr>
          <a:picLocks noChangeAspect="1"/>
        </xdr:cNvPicPr>
      </xdr:nvPicPr>
      <xdr:blipFill>
        <a:blip xmlns:r="http://schemas.openxmlformats.org/officeDocument/2006/relationships" r:embed="rId69"/>
        <a:stretch>
          <a:fillRect/>
        </a:stretch>
      </xdr:blipFill>
      <xdr:spPr>
        <a:xfrm>
          <a:off x="3476625" y="70818375"/>
          <a:ext cx="3647854" cy="632156"/>
        </a:xfrm>
        <a:prstGeom prst="rect">
          <a:avLst/>
        </a:prstGeom>
      </xdr:spPr>
    </xdr:pic>
    <xdr:clientData/>
  </xdr:twoCellAnchor>
  <xdr:twoCellAnchor>
    <xdr:from>
      <xdr:col>15</xdr:col>
      <xdr:colOff>47625</xdr:colOff>
      <xdr:row>87</xdr:row>
      <xdr:rowOff>47625</xdr:rowOff>
    </xdr:from>
    <xdr:to>
      <xdr:col>15</xdr:col>
      <xdr:colOff>3695479</xdr:colOff>
      <xdr:row>87</xdr:row>
      <xdr:rowOff>679781</xdr:rowOff>
    </xdr:to>
    <xdr:pic>
      <xdr:nvPicPr>
        <xdr:cNvPr id="172" name="Picture 171" descr="spark_v3_hcmeds_RITLECITINIB.png">
          <a:extLst>
            <a:ext uri="{FF2B5EF4-FFF2-40B4-BE49-F238E27FC236}">
              <a16:creationId xmlns:a16="http://schemas.microsoft.com/office/drawing/2014/main" id="{5685688A-B04C-4FC1-A6D6-95569EE2E502}"/>
            </a:ext>
          </a:extLst>
        </xdr:cNvPr>
        <xdr:cNvPicPr>
          <a:picLocks noChangeAspect="1"/>
        </xdr:cNvPicPr>
      </xdr:nvPicPr>
      <xdr:blipFill>
        <a:blip xmlns:r="http://schemas.openxmlformats.org/officeDocument/2006/relationships" r:embed="rId70"/>
        <a:stretch>
          <a:fillRect/>
        </a:stretch>
      </xdr:blipFill>
      <xdr:spPr>
        <a:xfrm>
          <a:off x="3476625" y="71637525"/>
          <a:ext cx="3647854" cy="632156"/>
        </a:xfrm>
        <a:prstGeom prst="rect">
          <a:avLst/>
        </a:prstGeom>
      </xdr:spPr>
    </xdr:pic>
    <xdr:clientData/>
  </xdr:twoCellAnchor>
  <xdr:twoCellAnchor>
    <xdr:from>
      <xdr:col>15</xdr:col>
      <xdr:colOff>47625</xdr:colOff>
      <xdr:row>88</xdr:row>
      <xdr:rowOff>47625</xdr:rowOff>
    </xdr:from>
    <xdr:to>
      <xdr:col>15</xdr:col>
      <xdr:colOff>3695479</xdr:colOff>
      <xdr:row>88</xdr:row>
      <xdr:rowOff>679781</xdr:rowOff>
    </xdr:to>
    <xdr:pic>
      <xdr:nvPicPr>
        <xdr:cNvPr id="173" name="Picture 172" descr="spark_v3_hcmeds_SACITUZUMABGOVITECAN.png">
          <a:extLst>
            <a:ext uri="{FF2B5EF4-FFF2-40B4-BE49-F238E27FC236}">
              <a16:creationId xmlns:a16="http://schemas.microsoft.com/office/drawing/2014/main" id="{009BCC19-A642-436A-BA90-B42C494575D1}"/>
            </a:ext>
          </a:extLst>
        </xdr:cNvPr>
        <xdr:cNvPicPr>
          <a:picLocks noChangeAspect="1"/>
        </xdr:cNvPicPr>
      </xdr:nvPicPr>
      <xdr:blipFill>
        <a:blip xmlns:r="http://schemas.openxmlformats.org/officeDocument/2006/relationships" r:embed="rId71"/>
        <a:stretch>
          <a:fillRect/>
        </a:stretch>
      </xdr:blipFill>
      <xdr:spPr>
        <a:xfrm>
          <a:off x="3476625" y="72456675"/>
          <a:ext cx="3647854" cy="632156"/>
        </a:xfrm>
        <a:prstGeom prst="rect">
          <a:avLst/>
        </a:prstGeom>
      </xdr:spPr>
    </xdr:pic>
    <xdr:clientData/>
  </xdr:twoCellAnchor>
  <xdr:twoCellAnchor>
    <xdr:from>
      <xdr:col>15</xdr:col>
      <xdr:colOff>47625</xdr:colOff>
      <xdr:row>90</xdr:row>
      <xdr:rowOff>47625</xdr:rowOff>
    </xdr:from>
    <xdr:to>
      <xdr:col>15</xdr:col>
      <xdr:colOff>3695479</xdr:colOff>
      <xdr:row>90</xdr:row>
      <xdr:rowOff>679781</xdr:rowOff>
    </xdr:to>
    <xdr:pic>
      <xdr:nvPicPr>
        <xdr:cNvPr id="174" name="Picture 173" descr="spark_v3_hcmeds_SELINEXOR.png">
          <a:extLst>
            <a:ext uri="{FF2B5EF4-FFF2-40B4-BE49-F238E27FC236}">
              <a16:creationId xmlns:a16="http://schemas.microsoft.com/office/drawing/2014/main" id="{536A7ED3-0EA2-40F6-8201-2E9CA7AA0D78}"/>
            </a:ext>
          </a:extLst>
        </xdr:cNvPr>
        <xdr:cNvPicPr>
          <a:picLocks noChangeAspect="1"/>
        </xdr:cNvPicPr>
      </xdr:nvPicPr>
      <xdr:blipFill>
        <a:blip xmlns:r="http://schemas.openxmlformats.org/officeDocument/2006/relationships" r:embed="rId72"/>
        <a:stretch>
          <a:fillRect/>
        </a:stretch>
      </xdr:blipFill>
      <xdr:spPr>
        <a:xfrm>
          <a:off x="3476625" y="74094975"/>
          <a:ext cx="3647854" cy="632156"/>
        </a:xfrm>
        <a:prstGeom prst="rect">
          <a:avLst/>
        </a:prstGeom>
      </xdr:spPr>
    </xdr:pic>
    <xdr:clientData/>
  </xdr:twoCellAnchor>
  <xdr:twoCellAnchor>
    <xdr:from>
      <xdr:col>15</xdr:col>
      <xdr:colOff>47625</xdr:colOff>
      <xdr:row>91</xdr:row>
      <xdr:rowOff>47625</xdr:rowOff>
    </xdr:from>
    <xdr:to>
      <xdr:col>15</xdr:col>
      <xdr:colOff>3695479</xdr:colOff>
      <xdr:row>91</xdr:row>
      <xdr:rowOff>679781</xdr:rowOff>
    </xdr:to>
    <xdr:pic>
      <xdr:nvPicPr>
        <xdr:cNvPr id="175" name="Picture 174" descr="spark_v3_hcmeds_SELPERCATINIB.png">
          <a:extLst>
            <a:ext uri="{FF2B5EF4-FFF2-40B4-BE49-F238E27FC236}">
              <a16:creationId xmlns:a16="http://schemas.microsoft.com/office/drawing/2014/main" id="{C06E0C79-C453-4E86-9D93-CF2E93D5A356}"/>
            </a:ext>
          </a:extLst>
        </xdr:cNvPr>
        <xdr:cNvPicPr>
          <a:picLocks noChangeAspect="1"/>
        </xdr:cNvPicPr>
      </xdr:nvPicPr>
      <xdr:blipFill>
        <a:blip xmlns:r="http://schemas.openxmlformats.org/officeDocument/2006/relationships" r:embed="rId73"/>
        <a:stretch>
          <a:fillRect/>
        </a:stretch>
      </xdr:blipFill>
      <xdr:spPr>
        <a:xfrm>
          <a:off x="3476625" y="74914125"/>
          <a:ext cx="3647854" cy="632156"/>
        </a:xfrm>
        <a:prstGeom prst="rect">
          <a:avLst/>
        </a:prstGeom>
      </xdr:spPr>
    </xdr:pic>
    <xdr:clientData/>
  </xdr:twoCellAnchor>
  <xdr:twoCellAnchor>
    <xdr:from>
      <xdr:col>15</xdr:col>
      <xdr:colOff>47625</xdr:colOff>
      <xdr:row>92</xdr:row>
      <xdr:rowOff>47625</xdr:rowOff>
    </xdr:from>
    <xdr:to>
      <xdr:col>15</xdr:col>
      <xdr:colOff>3695479</xdr:colOff>
      <xdr:row>92</xdr:row>
      <xdr:rowOff>679781</xdr:rowOff>
    </xdr:to>
    <xdr:pic>
      <xdr:nvPicPr>
        <xdr:cNvPr id="176" name="Picture 175" descr="spark_v3_hcmeds_SELUMETINIB.png">
          <a:extLst>
            <a:ext uri="{FF2B5EF4-FFF2-40B4-BE49-F238E27FC236}">
              <a16:creationId xmlns:a16="http://schemas.microsoft.com/office/drawing/2014/main" id="{7318B1E9-7B40-4A44-AF9F-846738366950}"/>
            </a:ext>
          </a:extLst>
        </xdr:cNvPr>
        <xdr:cNvPicPr>
          <a:picLocks noChangeAspect="1"/>
        </xdr:cNvPicPr>
      </xdr:nvPicPr>
      <xdr:blipFill>
        <a:blip xmlns:r="http://schemas.openxmlformats.org/officeDocument/2006/relationships" r:embed="rId74"/>
        <a:stretch>
          <a:fillRect/>
        </a:stretch>
      </xdr:blipFill>
      <xdr:spPr>
        <a:xfrm>
          <a:off x="3476625" y="75733275"/>
          <a:ext cx="3647854" cy="632156"/>
        </a:xfrm>
        <a:prstGeom prst="rect">
          <a:avLst/>
        </a:prstGeom>
      </xdr:spPr>
    </xdr:pic>
    <xdr:clientData/>
  </xdr:twoCellAnchor>
  <xdr:twoCellAnchor>
    <xdr:from>
      <xdr:col>15</xdr:col>
      <xdr:colOff>47625</xdr:colOff>
      <xdr:row>93</xdr:row>
      <xdr:rowOff>47625</xdr:rowOff>
    </xdr:from>
    <xdr:to>
      <xdr:col>15</xdr:col>
      <xdr:colOff>3695479</xdr:colOff>
      <xdr:row>93</xdr:row>
      <xdr:rowOff>679781</xdr:rowOff>
    </xdr:to>
    <xdr:pic>
      <xdr:nvPicPr>
        <xdr:cNvPr id="177" name="Picture 176" descr="spark_v3_hcmeds_SETMELANOTIDE.png">
          <a:extLst>
            <a:ext uri="{FF2B5EF4-FFF2-40B4-BE49-F238E27FC236}">
              <a16:creationId xmlns:a16="http://schemas.microsoft.com/office/drawing/2014/main" id="{4559C65D-1471-40F4-8143-970C84B604E6}"/>
            </a:ext>
          </a:extLst>
        </xdr:cNvPr>
        <xdr:cNvPicPr>
          <a:picLocks noChangeAspect="1"/>
        </xdr:cNvPicPr>
      </xdr:nvPicPr>
      <xdr:blipFill>
        <a:blip xmlns:r="http://schemas.openxmlformats.org/officeDocument/2006/relationships" r:embed="rId75"/>
        <a:stretch>
          <a:fillRect/>
        </a:stretch>
      </xdr:blipFill>
      <xdr:spPr>
        <a:xfrm>
          <a:off x="3476625" y="76552425"/>
          <a:ext cx="3647854" cy="632156"/>
        </a:xfrm>
        <a:prstGeom prst="rect">
          <a:avLst/>
        </a:prstGeom>
      </xdr:spPr>
    </xdr:pic>
    <xdr:clientData/>
  </xdr:twoCellAnchor>
  <xdr:twoCellAnchor>
    <xdr:from>
      <xdr:col>15</xdr:col>
      <xdr:colOff>47625</xdr:colOff>
      <xdr:row>94</xdr:row>
      <xdr:rowOff>47625</xdr:rowOff>
    </xdr:from>
    <xdr:to>
      <xdr:col>15</xdr:col>
      <xdr:colOff>3695479</xdr:colOff>
      <xdr:row>94</xdr:row>
      <xdr:rowOff>679781</xdr:rowOff>
    </xdr:to>
    <xdr:pic>
      <xdr:nvPicPr>
        <xdr:cNvPr id="178" name="Picture 177" descr="spark_v3_hcmeds_SOLRIAMFETOL.png">
          <a:extLst>
            <a:ext uri="{FF2B5EF4-FFF2-40B4-BE49-F238E27FC236}">
              <a16:creationId xmlns:a16="http://schemas.microsoft.com/office/drawing/2014/main" id="{783E1032-2D53-4C71-974A-0B21BD7E22F4}"/>
            </a:ext>
          </a:extLst>
        </xdr:cNvPr>
        <xdr:cNvPicPr>
          <a:picLocks noChangeAspect="1"/>
        </xdr:cNvPicPr>
      </xdr:nvPicPr>
      <xdr:blipFill>
        <a:blip xmlns:r="http://schemas.openxmlformats.org/officeDocument/2006/relationships" r:embed="rId76"/>
        <a:stretch>
          <a:fillRect/>
        </a:stretch>
      </xdr:blipFill>
      <xdr:spPr>
        <a:xfrm>
          <a:off x="3476625" y="77371575"/>
          <a:ext cx="3647854" cy="632156"/>
        </a:xfrm>
        <a:prstGeom prst="rect">
          <a:avLst/>
        </a:prstGeom>
      </xdr:spPr>
    </xdr:pic>
    <xdr:clientData/>
  </xdr:twoCellAnchor>
  <xdr:twoCellAnchor>
    <xdr:from>
      <xdr:col>15</xdr:col>
      <xdr:colOff>47625</xdr:colOff>
      <xdr:row>95</xdr:row>
      <xdr:rowOff>47625</xdr:rowOff>
    </xdr:from>
    <xdr:to>
      <xdr:col>15</xdr:col>
      <xdr:colOff>3695479</xdr:colOff>
      <xdr:row>95</xdr:row>
      <xdr:rowOff>679781</xdr:rowOff>
    </xdr:to>
    <xdr:pic>
      <xdr:nvPicPr>
        <xdr:cNvPr id="179" name="Picture 178" descr="spark_v3_hcmeds_SOMAPACITAN.png">
          <a:extLst>
            <a:ext uri="{FF2B5EF4-FFF2-40B4-BE49-F238E27FC236}">
              <a16:creationId xmlns:a16="http://schemas.microsoft.com/office/drawing/2014/main" id="{1C4C9FA8-173D-4422-9D65-374A33B67345}"/>
            </a:ext>
          </a:extLst>
        </xdr:cNvPr>
        <xdr:cNvPicPr>
          <a:picLocks noChangeAspect="1"/>
        </xdr:cNvPicPr>
      </xdr:nvPicPr>
      <xdr:blipFill>
        <a:blip xmlns:r="http://schemas.openxmlformats.org/officeDocument/2006/relationships" r:embed="rId77"/>
        <a:stretch>
          <a:fillRect/>
        </a:stretch>
      </xdr:blipFill>
      <xdr:spPr>
        <a:xfrm>
          <a:off x="3476625" y="78190725"/>
          <a:ext cx="3647854" cy="632156"/>
        </a:xfrm>
        <a:prstGeom prst="rect">
          <a:avLst/>
        </a:prstGeom>
      </xdr:spPr>
    </xdr:pic>
    <xdr:clientData/>
  </xdr:twoCellAnchor>
  <xdr:twoCellAnchor>
    <xdr:from>
      <xdr:col>15</xdr:col>
      <xdr:colOff>47625</xdr:colOff>
      <xdr:row>96</xdr:row>
      <xdr:rowOff>47625</xdr:rowOff>
    </xdr:from>
    <xdr:to>
      <xdr:col>15</xdr:col>
      <xdr:colOff>3695479</xdr:colOff>
      <xdr:row>96</xdr:row>
      <xdr:rowOff>679781</xdr:rowOff>
    </xdr:to>
    <xdr:pic>
      <xdr:nvPicPr>
        <xdr:cNvPr id="180" name="Picture 179" descr="spark_v3_hcmeds_SOMATROGON.png">
          <a:extLst>
            <a:ext uri="{FF2B5EF4-FFF2-40B4-BE49-F238E27FC236}">
              <a16:creationId xmlns:a16="http://schemas.microsoft.com/office/drawing/2014/main" id="{B8D2BAE6-F36C-4D0E-B68D-C54CC2FF6A87}"/>
            </a:ext>
          </a:extLst>
        </xdr:cNvPr>
        <xdr:cNvPicPr>
          <a:picLocks noChangeAspect="1"/>
        </xdr:cNvPicPr>
      </xdr:nvPicPr>
      <xdr:blipFill>
        <a:blip xmlns:r="http://schemas.openxmlformats.org/officeDocument/2006/relationships" r:embed="rId78"/>
        <a:stretch>
          <a:fillRect/>
        </a:stretch>
      </xdr:blipFill>
      <xdr:spPr>
        <a:xfrm>
          <a:off x="3476625" y="79009875"/>
          <a:ext cx="3647854" cy="632156"/>
        </a:xfrm>
        <a:prstGeom prst="rect">
          <a:avLst/>
        </a:prstGeom>
      </xdr:spPr>
    </xdr:pic>
    <xdr:clientData/>
  </xdr:twoCellAnchor>
  <xdr:twoCellAnchor>
    <xdr:from>
      <xdr:col>15</xdr:col>
      <xdr:colOff>47625</xdr:colOff>
      <xdr:row>97</xdr:row>
      <xdr:rowOff>47625</xdr:rowOff>
    </xdr:from>
    <xdr:to>
      <xdr:col>15</xdr:col>
      <xdr:colOff>3698070</xdr:colOff>
      <xdr:row>97</xdr:row>
      <xdr:rowOff>679781</xdr:rowOff>
    </xdr:to>
    <xdr:pic>
      <xdr:nvPicPr>
        <xdr:cNvPr id="181" name="Picture 180" descr="spark_v3_hcmeds_SOTATERCEPT.png">
          <a:extLst>
            <a:ext uri="{FF2B5EF4-FFF2-40B4-BE49-F238E27FC236}">
              <a16:creationId xmlns:a16="http://schemas.microsoft.com/office/drawing/2014/main" id="{453E463B-8BE5-4EB1-B875-F41A6694AD5F}"/>
            </a:ext>
          </a:extLst>
        </xdr:cNvPr>
        <xdr:cNvPicPr>
          <a:picLocks noChangeAspect="1"/>
        </xdr:cNvPicPr>
      </xdr:nvPicPr>
      <xdr:blipFill>
        <a:blip xmlns:r="http://schemas.openxmlformats.org/officeDocument/2006/relationships" r:embed="rId79"/>
        <a:stretch>
          <a:fillRect/>
        </a:stretch>
      </xdr:blipFill>
      <xdr:spPr>
        <a:xfrm>
          <a:off x="3476625" y="79829025"/>
          <a:ext cx="3650445" cy="632156"/>
        </a:xfrm>
        <a:prstGeom prst="rect">
          <a:avLst/>
        </a:prstGeom>
      </xdr:spPr>
    </xdr:pic>
    <xdr:clientData/>
  </xdr:twoCellAnchor>
  <xdr:twoCellAnchor>
    <xdr:from>
      <xdr:col>15</xdr:col>
      <xdr:colOff>47625</xdr:colOff>
      <xdr:row>98</xdr:row>
      <xdr:rowOff>47625</xdr:rowOff>
    </xdr:from>
    <xdr:to>
      <xdr:col>15</xdr:col>
      <xdr:colOff>3695479</xdr:colOff>
      <xdr:row>98</xdr:row>
      <xdr:rowOff>679781</xdr:rowOff>
    </xdr:to>
    <xdr:pic>
      <xdr:nvPicPr>
        <xdr:cNvPr id="182" name="Picture 181" descr="spark_v3_hcmeds_SOTORASIB.png">
          <a:extLst>
            <a:ext uri="{FF2B5EF4-FFF2-40B4-BE49-F238E27FC236}">
              <a16:creationId xmlns:a16="http://schemas.microsoft.com/office/drawing/2014/main" id="{899300A2-3060-4D7B-B6D3-A7AE1C7E45C9}"/>
            </a:ext>
          </a:extLst>
        </xdr:cNvPr>
        <xdr:cNvPicPr>
          <a:picLocks noChangeAspect="1"/>
        </xdr:cNvPicPr>
      </xdr:nvPicPr>
      <xdr:blipFill>
        <a:blip xmlns:r="http://schemas.openxmlformats.org/officeDocument/2006/relationships" r:embed="rId80"/>
        <a:stretch>
          <a:fillRect/>
        </a:stretch>
      </xdr:blipFill>
      <xdr:spPr>
        <a:xfrm>
          <a:off x="3476625" y="80648175"/>
          <a:ext cx="3647854" cy="632156"/>
        </a:xfrm>
        <a:prstGeom prst="rect">
          <a:avLst/>
        </a:prstGeom>
      </xdr:spPr>
    </xdr:pic>
    <xdr:clientData/>
  </xdr:twoCellAnchor>
  <xdr:twoCellAnchor>
    <xdr:from>
      <xdr:col>15</xdr:col>
      <xdr:colOff>47625</xdr:colOff>
      <xdr:row>99</xdr:row>
      <xdr:rowOff>47625</xdr:rowOff>
    </xdr:from>
    <xdr:to>
      <xdr:col>15</xdr:col>
      <xdr:colOff>3698070</xdr:colOff>
      <xdr:row>99</xdr:row>
      <xdr:rowOff>679781</xdr:rowOff>
    </xdr:to>
    <xdr:pic>
      <xdr:nvPicPr>
        <xdr:cNvPr id="183" name="Picture 182" descr="spark_v3_hcmeds_SPESOLIMAB.png">
          <a:extLst>
            <a:ext uri="{FF2B5EF4-FFF2-40B4-BE49-F238E27FC236}">
              <a16:creationId xmlns:a16="http://schemas.microsoft.com/office/drawing/2014/main" id="{F3E63B65-4E85-4492-AB83-B43B96490D71}"/>
            </a:ext>
          </a:extLst>
        </xdr:cNvPr>
        <xdr:cNvPicPr>
          <a:picLocks noChangeAspect="1"/>
        </xdr:cNvPicPr>
      </xdr:nvPicPr>
      <xdr:blipFill>
        <a:blip xmlns:r="http://schemas.openxmlformats.org/officeDocument/2006/relationships" r:embed="rId81"/>
        <a:stretch>
          <a:fillRect/>
        </a:stretch>
      </xdr:blipFill>
      <xdr:spPr>
        <a:xfrm>
          <a:off x="3476625" y="81467325"/>
          <a:ext cx="3650445" cy="632156"/>
        </a:xfrm>
        <a:prstGeom prst="rect">
          <a:avLst/>
        </a:prstGeom>
      </xdr:spPr>
    </xdr:pic>
    <xdr:clientData/>
  </xdr:twoCellAnchor>
  <xdr:twoCellAnchor>
    <xdr:from>
      <xdr:col>15</xdr:col>
      <xdr:colOff>47625</xdr:colOff>
      <xdr:row>101</xdr:row>
      <xdr:rowOff>47625</xdr:rowOff>
    </xdr:from>
    <xdr:to>
      <xdr:col>15</xdr:col>
      <xdr:colOff>3698070</xdr:colOff>
      <xdr:row>101</xdr:row>
      <xdr:rowOff>679781</xdr:rowOff>
    </xdr:to>
    <xdr:pic>
      <xdr:nvPicPr>
        <xdr:cNvPr id="184" name="Picture 183" descr="spark_v3_hcmeds_TALQUETAMAB.png">
          <a:extLst>
            <a:ext uri="{FF2B5EF4-FFF2-40B4-BE49-F238E27FC236}">
              <a16:creationId xmlns:a16="http://schemas.microsoft.com/office/drawing/2014/main" id="{4C0FFC7E-391A-4E19-AFD7-278630E9D50C}"/>
            </a:ext>
          </a:extLst>
        </xdr:cNvPr>
        <xdr:cNvPicPr>
          <a:picLocks noChangeAspect="1"/>
        </xdr:cNvPicPr>
      </xdr:nvPicPr>
      <xdr:blipFill>
        <a:blip xmlns:r="http://schemas.openxmlformats.org/officeDocument/2006/relationships" r:embed="rId82"/>
        <a:stretch>
          <a:fillRect/>
        </a:stretch>
      </xdr:blipFill>
      <xdr:spPr>
        <a:xfrm>
          <a:off x="3476625" y="83105625"/>
          <a:ext cx="3650445" cy="632156"/>
        </a:xfrm>
        <a:prstGeom prst="rect">
          <a:avLst/>
        </a:prstGeom>
      </xdr:spPr>
    </xdr:pic>
    <xdr:clientData/>
  </xdr:twoCellAnchor>
  <xdr:twoCellAnchor>
    <xdr:from>
      <xdr:col>15</xdr:col>
      <xdr:colOff>47625</xdr:colOff>
      <xdr:row>103</xdr:row>
      <xdr:rowOff>47625</xdr:rowOff>
    </xdr:from>
    <xdr:to>
      <xdr:col>15</xdr:col>
      <xdr:colOff>3700660</xdr:colOff>
      <xdr:row>103</xdr:row>
      <xdr:rowOff>679781</xdr:rowOff>
    </xdr:to>
    <xdr:pic>
      <xdr:nvPicPr>
        <xdr:cNvPr id="185" name="Picture 184" descr="spark_v3_hcmeds_TEBENTAFUSP.png">
          <a:extLst>
            <a:ext uri="{FF2B5EF4-FFF2-40B4-BE49-F238E27FC236}">
              <a16:creationId xmlns:a16="http://schemas.microsoft.com/office/drawing/2014/main" id="{E8AC08A2-AE83-430F-98B2-249431FC0FB3}"/>
            </a:ext>
          </a:extLst>
        </xdr:cNvPr>
        <xdr:cNvPicPr>
          <a:picLocks noChangeAspect="1"/>
        </xdr:cNvPicPr>
      </xdr:nvPicPr>
      <xdr:blipFill>
        <a:blip xmlns:r="http://schemas.openxmlformats.org/officeDocument/2006/relationships" r:embed="rId83"/>
        <a:stretch>
          <a:fillRect/>
        </a:stretch>
      </xdr:blipFill>
      <xdr:spPr>
        <a:xfrm>
          <a:off x="3476625" y="84743925"/>
          <a:ext cx="3653035" cy="632156"/>
        </a:xfrm>
        <a:prstGeom prst="rect">
          <a:avLst/>
        </a:prstGeom>
      </xdr:spPr>
    </xdr:pic>
    <xdr:clientData/>
  </xdr:twoCellAnchor>
  <xdr:twoCellAnchor>
    <xdr:from>
      <xdr:col>15</xdr:col>
      <xdr:colOff>47625</xdr:colOff>
      <xdr:row>104</xdr:row>
      <xdr:rowOff>47625</xdr:rowOff>
    </xdr:from>
    <xdr:to>
      <xdr:col>15</xdr:col>
      <xdr:colOff>3698070</xdr:colOff>
      <xdr:row>104</xdr:row>
      <xdr:rowOff>679781</xdr:rowOff>
    </xdr:to>
    <xdr:pic>
      <xdr:nvPicPr>
        <xdr:cNvPr id="186" name="Picture 185" descr="spark_v3_hcmeds_TECLISTAMAB.png">
          <a:extLst>
            <a:ext uri="{FF2B5EF4-FFF2-40B4-BE49-F238E27FC236}">
              <a16:creationId xmlns:a16="http://schemas.microsoft.com/office/drawing/2014/main" id="{BB27B770-432D-4404-A43E-8387ACE2561B}"/>
            </a:ext>
          </a:extLst>
        </xdr:cNvPr>
        <xdr:cNvPicPr>
          <a:picLocks noChangeAspect="1"/>
        </xdr:cNvPicPr>
      </xdr:nvPicPr>
      <xdr:blipFill>
        <a:blip xmlns:r="http://schemas.openxmlformats.org/officeDocument/2006/relationships" r:embed="rId84"/>
        <a:stretch>
          <a:fillRect/>
        </a:stretch>
      </xdr:blipFill>
      <xdr:spPr>
        <a:xfrm>
          <a:off x="3476625" y="85563075"/>
          <a:ext cx="3650445" cy="632156"/>
        </a:xfrm>
        <a:prstGeom prst="rect">
          <a:avLst/>
        </a:prstGeom>
      </xdr:spPr>
    </xdr:pic>
    <xdr:clientData/>
  </xdr:twoCellAnchor>
  <xdr:twoCellAnchor>
    <xdr:from>
      <xdr:col>15</xdr:col>
      <xdr:colOff>47625</xdr:colOff>
      <xdr:row>106</xdr:row>
      <xdr:rowOff>47625</xdr:rowOff>
    </xdr:from>
    <xdr:to>
      <xdr:col>15</xdr:col>
      <xdr:colOff>3695479</xdr:colOff>
      <xdr:row>106</xdr:row>
      <xdr:rowOff>679781</xdr:rowOff>
    </xdr:to>
    <xdr:pic>
      <xdr:nvPicPr>
        <xdr:cNvPr id="187" name="Picture 186" descr="spark_v3_hcmeds_TEPOTINIB.png">
          <a:extLst>
            <a:ext uri="{FF2B5EF4-FFF2-40B4-BE49-F238E27FC236}">
              <a16:creationId xmlns:a16="http://schemas.microsoft.com/office/drawing/2014/main" id="{73C8D61E-36BB-4667-9D51-D4EFD471FE8A}"/>
            </a:ext>
          </a:extLst>
        </xdr:cNvPr>
        <xdr:cNvPicPr>
          <a:picLocks noChangeAspect="1"/>
        </xdr:cNvPicPr>
      </xdr:nvPicPr>
      <xdr:blipFill>
        <a:blip xmlns:r="http://schemas.openxmlformats.org/officeDocument/2006/relationships" r:embed="rId85"/>
        <a:stretch>
          <a:fillRect/>
        </a:stretch>
      </xdr:blipFill>
      <xdr:spPr>
        <a:xfrm>
          <a:off x="3476625" y="87201375"/>
          <a:ext cx="3647854" cy="632156"/>
        </a:xfrm>
        <a:prstGeom prst="rect">
          <a:avLst/>
        </a:prstGeom>
      </xdr:spPr>
    </xdr:pic>
    <xdr:clientData/>
  </xdr:twoCellAnchor>
  <xdr:twoCellAnchor>
    <xdr:from>
      <xdr:col>15</xdr:col>
      <xdr:colOff>47625</xdr:colOff>
      <xdr:row>107</xdr:row>
      <xdr:rowOff>47625</xdr:rowOff>
    </xdr:from>
    <xdr:to>
      <xdr:col>15</xdr:col>
      <xdr:colOff>3695479</xdr:colOff>
      <xdr:row>107</xdr:row>
      <xdr:rowOff>679781</xdr:rowOff>
    </xdr:to>
    <xdr:pic>
      <xdr:nvPicPr>
        <xdr:cNvPr id="188" name="Picture 187" descr="spark_v3_hcmeds_TEZEPELUMAB.png">
          <a:extLst>
            <a:ext uri="{FF2B5EF4-FFF2-40B4-BE49-F238E27FC236}">
              <a16:creationId xmlns:a16="http://schemas.microsoft.com/office/drawing/2014/main" id="{71CF3CC3-4779-4B7A-8FD6-CBDD16DE08C6}"/>
            </a:ext>
          </a:extLst>
        </xdr:cNvPr>
        <xdr:cNvPicPr>
          <a:picLocks noChangeAspect="1"/>
        </xdr:cNvPicPr>
      </xdr:nvPicPr>
      <xdr:blipFill>
        <a:blip xmlns:r="http://schemas.openxmlformats.org/officeDocument/2006/relationships" r:embed="rId86"/>
        <a:stretch>
          <a:fillRect/>
        </a:stretch>
      </xdr:blipFill>
      <xdr:spPr>
        <a:xfrm>
          <a:off x="3476625" y="88020525"/>
          <a:ext cx="3647854" cy="632156"/>
        </a:xfrm>
        <a:prstGeom prst="rect">
          <a:avLst/>
        </a:prstGeom>
      </xdr:spPr>
    </xdr:pic>
    <xdr:clientData/>
  </xdr:twoCellAnchor>
  <xdr:twoCellAnchor>
    <xdr:from>
      <xdr:col>15</xdr:col>
      <xdr:colOff>47625</xdr:colOff>
      <xdr:row>108</xdr:row>
      <xdr:rowOff>47625</xdr:rowOff>
    </xdr:from>
    <xdr:to>
      <xdr:col>15</xdr:col>
      <xdr:colOff>3698070</xdr:colOff>
      <xdr:row>108</xdr:row>
      <xdr:rowOff>679781</xdr:rowOff>
    </xdr:to>
    <xdr:pic>
      <xdr:nvPicPr>
        <xdr:cNvPr id="189" name="Picture 188" descr="spark_v3_hcmeds_TILDRAKIZUMAB.png">
          <a:extLst>
            <a:ext uri="{FF2B5EF4-FFF2-40B4-BE49-F238E27FC236}">
              <a16:creationId xmlns:a16="http://schemas.microsoft.com/office/drawing/2014/main" id="{3CD6BA8C-47D0-45F4-BBBA-B9673BFB144F}"/>
            </a:ext>
          </a:extLst>
        </xdr:cNvPr>
        <xdr:cNvPicPr>
          <a:picLocks noChangeAspect="1"/>
        </xdr:cNvPicPr>
      </xdr:nvPicPr>
      <xdr:blipFill>
        <a:blip xmlns:r="http://schemas.openxmlformats.org/officeDocument/2006/relationships" r:embed="rId87"/>
        <a:stretch>
          <a:fillRect/>
        </a:stretch>
      </xdr:blipFill>
      <xdr:spPr>
        <a:xfrm>
          <a:off x="3476625" y="88839675"/>
          <a:ext cx="3650445" cy="632156"/>
        </a:xfrm>
        <a:prstGeom prst="rect">
          <a:avLst/>
        </a:prstGeom>
      </xdr:spPr>
    </xdr:pic>
    <xdr:clientData/>
  </xdr:twoCellAnchor>
  <xdr:twoCellAnchor>
    <xdr:from>
      <xdr:col>15</xdr:col>
      <xdr:colOff>47625</xdr:colOff>
      <xdr:row>109</xdr:row>
      <xdr:rowOff>47625</xdr:rowOff>
    </xdr:from>
    <xdr:to>
      <xdr:col>15</xdr:col>
      <xdr:colOff>3695479</xdr:colOff>
      <xdr:row>109</xdr:row>
      <xdr:rowOff>679781</xdr:rowOff>
    </xdr:to>
    <xdr:pic>
      <xdr:nvPicPr>
        <xdr:cNvPr id="190" name="Picture 189" descr="spark_v3_hcmeds_TIRBANIBULIN.png">
          <a:extLst>
            <a:ext uri="{FF2B5EF4-FFF2-40B4-BE49-F238E27FC236}">
              <a16:creationId xmlns:a16="http://schemas.microsoft.com/office/drawing/2014/main" id="{7235147A-206F-4661-A986-D4E0F122600E}"/>
            </a:ext>
          </a:extLst>
        </xdr:cNvPr>
        <xdr:cNvPicPr>
          <a:picLocks noChangeAspect="1"/>
        </xdr:cNvPicPr>
      </xdr:nvPicPr>
      <xdr:blipFill>
        <a:blip xmlns:r="http://schemas.openxmlformats.org/officeDocument/2006/relationships" r:embed="rId88"/>
        <a:stretch>
          <a:fillRect/>
        </a:stretch>
      </xdr:blipFill>
      <xdr:spPr>
        <a:xfrm>
          <a:off x="3476625" y="89658825"/>
          <a:ext cx="3647854" cy="632156"/>
        </a:xfrm>
        <a:prstGeom prst="rect">
          <a:avLst/>
        </a:prstGeom>
      </xdr:spPr>
    </xdr:pic>
    <xdr:clientData/>
  </xdr:twoCellAnchor>
  <xdr:twoCellAnchor>
    <xdr:from>
      <xdr:col>15</xdr:col>
      <xdr:colOff>47625</xdr:colOff>
      <xdr:row>110</xdr:row>
      <xdr:rowOff>47625</xdr:rowOff>
    </xdr:from>
    <xdr:to>
      <xdr:col>15</xdr:col>
      <xdr:colOff>3695479</xdr:colOff>
      <xdr:row>110</xdr:row>
      <xdr:rowOff>679781</xdr:rowOff>
    </xdr:to>
    <xdr:pic>
      <xdr:nvPicPr>
        <xdr:cNvPr id="191" name="Picture 190" descr="spark_v3_hcmeds_TIRZEPATIDE.png">
          <a:extLst>
            <a:ext uri="{FF2B5EF4-FFF2-40B4-BE49-F238E27FC236}">
              <a16:creationId xmlns:a16="http://schemas.microsoft.com/office/drawing/2014/main" id="{D7440377-7003-4151-BA84-36DF69A8AC72}"/>
            </a:ext>
          </a:extLst>
        </xdr:cNvPr>
        <xdr:cNvPicPr>
          <a:picLocks noChangeAspect="1"/>
        </xdr:cNvPicPr>
      </xdr:nvPicPr>
      <xdr:blipFill>
        <a:blip xmlns:r="http://schemas.openxmlformats.org/officeDocument/2006/relationships" r:embed="rId89"/>
        <a:stretch>
          <a:fillRect/>
        </a:stretch>
      </xdr:blipFill>
      <xdr:spPr>
        <a:xfrm>
          <a:off x="3476625" y="90477975"/>
          <a:ext cx="3647854" cy="632156"/>
        </a:xfrm>
        <a:prstGeom prst="rect">
          <a:avLst/>
        </a:prstGeom>
      </xdr:spPr>
    </xdr:pic>
    <xdr:clientData/>
  </xdr:twoCellAnchor>
  <xdr:twoCellAnchor>
    <xdr:from>
      <xdr:col>15</xdr:col>
      <xdr:colOff>47625</xdr:colOff>
      <xdr:row>112</xdr:row>
      <xdr:rowOff>47625</xdr:rowOff>
    </xdr:from>
    <xdr:to>
      <xdr:col>15</xdr:col>
      <xdr:colOff>3695479</xdr:colOff>
      <xdr:row>112</xdr:row>
      <xdr:rowOff>679781</xdr:rowOff>
    </xdr:to>
    <xdr:pic>
      <xdr:nvPicPr>
        <xdr:cNvPr id="192" name="Picture 191" descr="spark_v3_hcmeds_TRALOKINUMAB.png">
          <a:extLst>
            <a:ext uri="{FF2B5EF4-FFF2-40B4-BE49-F238E27FC236}">
              <a16:creationId xmlns:a16="http://schemas.microsoft.com/office/drawing/2014/main" id="{5755D1A1-066A-444F-8BDA-0E939BA56986}"/>
            </a:ext>
          </a:extLst>
        </xdr:cNvPr>
        <xdr:cNvPicPr>
          <a:picLocks noChangeAspect="1"/>
        </xdr:cNvPicPr>
      </xdr:nvPicPr>
      <xdr:blipFill>
        <a:blip xmlns:r="http://schemas.openxmlformats.org/officeDocument/2006/relationships" r:embed="rId90"/>
        <a:stretch>
          <a:fillRect/>
        </a:stretch>
      </xdr:blipFill>
      <xdr:spPr>
        <a:xfrm>
          <a:off x="3476625" y="92116275"/>
          <a:ext cx="3647854" cy="632156"/>
        </a:xfrm>
        <a:prstGeom prst="rect">
          <a:avLst/>
        </a:prstGeom>
      </xdr:spPr>
    </xdr:pic>
    <xdr:clientData/>
  </xdr:twoCellAnchor>
  <xdr:twoCellAnchor>
    <xdr:from>
      <xdr:col>15</xdr:col>
      <xdr:colOff>47625</xdr:colOff>
      <xdr:row>113</xdr:row>
      <xdr:rowOff>47625</xdr:rowOff>
    </xdr:from>
    <xdr:to>
      <xdr:col>15</xdr:col>
      <xdr:colOff>3695479</xdr:colOff>
      <xdr:row>113</xdr:row>
      <xdr:rowOff>679781</xdr:rowOff>
    </xdr:to>
    <xdr:pic>
      <xdr:nvPicPr>
        <xdr:cNvPr id="193" name="Picture 192" descr="spark_v3_hcmeds_TRASTUZUMABDERUXTECAN.png">
          <a:extLst>
            <a:ext uri="{FF2B5EF4-FFF2-40B4-BE49-F238E27FC236}">
              <a16:creationId xmlns:a16="http://schemas.microsoft.com/office/drawing/2014/main" id="{D97299B4-63CB-428C-B0EA-4FAE861B8EB7}"/>
            </a:ext>
          </a:extLst>
        </xdr:cNvPr>
        <xdr:cNvPicPr>
          <a:picLocks noChangeAspect="1"/>
        </xdr:cNvPicPr>
      </xdr:nvPicPr>
      <xdr:blipFill>
        <a:blip xmlns:r="http://schemas.openxmlformats.org/officeDocument/2006/relationships" r:embed="rId91"/>
        <a:stretch>
          <a:fillRect/>
        </a:stretch>
      </xdr:blipFill>
      <xdr:spPr>
        <a:xfrm>
          <a:off x="3476625" y="92935425"/>
          <a:ext cx="3647854" cy="632156"/>
        </a:xfrm>
        <a:prstGeom prst="rect">
          <a:avLst/>
        </a:prstGeom>
      </xdr:spPr>
    </xdr:pic>
    <xdr:clientData/>
  </xdr:twoCellAnchor>
  <xdr:twoCellAnchor>
    <xdr:from>
      <xdr:col>15</xdr:col>
      <xdr:colOff>47625</xdr:colOff>
      <xdr:row>114</xdr:row>
      <xdr:rowOff>47625</xdr:rowOff>
    </xdr:from>
    <xdr:to>
      <xdr:col>15</xdr:col>
      <xdr:colOff>3700660</xdr:colOff>
      <xdr:row>114</xdr:row>
      <xdr:rowOff>679781</xdr:rowOff>
    </xdr:to>
    <xdr:pic>
      <xdr:nvPicPr>
        <xdr:cNvPr id="194" name="Picture 193" descr="spark_v3_hcmeds_TREMELIMUMAB.png">
          <a:extLst>
            <a:ext uri="{FF2B5EF4-FFF2-40B4-BE49-F238E27FC236}">
              <a16:creationId xmlns:a16="http://schemas.microsoft.com/office/drawing/2014/main" id="{93E79A54-0027-49FB-963E-4EB437D78BDB}"/>
            </a:ext>
          </a:extLst>
        </xdr:cNvPr>
        <xdr:cNvPicPr>
          <a:picLocks noChangeAspect="1"/>
        </xdr:cNvPicPr>
      </xdr:nvPicPr>
      <xdr:blipFill>
        <a:blip xmlns:r="http://schemas.openxmlformats.org/officeDocument/2006/relationships" r:embed="rId92"/>
        <a:stretch>
          <a:fillRect/>
        </a:stretch>
      </xdr:blipFill>
      <xdr:spPr>
        <a:xfrm>
          <a:off x="3476625" y="93754575"/>
          <a:ext cx="3653035" cy="632156"/>
        </a:xfrm>
        <a:prstGeom prst="rect">
          <a:avLst/>
        </a:prstGeom>
      </xdr:spPr>
    </xdr:pic>
    <xdr:clientData/>
  </xdr:twoCellAnchor>
  <xdr:twoCellAnchor>
    <xdr:from>
      <xdr:col>15</xdr:col>
      <xdr:colOff>47625</xdr:colOff>
      <xdr:row>115</xdr:row>
      <xdr:rowOff>47625</xdr:rowOff>
    </xdr:from>
    <xdr:to>
      <xdr:col>15</xdr:col>
      <xdr:colOff>3695479</xdr:colOff>
      <xdr:row>115</xdr:row>
      <xdr:rowOff>679781</xdr:rowOff>
    </xdr:to>
    <xdr:pic>
      <xdr:nvPicPr>
        <xdr:cNvPr id="195" name="Picture 194" descr="spark_v3_hcmeds_TRIENTINE.png">
          <a:extLst>
            <a:ext uri="{FF2B5EF4-FFF2-40B4-BE49-F238E27FC236}">
              <a16:creationId xmlns:a16="http://schemas.microsoft.com/office/drawing/2014/main" id="{4D636E0A-B788-4572-93D3-FEA352F736E3}"/>
            </a:ext>
          </a:extLst>
        </xdr:cNvPr>
        <xdr:cNvPicPr>
          <a:picLocks noChangeAspect="1"/>
        </xdr:cNvPicPr>
      </xdr:nvPicPr>
      <xdr:blipFill>
        <a:blip xmlns:r="http://schemas.openxmlformats.org/officeDocument/2006/relationships" r:embed="rId93"/>
        <a:stretch>
          <a:fillRect/>
        </a:stretch>
      </xdr:blipFill>
      <xdr:spPr>
        <a:xfrm>
          <a:off x="3476625" y="94573725"/>
          <a:ext cx="3647854" cy="632156"/>
        </a:xfrm>
        <a:prstGeom prst="rect">
          <a:avLst/>
        </a:prstGeom>
      </xdr:spPr>
    </xdr:pic>
    <xdr:clientData/>
  </xdr:twoCellAnchor>
  <xdr:twoCellAnchor>
    <xdr:from>
      <xdr:col>15</xdr:col>
      <xdr:colOff>47625</xdr:colOff>
      <xdr:row>117</xdr:row>
      <xdr:rowOff>47625</xdr:rowOff>
    </xdr:from>
    <xdr:to>
      <xdr:col>15</xdr:col>
      <xdr:colOff>3695479</xdr:colOff>
      <xdr:row>117</xdr:row>
      <xdr:rowOff>679781</xdr:rowOff>
    </xdr:to>
    <xdr:pic>
      <xdr:nvPicPr>
        <xdr:cNvPr id="196" name="Picture 195" descr="spark_v3_hcmeds_UBROGEPANT.png">
          <a:extLst>
            <a:ext uri="{FF2B5EF4-FFF2-40B4-BE49-F238E27FC236}">
              <a16:creationId xmlns:a16="http://schemas.microsoft.com/office/drawing/2014/main" id="{BD6E7D88-10CA-4BC2-8E85-0CCED3EFFE86}"/>
            </a:ext>
          </a:extLst>
        </xdr:cNvPr>
        <xdr:cNvPicPr>
          <a:picLocks noChangeAspect="1"/>
        </xdr:cNvPicPr>
      </xdr:nvPicPr>
      <xdr:blipFill>
        <a:blip xmlns:r="http://schemas.openxmlformats.org/officeDocument/2006/relationships" r:embed="rId94"/>
        <a:stretch>
          <a:fillRect/>
        </a:stretch>
      </xdr:blipFill>
      <xdr:spPr>
        <a:xfrm>
          <a:off x="3476625" y="96212025"/>
          <a:ext cx="3647854" cy="632156"/>
        </a:xfrm>
        <a:prstGeom prst="rect">
          <a:avLst/>
        </a:prstGeom>
      </xdr:spPr>
    </xdr:pic>
    <xdr:clientData/>
  </xdr:twoCellAnchor>
  <xdr:twoCellAnchor>
    <xdr:from>
      <xdr:col>15</xdr:col>
      <xdr:colOff>47625</xdr:colOff>
      <xdr:row>119</xdr:row>
      <xdr:rowOff>47625</xdr:rowOff>
    </xdr:from>
    <xdr:to>
      <xdr:col>15</xdr:col>
      <xdr:colOff>3695479</xdr:colOff>
      <xdr:row>119</xdr:row>
      <xdr:rowOff>679781</xdr:rowOff>
    </xdr:to>
    <xdr:pic>
      <xdr:nvPicPr>
        <xdr:cNvPr id="197" name="Picture 196" descr="spark_v3_hcmeds_VACCINECHIKUNGUNYA.png">
          <a:extLst>
            <a:ext uri="{FF2B5EF4-FFF2-40B4-BE49-F238E27FC236}">
              <a16:creationId xmlns:a16="http://schemas.microsoft.com/office/drawing/2014/main" id="{96B1CBA9-4901-4D52-ABFF-A1DD1B18262B}"/>
            </a:ext>
          </a:extLst>
        </xdr:cNvPr>
        <xdr:cNvPicPr>
          <a:picLocks noChangeAspect="1"/>
        </xdr:cNvPicPr>
      </xdr:nvPicPr>
      <xdr:blipFill>
        <a:blip xmlns:r="http://schemas.openxmlformats.org/officeDocument/2006/relationships" r:embed="rId95"/>
        <a:stretch>
          <a:fillRect/>
        </a:stretch>
      </xdr:blipFill>
      <xdr:spPr>
        <a:xfrm>
          <a:off x="3476625" y="97850325"/>
          <a:ext cx="3647854" cy="632156"/>
        </a:xfrm>
        <a:prstGeom prst="rect">
          <a:avLst/>
        </a:prstGeom>
      </xdr:spPr>
    </xdr:pic>
    <xdr:clientData/>
  </xdr:twoCellAnchor>
  <xdr:twoCellAnchor>
    <xdr:from>
      <xdr:col>15</xdr:col>
      <xdr:colOff>47625</xdr:colOff>
      <xdr:row>122</xdr:row>
      <xdr:rowOff>47625</xdr:rowOff>
    </xdr:from>
    <xdr:to>
      <xdr:col>15</xdr:col>
      <xdr:colOff>3695479</xdr:colOff>
      <xdr:row>122</xdr:row>
      <xdr:rowOff>679781</xdr:rowOff>
    </xdr:to>
    <xdr:pic>
      <xdr:nvPicPr>
        <xdr:cNvPr id="198" name="Picture 197" descr="spark_v3_hcmeds_VERICIGUAT.png">
          <a:extLst>
            <a:ext uri="{FF2B5EF4-FFF2-40B4-BE49-F238E27FC236}">
              <a16:creationId xmlns:a16="http://schemas.microsoft.com/office/drawing/2014/main" id="{41280359-F68A-4613-8A73-F3A6974342D7}"/>
            </a:ext>
          </a:extLst>
        </xdr:cNvPr>
        <xdr:cNvPicPr>
          <a:picLocks noChangeAspect="1"/>
        </xdr:cNvPicPr>
      </xdr:nvPicPr>
      <xdr:blipFill>
        <a:blip xmlns:r="http://schemas.openxmlformats.org/officeDocument/2006/relationships" r:embed="rId96"/>
        <a:stretch>
          <a:fillRect/>
        </a:stretch>
      </xdr:blipFill>
      <xdr:spPr>
        <a:xfrm>
          <a:off x="3476625" y="100307775"/>
          <a:ext cx="3647854" cy="632156"/>
        </a:xfrm>
        <a:prstGeom prst="rect">
          <a:avLst/>
        </a:prstGeom>
      </xdr:spPr>
    </xdr:pic>
    <xdr:clientData/>
  </xdr:twoCellAnchor>
  <xdr:twoCellAnchor>
    <xdr:from>
      <xdr:col>15</xdr:col>
      <xdr:colOff>47625</xdr:colOff>
      <xdr:row>123</xdr:row>
      <xdr:rowOff>47625</xdr:rowOff>
    </xdr:from>
    <xdr:to>
      <xdr:col>15</xdr:col>
      <xdr:colOff>3695479</xdr:colOff>
      <xdr:row>123</xdr:row>
      <xdr:rowOff>679781</xdr:rowOff>
    </xdr:to>
    <xdr:pic>
      <xdr:nvPicPr>
        <xdr:cNvPr id="199" name="Picture 198" descr="spark_v3_hcmeds_VORASIDENIB.png">
          <a:extLst>
            <a:ext uri="{FF2B5EF4-FFF2-40B4-BE49-F238E27FC236}">
              <a16:creationId xmlns:a16="http://schemas.microsoft.com/office/drawing/2014/main" id="{16F10159-2864-4F92-AA8F-B46AA701B541}"/>
            </a:ext>
          </a:extLst>
        </xdr:cNvPr>
        <xdr:cNvPicPr>
          <a:picLocks noChangeAspect="1"/>
        </xdr:cNvPicPr>
      </xdr:nvPicPr>
      <xdr:blipFill>
        <a:blip xmlns:r="http://schemas.openxmlformats.org/officeDocument/2006/relationships" r:embed="rId97"/>
        <a:stretch>
          <a:fillRect/>
        </a:stretch>
      </xdr:blipFill>
      <xdr:spPr>
        <a:xfrm>
          <a:off x="3476625" y="101126925"/>
          <a:ext cx="3647854" cy="632156"/>
        </a:xfrm>
        <a:prstGeom prst="rect">
          <a:avLst/>
        </a:prstGeom>
      </xdr:spPr>
    </xdr:pic>
    <xdr:clientData/>
  </xdr:twoCellAnchor>
  <xdr:twoCellAnchor>
    <xdr:from>
      <xdr:col>15</xdr:col>
      <xdr:colOff>47625</xdr:colOff>
      <xdr:row>125</xdr:row>
      <xdr:rowOff>47625</xdr:rowOff>
    </xdr:from>
    <xdr:to>
      <xdr:col>15</xdr:col>
      <xdr:colOff>3773203</xdr:colOff>
      <xdr:row>125</xdr:row>
      <xdr:rowOff>679781</xdr:rowOff>
    </xdr:to>
    <xdr:pic>
      <xdr:nvPicPr>
        <xdr:cNvPr id="200" name="Picture 199" descr="spark_v3_hcmeds_VUTRISIRAN.png">
          <a:extLst>
            <a:ext uri="{FF2B5EF4-FFF2-40B4-BE49-F238E27FC236}">
              <a16:creationId xmlns:a16="http://schemas.microsoft.com/office/drawing/2014/main" id="{D4AE27CE-A654-4FAE-A1B8-B80D3CF82C25}"/>
            </a:ext>
          </a:extLst>
        </xdr:cNvPr>
        <xdr:cNvPicPr>
          <a:picLocks noChangeAspect="1"/>
        </xdr:cNvPicPr>
      </xdr:nvPicPr>
      <xdr:blipFill>
        <a:blip xmlns:r="http://schemas.openxmlformats.org/officeDocument/2006/relationships" r:embed="rId98"/>
        <a:stretch>
          <a:fillRect/>
        </a:stretch>
      </xdr:blipFill>
      <xdr:spPr>
        <a:xfrm>
          <a:off x="3476625" y="102765225"/>
          <a:ext cx="3725578" cy="632156"/>
        </a:xfrm>
        <a:prstGeom prst="rect">
          <a:avLst/>
        </a:prstGeom>
      </xdr:spPr>
    </xdr:pic>
    <xdr:clientData/>
  </xdr:twoCellAnchor>
  <xdr:twoCellAnchor>
    <xdr:from>
      <xdr:col>15</xdr:col>
      <xdr:colOff>47625</xdr:colOff>
      <xdr:row>126</xdr:row>
      <xdr:rowOff>47625</xdr:rowOff>
    </xdr:from>
    <xdr:to>
      <xdr:col>15</xdr:col>
      <xdr:colOff>3695479</xdr:colOff>
      <xdr:row>126</xdr:row>
      <xdr:rowOff>679781</xdr:rowOff>
    </xdr:to>
    <xdr:pic>
      <xdr:nvPicPr>
        <xdr:cNvPr id="201" name="Picture 200" descr="spark_v3_hcmeds_ZANUBRUTINIB.png">
          <a:extLst>
            <a:ext uri="{FF2B5EF4-FFF2-40B4-BE49-F238E27FC236}">
              <a16:creationId xmlns:a16="http://schemas.microsoft.com/office/drawing/2014/main" id="{A77BCC7A-27BA-4158-9637-A707CDEFD8F2}"/>
            </a:ext>
          </a:extLst>
        </xdr:cNvPr>
        <xdr:cNvPicPr>
          <a:picLocks noChangeAspect="1"/>
        </xdr:cNvPicPr>
      </xdr:nvPicPr>
      <xdr:blipFill>
        <a:blip xmlns:r="http://schemas.openxmlformats.org/officeDocument/2006/relationships" r:embed="rId99"/>
        <a:stretch>
          <a:fillRect/>
        </a:stretch>
      </xdr:blipFill>
      <xdr:spPr>
        <a:xfrm>
          <a:off x="3476625" y="103584375"/>
          <a:ext cx="3647854" cy="632156"/>
        </a:xfrm>
        <a:prstGeom prst="rect">
          <a:avLst/>
        </a:prstGeom>
      </xdr:spPr>
    </xdr:pic>
    <xdr:clientData/>
  </xdr:twoCellAnchor>
  <xdr:twoCellAnchor>
    <xdr:from>
      <xdr:col>15</xdr:col>
      <xdr:colOff>47625</xdr:colOff>
      <xdr:row>127</xdr:row>
      <xdr:rowOff>47625</xdr:rowOff>
    </xdr:from>
    <xdr:to>
      <xdr:col>15</xdr:col>
      <xdr:colOff>3695479</xdr:colOff>
      <xdr:row>127</xdr:row>
      <xdr:rowOff>679781</xdr:rowOff>
    </xdr:to>
    <xdr:pic>
      <xdr:nvPicPr>
        <xdr:cNvPr id="202" name="Picture 201" descr="spark_v3_hcmeds_ZILUCOPLAN.png">
          <a:extLst>
            <a:ext uri="{FF2B5EF4-FFF2-40B4-BE49-F238E27FC236}">
              <a16:creationId xmlns:a16="http://schemas.microsoft.com/office/drawing/2014/main" id="{FEBD4AFC-B81C-42B2-A443-E156AC9D19A6}"/>
            </a:ext>
          </a:extLst>
        </xdr:cNvPr>
        <xdr:cNvPicPr>
          <a:picLocks noChangeAspect="1"/>
        </xdr:cNvPicPr>
      </xdr:nvPicPr>
      <xdr:blipFill>
        <a:blip xmlns:r="http://schemas.openxmlformats.org/officeDocument/2006/relationships" r:embed="rId100"/>
        <a:stretch>
          <a:fillRect/>
        </a:stretch>
      </xdr:blipFill>
      <xdr:spPr>
        <a:xfrm>
          <a:off x="3476625" y="104403525"/>
          <a:ext cx="3647854" cy="632156"/>
        </a:xfrm>
        <a:prstGeom prst="rect">
          <a:avLst/>
        </a:prstGeom>
      </xdr:spPr>
    </xdr:pic>
    <xdr:clientData/>
  </xdr:twoCellAnchor>
  <xdr:twoCellAnchor>
    <xdr:from>
      <xdr:col>15</xdr:col>
      <xdr:colOff>47625</xdr:colOff>
      <xdr:row>128</xdr:row>
      <xdr:rowOff>47625</xdr:rowOff>
    </xdr:from>
    <xdr:to>
      <xdr:col>15</xdr:col>
      <xdr:colOff>3695479</xdr:colOff>
      <xdr:row>128</xdr:row>
      <xdr:rowOff>679781</xdr:rowOff>
    </xdr:to>
    <xdr:pic>
      <xdr:nvPicPr>
        <xdr:cNvPr id="203" name="Picture 202" descr="spark_v3_hcmeds_ZOLBETUXIMAB.png">
          <a:extLst>
            <a:ext uri="{FF2B5EF4-FFF2-40B4-BE49-F238E27FC236}">
              <a16:creationId xmlns:a16="http://schemas.microsoft.com/office/drawing/2014/main" id="{2D2B5925-7FD4-4C5D-9AB5-4585E7F1E37C}"/>
            </a:ext>
          </a:extLst>
        </xdr:cNvPr>
        <xdr:cNvPicPr>
          <a:picLocks noChangeAspect="1"/>
        </xdr:cNvPicPr>
      </xdr:nvPicPr>
      <xdr:blipFill>
        <a:blip xmlns:r="http://schemas.openxmlformats.org/officeDocument/2006/relationships" r:embed="rId101"/>
        <a:stretch>
          <a:fillRect/>
        </a:stretch>
      </xdr:blipFill>
      <xdr:spPr>
        <a:xfrm>
          <a:off x="3476625" y="105222675"/>
          <a:ext cx="3647854" cy="632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5114925</xdr:colOff>
      <xdr:row>9</xdr:row>
      <xdr:rowOff>114300</xdr:rowOff>
    </xdr:from>
    <xdr:to>
      <xdr:col>2</xdr:col>
      <xdr:colOff>0</xdr:colOff>
      <xdr:row>12</xdr:row>
      <xdr:rowOff>133350</xdr:rowOff>
    </xdr:to>
    <xdr:pic>
      <xdr:nvPicPr>
        <xdr:cNvPr id="2" name="Picture 1">
          <a:extLst>
            <a:ext uri="{FF2B5EF4-FFF2-40B4-BE49-F238E27FC236}">
              <a16:creationId xmlns:a16="http://schemas.microsoft.com/office/drawing/2014/main" id="{94624F4A-72BE-4A3B-8D1A-BD7D390D2209}"/>
            </a:ext>
          </a:extLst>
        </xdr:cNvPr>
        <xdr:cNvPicPr>
          <a:picLocks noChangeAspect="1"/>
        </xdr:cNvPicPr>
      </xdr:nvPicPr>
      <xdr:blipFill>
        <a:blip xmlns:r="http://schemas.openxmlformats.org/officeDocument/2006/relationships" r:embed="rId1"/>
        <a:stretch>
          <a:fillRect/>
        </a:stretch>
      </xdr:blipFill>
      <xdr:spPr>
        <a:xfrm>
          <a:off x="5114925" y="5048250"/>
          <a:ext cx="2753121" cy="561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400050</xdr:colOff>
      <xdr:row>4</xdr:row>
      <xdr:rowOff>104775</xdr:rowOff>
    </xdr:from>
    <xdr:to>
      <xdr:col>18</xdr:col>
      <xdr:colOff>95250</xdr:colOff>
      <xdr:row>18</xdr:row>
      <xdr:rowOff>180975</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1B856564-8B01-4354-B733-24F52B51792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sz="1100"/>
                <a:t>Ce graphique n’est pas disponible dans votre version d’Excel.
La modification de cette forme ou l’enregistrement de ce classeur dans un autre format de fichier endommagera le graphique de façon irréparable.</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9</xdr:col>
      <xdr:colOff>0</xdr:colOff>
      <xdr:row>6</xdr:row>
      <xdr:rowOff>0</xdr:rowOff>
    </xdr:from>
    <xdr:to>
      <xdr:col>17</xdr:col>
      <xdr:colOff>76200</xdr:colOff>
      <xdr:row>20</xdr:row>
      <xdr:rowOff>114300</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55C2D34D-C64F-4F8D-88DB-4B79E4345CF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sz="1100"/>
                <a:t>Ce graphique n’est pas disponible dans votre version d’Excel.
La modification de cette forme ou l’enregistrement de ce classeur dans un autre format de fichier endommagera le graphique de façon irréparable.</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5</xdr:col>
      <xdr:colOff>381000</xdr:colOff>
      <xdr:row>5</xdr:row>
      <xdr:rowOff>28575</xdr:rowOff>
    </xdr:from>
    <xdr:to>
      <xdr:col>14</xdr:col>
      <xdr:colOff>342900</xdr:colOff>
      <xdr:row>21</xdr:row>
      <xdr:rowOff>85725</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D29C5D2B-0438-4934-90CC-14F60767196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sz="1100"/>
                <a:t>Ce graphique n’est pas disponible dans votre version d’Excel.
La modification de cette forme ou l’enregistrement de ce classeur dans un autre format de fichier endommagera le graphique de façon irréparable.</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xdr:from>
      <xdr:col>5</xdr:col>
      <xdr:colOff>304799</xdr:colOff>
      <xdr:row>7</xdr:row>
      <xdr:rowOff>157162</xdr:rowOff>
    </xdr:from>
    <xdr:to>
      <xdr:col>12</xdr:col>
      <xdr:colOff>466724</xdr:colOff>
      <xdr:row>25</xdr:row>
      <xdr:rowOff>171450</xdr:rowOff>
    </xdr:to>
    <xdr:graphicFrame macro="">
      <xdr:nvGraphicFramePr>
        <xdr:cNvPr id="2" name="Chart 1">
          <a:extLst>
            <a:ext uri="{FF2B5EF4-FFF2-40B4-BE49-F238E27FC236}">
              <a16:creationId xmlns:a16="http://schemas.microsoft.com/office/drawing/2014/main" id="{215CB588-79BF-CC98-4749-1D9D064AEA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lake Wladyka" refreshedDate="46126.567804050923" createdVersion="8" refreshedVersion="8" minRefreshableVersion="3" recordCount="181" xr:uid="{4726DA3E-40DB-4E07-BA76-FF07088BCC37}">
  <cacheSource type="worksheet">
    <worksheetSource ref="B1:R1048576" sheet="Tableau"/>
  </cacheSource>
  <cacheFields count="16">
    <cacheField name="Approval cohort" numFmtId="0">
      <sharedItems containsString="0" containsBlank="1" containsNumber="1" containsInteger="1" minValue="2021" maxValue="2025" count="6">
        <n v="2022"/>
        <n v="2023"/>
        <n v="2021"/>
        <n v="2024"/>
        <m/>
        <n v="2025"/>
      </sharedItems>
    </cacheField>
    <cacheField name="Medicine (trade name, form, strength, volume)" numFmtId="0">
      <sharedItems containsBlank="1"/>
    </cacheField>
    <cacheField name="ATC2" numFmtId="0">
      <sharedItems containsDate="1" containsBlank="1" containsMixedTypes="1" minDate="2025-01-06T00:00:00" maxDate="2025-12-24T00:00:00"/>
    </cacheField>
    <cacheField name="first sale oecd" numFmtId="0">
      <sharedItems containsNonDate="0" containsDate="1" containsString="0" containsBlank="1" minDate="1945-01-01T00:00:00" maxDate="2024-09-02T00:00:00"/>
    </cacheField>
    <cacheField name="first sale Canada" numFmtId="0">
      <sharedItems containsDate="1" containsBlank="1" containsMixedTypes="1" minDate="2001-05-01T00:00:00" maxDate="2025-05-02T00:00:00"/>
    </cacheField>
    <cacheField name="first sale USA" numFmtId="0">
      <sharedItems containsDate="1" containsBlank="1" containsMixedTypes="1" minDate="1975-10-01T00:00:00" maxDate="2025-02-02T00:00:00"/>
    </cacheField>
    <cacheField name="No. of months from OECD to Canadian sale" numFmtId="0">
      <sharedItems containsBlank="1" containsMixedTypes="1" containsNumber="1" containsInteger="1" minValue="0" maxValue="676"/>
    </cacheField>
    <cacheField name="No. of months from international to Canadian sale" numFmtId="0">
      <sharedItems containsBlank="1" containsMixedTypes="1" containsNumber="1" minValue="0" maxValue="676"/>
    </cacheField>
    <cacheField name="Share of Cdn new med sales" numFmtId="0">
      <sharedItems containsString="0" containsBlank="1" containsNumber="1" minValue="0" maxValue="0.12263016384601959"/>
    </cacheField>
    <cacheField name="Number of OECD countries with sales*" numFmtId="0">
      <sharedItems containsString="0" containsBlank="1" containsNumber="1" containsInteger="1" minValue="0" maxValue="31"/>
    </cacheField>
    <cacheField name="Canadian Price" numFmtId="0">
      <sharedItems containsBlank="1" containsMixedTypes="1" containsNumber="1" minValue="1.6132701421800948" maxValue="531616"/>
    </cacheField>
    <cacheField name="PMPRB11 Median" numFmtId="0">
      <sharedItems containsString="0" containsBlank="1" containsNumber="1" minValue="1.2029032258064516E-3" maxValue="425106"/>
    </cacheField>
    <cacheField name="US Price" numFmtId="44">
      <sharedItems containsBlank="1" containsMixedTypes="1" containsNumber="1" minValue="10.65168412435052" maxValue="142352.11147219918"/>
    </cacheField>
    <cacheField name="Median PMPRB11 to Canadian Price Ratio" numFmtId="0">
      <sharedItems containsBlank="1" containsMixedTypes="1" containsNumber="1" minValue="3.2386409472877006E-2" maxValue="1.445996057696354"/>
    </cacheField>
    <cacheField name="OECD to Canada ratio" numFmtId="0">
      <sharedItems containsBlank="1" containsMixedTypes="1" containsNumber="1" minValue="3.2678878455779617E-2" maxValue="1.4728712867988671"/>
    </cacheField>
    <cacheField name="US to Canadian Price Ratio" numFmtId="0">
      <sharedItems containsBlank="1" containsMixedTypes="1" containsNumber="1" minValue="0.16821298961774384" maxValue="14.107722013523665"/>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1">
  <r>
    <x v="0"/>
    <s v="ABROCITINIB (CIBINQO, ABC FILM-CTD TABS, 200MG, NA VOL) "/>
    <s v="D5 NONSTEROIDAL PRODUCTS FOR INFLAMMATORY SKIN_x000a_DISORDERS"/>
    <d v="2021-10-01T00:00:00"/>
    <d v="2022-09-01T00:00:00"/>
    <d v="2022-03-01T00:00:00"/>
    <n v="11"/>
    <n v="11"/>
    <n v="4.2279328606833477E-3"/>
    <n v="25"/>
    <n v="53.927263827704358"/>
    <n v="51.161876127424257"/>
    <n v="236.04217024175821"/>
    <n v="0.94872004429678813"/>
    <n v="0.86683004506142591"/>
    <n v="4.3770470349822368"/>
  </r>
  <r>
    <x v="1"/>
    <s v="AMIFAMPRIDINE (FIRDAPSE, AAA TABLETS, 10MG, NA VOL) (O)"/>
    <s v="M5 MUSCULO-SKELETAL SYSTEM"/>
    <d v="2009-12-01T00:00:00"/>
    <d v="2021-07-01T00:00:00"/>
    <d v="2020-01-01T00:00:00"/>
    <n v="139"/>
    <n v="139"/>
    <n v="5.8875155692385567E-5"/>
    <n v="19"/>
    <n v="18.486111111111111"/>
    <n v="26.730843788803433"/>
    <n v="260.79691666666662"/>
    <n v="1.445996057696354"/>
    <n v="1.4728712867988671"/>
    <n v="14.107722013523665"/>
  </r>
  <r>
    <x v="0"/>
    <s v="AMIVANTAMAB (RYBREVANT, FQC INFUS.VIA/BOT., 50MG/1ML, 7ML) (B,C)"/>
    <s v="L1 ANTINEOPLASTICS"/>
    <d v="2021-06-01T00:00:00"/>
    <d v="2022-04-01T00:00:00"/>
    <d v="2021-06-01T00:00:00"/>
    <n v="10"/>
    <n v="10"/>
    <n v="2.4675524353482562E-3"/>
    <n v="16"/>
    <n v="1748.7257053291537"/>
    <n v="1866.8149615170082"/>
    <n v="4290.8322417771224"/>
    <n v="1.067528747263212"/>
    <n v="1.1126164213502414"/>
    <n v="2.4536908382492615"/>
  </r>
  <r>
    <x v="1"/>
    <s v="ANDEXANET ALFA (ONDEXXYA, FPB VIAL DRY, 200MG, NA VOL) (B,O)"/>
    <s v="B2 BLOOD COAGULATION SYSTEM PRODUCTS"/>
    <d v="2018-06-01T00:00:00"/>
    <s v=""/>
    <d v="2018-06-01T00:00:00"/>
    <s v=""/>
    <s v=""/>
    <n v="0"/>
    <n v="15"/>
    <s v=""/>
    <n v="3363.5021957911149"/>
    <s v=""/>
    <s v=""/>
    <s v=""/>
    <s v=""/>
  </r>
  <r>
    <x v="2"/>
    <s v="ANIFROLUMAB (SAPHNELO, FQC INFUS.VIA/BOT., 75MG/1ML, 2ML) (B)"/>
    <s v="L4 IMMUNOSUPPRESSANTS"/>
    <d v="2021-07-01T00:00:00"/>
    <d v="2022-03-01T00:00:00"/>
    <d v="2021-08-01T00:00:00"/>
    <n v="8"/>
    <n v="8"/>
    <n v="3.8850149365739187E-3"/>
    <n v="20"/>
    <n v="1749.5846613545816"/>
    <m/>
    <s v=""/>
    <s v=""/>
    <s v=""/>
    <s v=""/>
  </r>
  <r>
    <x v="0"/>
    <s v="ASCIMINIB (SCEMBLIX, ABC FILM-CTD TABS, 40MG, NA VOL) (C,O)"/>
    <s v="L1 ANTINEOPLASTICS"/>
    <d v="2021-11-01T00:00:00"/>
    <d v="2022-09-01T00:00:00"/>
    <d v="2021-11-01T00:00:00"/>
    <n v="10"/>
    <n v="10"/>
    <n v="1.2565689977080668E-2"/>
    <n v="25"/>
    <n v="85.019771863117867"/>
    <n v="103.05671020158643"/>
    <n v="455.62710430273302"/>
    <n v="1.212149926343111"/>
    <n v="1.1837040937022032"/>
    <n v="5.3590722995151561"/>
  </r>
  <r>
    <x v="0"/>
    <s v="ATOGEPANT (QULIPTA, AAA TABLETS, 60MG, NA VOL) "/>
    <s v="N2 ANALGESICS"/>
    <d v="2021-10-01T00:00:00"/>
    <d v="2023-02-01T00:00:00"/>
    <d v="2021-10-01T00:00:00"/>
    <n v="16"/>
    <n v="16"/>
    <n v="1.3300788981493823E-2"/>
    <n v="18"/>
    <n v="280"/>
    <n v="18.128224946567965"/>
    <n v="47.099637092968273"/>
    <n v="6.4743660523457022E-2"/>
    <n v="6.4804757851121816E-2"/>
    <n v="0.16821298961774384"/>
  </r>
  <r>
    <x v="0"/>
    <s v="AVACOPAN (TAVNEOS, ACA CAPSULES, 10MG, NA VOL) (O)"/>
    <s v="C6 OTHER CARDIOVASCULAR PRODUCTS"/>
    <d v="2021-10-01T00:00:00"/>
    <d v="2022-11-01T00:00:00"/>
    <d v="2021-10-01T00:00:00"/>
    <n v="13"/>
    <n v="13"/>
    <n v="5.5972092981573197E-3"/>
    <n v="17"/>
    <n v="33.797275641025642"/>
    <n v="46.160066537033757"/>
    <n v="120.5383400055844"/>
    <n v="1.3657925279930327"/>
    <n v="1.3090107180898045"/>
    <n v="3.5665105461715387"/>
  </r>
  <r>
    <x v="2"/>
    <s v="AVALGLUCOSIDASE ALFA (NEXVIAZYME, FQD INF DRY BOTTLE, 100MG, NA VOL) (B,O)"/>
    <s v="A16 OTHER ALIMENTARY TRACT AND METABOLISM PRODUCTS"/>
    <d v="2021-09-01T00:00:00"/>
    <d v="2022-02-01T00:00:00"/>
    <d v="2021-09-01T00:00:00"/>
    <n v="5"/>
    <n v="5"/>
    <n v="3.6000078718427552E-3"/>
    <n v="15"/>
    <n v="1645.8230535894843"/>
    <n v="1456.1348344992148"/>
    <n v="2291.2510464673437"/>
    <n v="0.88474567865812426"/>
    <n v="0.95160898164855245"/>
    <n v="1.3921612298905419"/>
  </r>
  <r>
    <x v="3"/>
    <s v="AVAPRITINIB (AYVAKYT, ABC FILM-CTD TABS, 25MG, NA VOL) (C,O)"/>
    <s v="L1 ANTINEOPLASTICS"/>
    <d v="2020-01-01T00:00:00"/>
    <d v="2025-03-01T00:00:00"/>
    <d v="2020-01-01T00:00:00"/>
    <n v="62"/>
    <n v="62"/>
    <n v="0"/>
    <n v="11"/>
    <s v=""/>
    <n v="872.43018142347341"/>
    <s v=""/>
    <s v=""/>
    <s v=""/>
    <s v=""/>
  </r>
  <r>
    <x v="1"/>
    <s v="AVATROMBOPAG (DOPTELET, ABC FILM-CTD TABS, 20MG, NA VOL) (O)"/>
    <s v="B2 BLOOD COAGULATION SYSTEM PRODUCTS"/>
    <d v="2018-06-01T00:00:00"/>
    <d v="2024-05-01T00:00:00"/>
    <d v="2018-06-01T00:00:00"/>
    <n v="71"/>
    <n v="71"/>
    <n v="3.0335965834256157E-4"/>
    <n v="23"/>
    <n v="115.74852320675106"/>
    <n v="89.736885852279613"/>
    <n v="484.49241031484121"/>
    <n v="0.77527456390947447"/>
    <n v="0.71019575647774169"/>
    <n v="4.1857329743156768"/>
  </r>
  <r>
    <x v="0"/>
    <s v="BELZUTIFAN (WELIREG, ABC FILM-CTD TABS, 40MG, NA VOL) (C,O)"/>
    <s v="L1 ANTINEOPLASTICS"/>
    <d v="2021-09-01T00:00:00"/>
    <d v="2022-08-01T00:00:00"/>
    <d v="2021-09-01T00:00:00"/>
    <n v="11"/>
    <n v="11"/>
    <n v="5.5512039595563686E-3"/>
    <n v="5"/>
    <n v="211.2743265993266"/>
    <n v="215.11774194028135"/>
    <n v="425.4057296325476"/>
    <n v="1.0181915872260412"/>
    <n v="1.0600189274825669"/>
    <n v="2.0135230649169822"/>
  </r>
  <r>
    <x v="0"/>
    <s v="BEROTRALSTAT (ORLADEYO, ACA CAPSULES, 150MG, NA VOL) (O)"/>
    <s v="B6 ALL OTHER HAEMATOLOGICAL AGENTS"/>
    <d v="2021-03-01T00:00:00"/>
    <s v=""/>
    <s v=""/>
    <s v=""/>
    <s v=""/>
    <n v="0"/>
    <n v="15"/>
    <s v=""/>
    <n v="586.40041861348527"/>
    <s v=""/>
    <s v=""/>
    <s v=""/>
    <s v=""/>
  </r>
  <r>
    <x v="0"/>
    <s v="BIMEKIZUMAB (BIMZELX, FNH PREFIL AUTOINJ, 160MG/1ML, 1ML) (B)"/>
    <s v="L4 IMMUNOSUPPRESSANTS"/>
    <d v="2021-08-01T00:00:00"/>
    <d v="2022-03-01T00:00:00"/>
    <d v="2023-11-01T00:00:00"/>
    <n v="7"/>
    <n v="7"/>
    <n v="3.7594845675190086E-2"/>
    <n v="25"/>
    <n v="1663.7297832673037"/>
    <n v="1184.7362336472384"/>
    <n v="9713.0380480818112"/>
    <n v="0.71209654690475199"/>
    <n v="0.71207271062885813"/>
    <n v="5.8381103384510746"/>
  </r>
  <r>
    <x v="2"/>
    <s v="BINIMETINIB (MEKTOVI, ABC FILM-CTD TABS, 15MG, NA VOL) (C,O)"/>
    <s v="L1 ANTINEOPLASTICS"/>
    <d v="2018-07-01T00:00:00"/>
    <d v="2021-11-01T00:00:00"/>
    <d v="2018-07-01T00:00:00"/>
    <n v="40"/>
    <n v="40"/>
    <n v="7.0769706493282536E-3"/>
    <n v="23"/>
    <n v="38.147401049117789"/>
    <n v="37.904746847895602"/>
    <n v="103.42679009295497"/>
    <n v="0.99363903714148838"/>
    <n v="0.99137672927995646"/>
    <n v="2.7112407988105094"/>
  </r>
  <r>
    <x v="2"/>
    <s v="BREXUCABTAGENE AUTOLEUCEL (TECARTUS, FQE INFUSION BAGS, NA INTSTR, NA VOL) (B,C,G,O)"/>
    <s v="L1 ANTINEOPLASTICS"/>
    <d v="2020-12-01T00:00:00"/>
    <d v="2021-12-01T00:00:00"/>
    <s v=""/>
    <n v="12"/>
    <n v="12"/>
    <n v="2.2339613846833271E-2"/>
    <n v="9"/>
    <n v="531616"/>
    <m/>
    <s v=""/>
    <s v=""/>
    <s v=""/>
    <s v=""/>
  </r>
  <r>
    <x v="2"/>
    <s v="BRILLIANT BLUE G (TISSUEBLUE, NNA P-FIL SYR OPHT, 250Y/1ML, 0.5ML) (O)"/>
    <s v="S1 OPHTHALMOLOGICALS"/>
    <d v="2020-06-01T00:00:00"/>
    <s v=""/>
    <d v="2020-06-01T00:00:00"/>
    <s v=""/>
    <s v=""/>
    <n v="0"/>
    <n v="1"/>
    <s v=""/>
    <m/>
    <n v="246.748625"/>
    <s v=""/>
    <s v=""/>
    <s v=""/>
  </r>
  <r>
    <x v="1"/>
    <s v="CALASPARGASE PEGOL (ASPARLAS, FQC INFUS.VIA/BOT., 750IU/1ML, 5ML) (B,C,O)"/>
    <s v="L1 ANTINEOPLASTICS"/>
    <d v="2021-08-01T00:00:00"/>
    <s v=""/>
    <d v="2021-08-01T00:00:00"/>
    <s v=""/>
    <s v=""/>
    <n v="0"/>
    <n v="1"/>
    <s v=""/>
    <m/>
    <n v="35047.835437499991"/>
    <s v=""/>
    <s v=""/>
    <s v=""/>
  </r>
  <r>
    <x v="1"/>
    <s v="CANGRELOR (KENGREAL, FPB VIAL DRY, 50MG, NA VOL) "/>
    <s v="B1 ANTITHROMBOTIC AGENTS"/>
    <d v="2015-03-01T00:00:00"/>
    <s v=""/>
    <d v="2015-07-01T00:00:00"/>
    <s v=""/>
    <s v=""/>
    <n v="0"/>
    <n v="17"/>
    <s v=""/>
    <n v="414.27405255663433"/>
    <n v="1194.7840711475408"/>
    <s v=""/>
    <s v=""/>
    <s v=""/>
  </r>
  <r>
    <x v="3"/>
    <s v="CAPIVASERTIB (TRUQAP, ABC FILM-CTD TABS, 200MG, NA VOL) (C)"/>
    <s v="L1 ANTINEOPLASTICS"/>
    <d v="2023-12-01T00:00:00"/>
    <d v="2024-04-01T00:00:00"/>
    <d v="2023-12-01T00:00:00"/>
    <n v="4"/>
    <n v="4"/>
    <n v="5.9379597672487719E-3"/>
    <n v="10"/>
    <n v="718.11"/>
    <n v="141.3316584269663"/>
    <n v="452.53506961521475"/>
    <n v="0.19681059785682736"/>
    <n v="0.19834196058848652"/>
    <n v="0.63017513976300954"/>
  </r>
  <r>
    <x v="0"/>
    <s v="CAPMATINIB (TABRECTA, ABC FILM-CTD TABS, 200MG, NA VOL) (C,O)"/>
    <s v="L1 ANTINEOPLASTICS"/>
    <d v="2020-05-01T00:00:00"/>
    <d v="2022-09-01T00:00:00"/>
    <d v="2020-05-01T00:00:00"/>
    <n v="28"/>
    <n v="28"/>
    <n v="5.1905681965193774E-4"/>
    <n v="16"/>
    <n v="88.545175438596488"/>
    <n v="89.745111964392478"/>
    <n v="251.62110776301753"/>
    <n v="1.0135516872585353"/>
    <n v="0.91956517760728751"/>
    <n v="2.8417257802770912"/>
  </r>
  <r>
    <x v="0"/>
    <s v="CARIPRAZINE (VRAYLAR, ACA CAPSULES, 1.5MG, NA VOL) "/>
    <s v="N5 PSYCHOLEPTICS"/>
    <d v="2016-03-01T00:00:00"/>
    <d v="2022-06-01T00:00:00"/>
    <d v="2016-03-01T00:00:00"/>
    <n v="75"/>
    <n v="75"/>
    <n v="5.4197986815583445E-3"/>
    <n v="24"/>
    <n v="5.0791474524800364"/>
    <n v="3.4962790501467955"/>
    <n v="63.707875815236825"/>
    <n v="0.68835943095915419"/>
    <n v="0.53571399194231628"/>
    <n v="12.543025460725632"/>
  </r>
  <r>
    <x v="1"/>
    <s v="CENOBAMATE (XCOPRI, ABC FILM-CTD TABS, 200MG, NA VOL) "/>
    <s v="N3 ANTI-EPILEPTICS"/>
    <d v="2020-05-01T00:00:00"/>
    <d v="2023-12-01T00:00:00"/>
    <d v="2020-05-01T00:00:00"/>
    <n v="43"/>
    <n v="43"/>
    <n v="1.6561015103936834E-3"/>
    <n v="23"/>
    <n v="9.2072009291521493"/>
    <m/>
    <n v="51.180707548193062"/>
    <s v=""/>
    <s v=""/>
    <n v="5.5587694829318846"/>
  </r>
  <r>
    <x v="1"/>
    <s v="CILTACABTAGENE AUTOLEUCEL (CARVYKTI, FQE INFUSION BAGS, NA INTSTR, NA VOL) (B,C,O)"/>
    <s v="L1 ANTINEOPLASTICS"/>
    <d v="2023-02-01T00:00:00"/>
    <s v=""/>
    <s v=""/>
    <s v=""/>
    <s v=""/>
    <n v="0"/>
    <n v="1"/>
    <s v=""/>
    <n v="425106"/>
    <s v=""/>
    <s v=""/>
    <s v=""/>
    <s v=""/>
  </r>
  <r>
    <x v="1"/>
    <s v="CLASCOTERONE (WINLEVI, MTA CREAM, 1%, 30G) "/>
    <s v="D10 ANTI-ACANE PREPARATIONS"/>
    <d v="2021-10-01T00:00:00"/>
    <d v="2023-09-01T00:00:00"/>
    <d v="2021-10-01T00:00:00"/>
    <n v="23"/>
    <n v="23"/>
    <n v="8.1070868219535533E-3"/>
    <n v="3"/>
    <n v="8.5140733514505378"/>
    <m/>
    <s v=""/>
    <s v=""/>
    <s v=""/>
    <s v=""/>
  </r>
  <r>
    <x v="1"/>
    <s v="CONCIZUMAB (ALHEMO, FRF P-F PENS, 100MG/1ML, NA VOL) (B,O)"/>
    <s v="B2 BLOOD COAGULATION SYSTEM PRODUCTS"/>
    <d v="2023-11-01T00:00:00"/>
    <s v=""/>
    <d v="2025-02-01T00:00:00"/>
    <s v=""/>
    <s v=""/>
    <n v="0"/>
    <n v="1"/>
    <s v=""/>
    <n v="13759.546666666669"/>
    <s v=""/>
    <s v=""/>
    <s v=""/>
    <s v=""/>
  </r>
  <r>
    <x v="3"/>
    <s v="DANICOPAN (VOYDEYA, ABC FILM-CTD TABS, NA INTSTR, NA VOL) (O)"/>
    <s v="B6 ALL OTHER HAEMATOLOGICAL AGENTS"/>
    <d v="2024-06-01T00:00:00"/>
    <s v=""/>
    <s v=""/>
    <s v=""/>
    <s v=""/>
    <n v="0"/>
    <n v="1"/>
    <s v=""/>
    <n v="56.097272967032971"/>
    <s v=""/>
    <s v=""/>
    <s v=""/>
    <s v=""/>
  </r>
  <r>
    <x v="1"/>
    <s v="DARIDOREXANT (QUVIVIQ, ABC FILM-CTD TABS, 50MG, NA VOL) "/>
    <s v="N5 PSYCHOLEPTICS"/>
    <d v="2022-04-01T00:00:00"/>
    <d v="2023-07-01T00:00:00"/>
    <d v="2022-04-01T00:00:00"/>
    <n v="15"/>
    <n v="15"/>
    <n v="2.3913774499103469E-3"/>
    <n v="12"/>
    <n v="2.4521363450809632"/>
    <n v="2.9971637281998489"/>
    <n v="21.617439557188458"/>
    <n v="1.222266345104432"/>
    <n v="1.2834857483070177"/>
    <n v="8.8157575742284866"/>
  </r>
  <r>
    <x v="0"/>
    <s v="DEUCRAVACITINIB (SOTYKTU, ABC FILM-CTD TABS, 6MG, NA VOL) "/>
    <s v="D5 NONSTEROIDAL PRODUCTS FOR INFLAMMATORY SKIN_x000a_DISORDERS"/>
    <d v="2022-09-01T00:00:00"/>
    <d v="2023-07-01T00:00:00"/>
    <d v="2022-09-01T00:00:00"/>
    <n v="10"/>
    <n v="10"/>
    <n v="2.2612350462136131E-3"/>
    <n v="18"/>
    <n v="39.417148585087517"/>
    <n v="37.805513199934666"/>
    <n v="279.91340849007474"/>
    <n v="0.95911334424219175"/>
    <n v="0.93042599440752694"/>
    <n v="7.1013104330934"/>
  </r>
  <r>
    <x v="0"/>
    <s v="DIFELIKEFALIN (KORSUVA, FNC P-F SYRNG I.V., 35.7Y/1ML, 0.7ML) "/>
    <s v="D4 ANTI-PRURITICS"/>
    <d v="2022-04-01T00:00:00"/>
    <d v="2023-02-01T00:00:00"/>
    <d v="2022-05-01T00:00:00"/>
    <n v="10"/>
    <n v="10"/>
    <n v="2.1181122409857526E-4"/>
    <n v="14"/>
    <s v=""/>
    <n v="26.232406662057691"/>
    <s v=""/>
    <s v=""/>
    <s v=""/>
    <s v=""/>
  </r>
  <r>
    <x v="2"/>
    <s v="DOSTARLIMAB (JEMPERLI, FQC INFUS.VIA/BOT., 50MG/1ML, 10ML) (B,C)"/>
    <s v="L1 ANTINEOPLASTICS"/>
    <d v="2020-11-01T00:00:00"/>
    <d v="2022-06-01T00:00:00"/>
    <d v="2021-05-01T00:00:00"/>
    <n v="19"/>
    <n v="19"/>
    <n v="9.2366759097712182E-4"/>
    <n v="17"/>
    <n v="10186.09756097561"/>
    <n v="8678.409852564102"/>
    <n v="13710.733450157148"/>
    <n v="0.85198573846497661"/>
    <n v="0.82233857042060721"/>
    <n v="1.3460241636291528"/>
  </r>
  <r>
    <x v="1"/>
    <s v="EFGARTIGIMOD ALFA (VYVGART, FQC INFUS.VIA/BOT., 20MG/1ML, NA VOL) (B,O)"/>
    <s v="M5 MUSCULO-SKELETAL SYSTEM"/>
    <d v="2022-01-01T00:00:00"/>
    <s v=""/>
    <d v="2022-01-01T00:00:00"/>
    <s v=""/>
    <s v=""/>
    <n v="0"/>
    <n v="14"/>
    <s v=""/>
    <m/>
    <n v="8373.2350881818675"/>
    <s v=""/>
    <s v=""/>
    <s v=""/>
  </r>
  <r>
    <x v="2"/>
    <s v="ELEXACAFTOR (TRIKAFTA, ABC FILM-CTD TABS, 100MG+75MG+50MG, NA VOL) (O)"/>
    <s v="R7 OTHER RESPIRATORY SYSTEM PRODUCTS"/>
    <d v="2019-10-01T00:00:00"/>
    <s v=""/>
    <d v="2019-10-01T00:00:00"/>
    <s v=""/>
    <s v=""/>
    <n v="0"/>
    <n v="21"/>
    <s v=""/>
    <n v="233.7184945660438"/>
    <s v=""/>
    <s v=""/>
    <s v=""/>
    <s v=""/>
  </r>
  <r>
    <x v="1"/>
    <s v="ELRANATAMAB (ELREXFIO, FPE VIAL SC, 40MG/1ML, 1.9ML) (B,C,O)"/>
    <s v="L1 ANTINEOPLASTICS"/>
    <d v="2023-03-01T00:00:00"/>
    <d v="2024-03-01T00:00:00"/>
    <d v="2023-09-01T00:00:00"/>
    <n v="12"/>
    <n v="6"/>
    <n v="2.1922480493557285E-4"/>
    <n v="14"/>
    <n v="6975"/>
    <n v="6957.6694864601259"/>
    <n v="16157.108055464927"/>
    <n v="0.99751533856059149"/>
    <n v="1.0355078515007481"/>
    <n v="2.3164312624322476"/>
  </r>
  <r>
    <x v="2"/>
    <s v="ENCORAFENIB (BRAFTOVI, ACA CAPSULES, 75MG, NA VOL) (C,O)"/>
    <s v="L1 ANTINEOPLASTICS"/>
    <d v="2018-07-01T00:00:00"/>
    <d v="2021-11-01T00:00:00"/>
    <d v="2018-07-01T00:00:00"/>
    <n v="40"/>
    <n v="40"/>
    <n v="1.2427324514448385E-2"/>
    <n v="25"/>
    <n v="52.027129629629627"/>
    <n v="44.919517209065958"/>
    <n v="114.71031584905219"/>
    <n v="0.86338642029338752"/>
    <n v="0.86668335228589677"/>
    <n v="2.2048173071559241"/>
  </r>
  <r>
    <x v="2"/>
    <s v="ENFORTUMAB VEDOTIN (PADCEV, FQD INF DRY BOTTLE, 20MG, NA VOL) (B,C)"/>
    <s v="L1 ANTINEOPLASTICS"/>
    <d v="2019-12-01T00:00:00"/>
    <d v="2022-06-01T00:00:00"/>
    <d v="2019-12-01T00:00:00"/>
    <n v="30"/>
    <n v="30"/>
    <n v="1.6478943756174511E-2"/>
    <n v="22"/>
    <n v="1172.2698455703062"/>
    <n v="860.55039619665877"/>
    <n v="2748.6491932989688"/>
    <n v="0.73408899789451065"/>
    <n v="0.76648122894994253"/>
    <n v="2.3447239589804156"/>
  </r>
  <r>
    <x v="1"/>
    <s v="EPCORITAMAB (EPKINLY, FPE VIAL SC, 60MG/1ML, 0.8ML) (B,C,O)"/>
    <s v="L1 ANTINEOPLASTICS"/>
    <d v="2023-09-01T00:00:00"/>
    <d v="2023-12-01T00:00:00"/>
    <d v="2023-11-01T00:00:00"/>
    <n v="3"/>
    <n v="3"/>
    <n v="4.2826986985967531E-3"/>
    <n v="12"/>
    <s v=""/>
    <n v="11596.068893212903"/>
    <n v="21538.07133333333"/>
    <s v=""/>
    <s v=""/>
    <s v=""/>
  </r>
  <r>
    <x v="3"/>
    <s v="EPLONTERSEN (WAINUA, FNH PREFIL AUTOINJ, 56.3MG/1ML, 0.8ML) (O)"/>
    <s v="N7 OTHER CENTRAL NERVOUS SYSTEM DRUGS"/>
    <d v="2024-01-01T00:00:00"/>
    <d v="2024-10-01T00:00:00"/>
    <d v="2024-01-01T00:00:00"/>
    <n v="9"/>
    <n v="9"/>
    <n v="1.996464933946211E-3"/>
    <n v="2"/>
    <n v="47509.894736842107"/>
    <m/>
    <n v="50039.273485446975"/>
    <s v=""/>
    <s v=""/>
    <n v="1.0532389886909901"/>
  </r>
  <r>
    <x v="2"/>
    <s v="EPTINEZUMAB (VYEPTI, FQC INFUS.VIA/BOT., 100MG/1ML, 1ML) (B)"/>
    <s v="N2 ANALGESICS"/>
    <d v="2020-03-01T00:00:00"/>
    <d v="2022-11-01T00:00:00"/>
    <d v="2020-03-01T00:00:00"/>
    <n v="32"/>
    <n v="32"/>
    <n v="2.0382486009774541E-2"/>
    <n v="21"/>
    <n v="1696.3800841514726"/>
    <n v="1527.9548610321967"/>
    <n v="2340.5349613343974"/>
    <n v="0.90071492545049425"/>
    <n v="0.77960563613217748"/>
    <n v="1.3797232018938317"/>
  </r>
  <r>
    <x v="1"/>
    <s v="ETRANACOGENE DEZAPARVOVEC (HEMGENIX, FQC INFUS.VIA/BOT., NA INTSTR, 10ML) (B,O)"/>
    <s v="B2 BLOOD COAGULATION SYSTEM PRODUCTS"/>
    <d v="2023-05-01T00:00:00"/>
    <s v=""/>
    <d v="2024-05-01T00:00:00"/>
    <s v=""/>
    <s v=""/>
    <n v="0"/>
    <n v="0"/>
    <s v=""/>
    <m/>
    <s v=""/>
    <s v=""/>
    <s v=""/>
    <s v=""/>
  </r>
  <r>
    <x v="3"/>
    <s v="ETRASIMOD (VELSIPITY, ABC FILM-CTD TABS, 2MG, NA VOL) "/>
    <s v="A7 INTESTINAL DISORDER PRODUCTS"/>
    <d v="2023-12-01T00:00:00"/>
    <d v="2024-04-01T00:00:00"/>
    <d v="2023-12-01T00:00:00"/>
    <n v="4"/>
    <n v="4"/>
    <n v="1.9373066820882123E-4"/>
    <n v="12"/>
    <n v="42.938235294117646"/>
    <n v="44.862675399788699"/>
    <n v="255.60446203401472"/>
    <n v="1.0448187982689334"/>
    <n v="1.0228533680795735"/>
    <n v="5.952840406299404"/>
  </r>
  <r>
    <x v="1"/>
    <s v="EVINACUMAB (EVKEEZA, FQC INFUS.VIA/BOT., 150MG/1ML, 2.3ML) (B,O)"/>
    <s v="C10 LIPID-REGULATING/ANTI-ATHEROMA PREPARATIONS"/>
    <d v="2021-05-01T00:00:00"/>
    <s v=""/>
    <d v="2021-05-01T00:00:00"/>
    <s v=""/>
    <s v=""/>
    <n v="0"/>
    <n v="8"/>
    <s v=""/>
    <n v="10287.897750766184"/>
    <n v="16569.950942622945"/>
    <s v=""/>
    <s v=""/>
    <s v=""/>
  </r>
  <r>
    <x v="0"/>
    <s v="FARICIMAB (VABYSMO, NPA OPHTHAL VIALS, 120MG/1ML, 0.24ML) (B)"/>
    <s v="S1 OPHTHALMOLOGICALS"/>
    <d v="2022-02-01T00:00:00"/>
    <d v="2022-07-01T00:00:00"/>
    <d v="2022-02-01T00:00:00"/>
    <n v="5"/>
    <n v="5"/>
    <n v="9.6490868651345665E-2"/>
    <n v="27"/>
    <n v="1369.6571123599033"/>
    <n v="1088.8679999999999"/>
    <s v=""/>
    <n v="0.7949931338098869"/>
    <n v="0.7726218387512015"/>
    <s v=""/>
  </r>
  <r>
    <x v="3"/>
    <s v="FEZOLINETANT (VEOZAH, ABC FILM-CTD TABS, 45MG, NA VOL) "/>
    <s v="G2 OTHER GYNAECOLOGICALS"/>
    <d v="2023-05-01T00:00:00"/>
    <d v="2025-03-01T00:00:00"/>
    <d v="2023-05-01T00:00:00"/>
    <n v="22"/>
    <n v="22"/>
    <n v="0"/>
    <n v="14"/>
    <s v=""/>
    <n v="2.53572"/>
    <n v="24.094956620072303"/>
    <s v=""/>
    <s v=""/>
    <s v=""/>
  </r>
  <r>
    <x v="0"/>
    <s v="FINERENONE (KERENDIA, ABC FILM-CTD TABS, 10MG, NA VOL) "/>
    <s v="C3 DIURETICS"/>
    <d v="2021-07-01T00:00:00"/>
    <d v="2022-11-01T00:00:00"/>
    <d v="2021-07-01T00:00:00"/>
    <n v="16"/>
    <n v="16"/>
    <n v="9.9827249854027439E-3"/>
    <n v="28"/>
    <n v="3.367098115415152"/>
    <n v="2.466983749386813"/>
    <n v="28.912934204262989"/>
    <n v="0.7326735559301164"/>
    <n v="0.71379504391749804"/>
    <n v="8.586899820915411"/>
  </r>
  <r>
    <x v="3"/>
    <s v="FRUQUINTINIB (FRUZAQLA, ACA CAPSULES, 5MG, NA VOL) (C)"/>
    <s v="L1 ANTINEOPLASTICS"/>
    <d v="2023-11-01T00:00:00"/>
    <d v="2025-04-01T00:00:00"/>
    <d v="2023-11-01T00:00:00"/>
    <n v="17"/>
    <n v="17"/>
    <n v="0"/>
    <n v="10"/>
    <s v=""/>
    <n v="281.42394872835496"/>
    <n v="1508.3355794319411"/>
    <s v=""/>
    <s v=""/>
    <s v=""/>
  </r>
  <r>
    <x v="1"/>
    <s v="GALLIUM GA 68 GOZETOTIDE (LOCAMETZ, FPB VIAL DRY, 25Y, NA VOL) "/>
    <s v="T1 DIAGNOSTIC IMAGING"/>
    <d v="2022-09-01T00:00:00"/>
    <s v=""/>
    <s v=""/>
    <s v=""/>
    <s v=""/>
    <n v="0"/>
    <n v="4"/>
    <s v=""/>
    <n v="2678.6988439210954"/>
    <s v=""/>
    <s v=""/>
    <s v=""/>
    <s v=""/>
  </r>
  <r>
    <x v="1"/>
    <s v="GLOFITAMAB (COLUMVI, FQC INFUS.VIA/BOT., 1MG/1ML, 10ML) (B,C,O)"/>
    <s v="L1 ANTINEOPLASTICS"/>
    <d v="2021-04-01T00:00:00"/>
    <d v="2023-08-01T00:00:00"/>
    <d v="2023-06-01T00:00:00"/>
    <n v="28"/>
    <n v="2"/>
    <n v="2.3681701993964401E-3"/>
    <n v="15"/>
    <n v="4202.5867768595044"/>
    <n v="5002.988397540983"/>
    <n v="13300.410200176362"/>
    <n v="1.1904545136554205"/>
    <n v="1.1065092978707489"/>
    <n v="3.1648151261056054"/>
  </r>
  <r>
    <x v="2"/>
    <s v="IDECABTAGENE VICLEUCEL (ABECMA, FQE INFUSION BAGS, NA INTSTR, 50ML) (B,C,O)"/>
    <s v="L1 ANTINEOPLASTICS"/>
    <d v="2021-05-01T00:00:00"/>
    <s v=""/>
    <s v=""/>
    <s v=""/>
    <s v=""/>
    <n v="0"/>
    <n v="4"/>
    <s v=""/>
    <n v="402285.40533677419"/>
    <s v=""/>
    <s v=""/>
    <s v=""/>
    <s v=""/>
  </r>
  <r>
    <x v="2"/>
    <s v="INCLISIRAN (LEQVIO, FNE P-F SYRNG SC, 189MG/1ML, 1.5ML) "/>
    <s v="C10 LIPID-REGULATING/ANTI-ATHEROMA PREPARATIONS"/>
    <d v="2020-12-01T00:00:00"/>
    <d v="2022-09-01T00:00:00"/>
    <d v="2022-01-01T00:00:00"/>
    <n v="21"/>
    <n v="21"/>
    <n v="7.6187923817353275E-3"/>
    <n v="24"/>
    <n v="2939.2363481228667"/>
    <n v="3029.8015100609755"/>
    <n v="4162.286400502293"/>
    <n v="1.0308124802539094"/>
    <n v="0.96768245756536309"/>
    <n v="1.4161115022820547"/>
  </r>
  <r>
    <x v="1"/>
    <s v="INEBILIZUMAB (UPLIZNA, FQC INFUS.VIA/BOT., 10MG/1ML, 10ML) (B,O)"/>
    <s v="N7 OTHER CENTRAL NERVOUS SYSTEM DRUGS"/>
    <d v="2020-12-01T00:00:00"/>
    <s v=""/>
    <d v="2021-04-01T00:00:00"/>
    <s v=""/>
    <s v=""/>
    <n v="0"/>
    <n v="8"/>
    <s v=""/>
    <n v="25406.002614141413"/>
    <n v="60270.439067432933"/>
    <s v=""/>
    <s v=""/>
    <s v=""/>
  </r>
  <r>
    <x v="2"/>
    <s v="INFIGRATINIB (TRUSELTIQ, ACA CAPSULES, VARI STR, NA VOL) (C,O)"/>
    <s v="L1 ANTINEOPLASTICS"/>
    <d v="2021-07-01T00:00:00"/>
    <s v=""/>
    <d v="2021-07-01T00:00:00"/>
    <s v=""/>
    <s v=""/>
    <n v="0"/>
    <n v="0"/>
    <s v=""/>
    <m/>
    <s v=""/>
    <s v=""/>
    <s v=""/>
    <s v=""/>
  </r>
  <r>
    <x v="3"/>
    <s v="INSULIN ICODEC (AWIQLI, GRF P-F PENS RET, 700IU/1ML, 3ML) (B)"/>
    <s v="A10 DRUGS USED IN DIABETES"/>
    <d v="2024-09-01T00:00:00"/>
    <d v="2024-06-01T00:00:00"/>
    <s v=""/>
    <n v="3"/>
    <n v="3"/>
    <n v="1.1545214555907775E-3"/>
    <n v="2"/>
    <n v="161.476861167002"/>
    <n v="147.16103577512777"/>
    <s v=""/>
    <n v="0.91134441623144646"/>
    <n v="0.91134441623144646"/>
    <s v=""/>
  </r>
  <r>
    <x v="3"/>
    <s v="IRON FERRIC (VENOFER, FPC VIAL IV, 20MG/1ML, 5ML) "/>
    <s v="B3  HAEMATINICS, IRON AND ALL COMBINATIONS"/>
    <d v="1945-01-01T00:00:00"/>
    <d v="2001-05-01T00:00:00"/>
    <d v="1975-10-01T00:00:00"/>
    <n v="676"/>
    <n v="676"/>
    <n v="6.9082156979929046E-2"/>
    <n v="31"/>
    <n v="15.976998713168575"/>
    <n v="18.988609425981878"/>
    <n v="45.622445765622494"/>
    <n v="1.1884966486434696"/>
    <n v="1.0051191239058759"/>
    <n v="2.8555078825924625"/>
  </r>
  <r>
    <x v="3"/>
    <s v="IVOSIDENIB (TIBSOVO, ABC FILM-CTD TABS, 250MG, NA VOL) (C,O)"/>
    <s v="L1 ANTINEOPLASTICS"/>
    <d v="2018-08-01T00:00:00"/>
    <s v=""/>
    <d v="2018-08-01T00:00:00"/>
    <s v=""/>
    <s v=""/>
    <n v="0"/>
    <n v="13"/>
    <s v=""/>
    <n v="299.95180038857393"/>
    <n v="669.99007825670492"/>
    <s v=""/>
    <s v=""/>
    <s v=""/>
  </r>
  <r>
    <x v="1"/>
    <s v="LANDIOLOL (COREBETA, FQD INF DRY BOTTLE, 50MG, NA VOL) "/>
    <s v="C7 BETA-BLOCKING AGENTS"/>
    <d v="2002-09-01T00:00:00"/>
    <s v=""/>
    <s v=""/>
    <s v=""/>
    <s v=""/>
    <n v="0"/>
    <n v="14"/>
    <s v=""/>
    <n v="29.735832607063756"/>
    <s v=""/>
    <s v=""/>
    <s v=""/>
    <s v=""/>
  </r>
  <r>
    <x v="3"/>
    <s v="LEBRIKIZUMAB (EBGLYSS, FNH PREFIL AUTOINJ, 125MG/1ML, 2ML) (B)"/>
    <s v="D5 NONSTEROIDAL PRODUCTS FOR INFLAMMATORY SKIN_x000a_DISORDERS"/>
    <d v="2023-11-01T00:00:00"/>
    <d v="2024-09-01T00:00:00"/>
    <d v="2024-10-01T00:00:00"/>
    <n v="10"/>
    <n v="10"/>
    <n v="2.1506683000312789E-4"/>
    <n v="11"/>
    <n v="1870.03125"/>
    <n v="1404.2071131952735"/>
    <s v=""/>
    <n v="0.75090034628847702"/>
    <n v="0.75090034628847702"/>
    <s v=""/>
  </r>
  <r>
    <x v="0"/>
    <s v="LENACAPAVIR (SUNLENCA, ABC FILM-CTD TABS, 300MG, NA VOL) "/>
    <s v="J5  ANTIVIRALS FOR SYSTEMIC USE"/>
    <d v="2022-08-01T00:00:00"/>
    <d v="2023-03-01T00:00:00"/>
    <d v="2023-01-01T00:00:00"/>
    <n v="7"/>
    <n v="7"/>
    <n v="1.0888143932141779E-5"/>
    <n v="11"/>
    <n v="984.6"/>
    <n v="838.13162002573995"/>
    <n v="1025.5652935514918"/>
    <n v="0.85124072722500499"/>
    <n v="0.89695987541472"/>
    <n v="1.0416060263573956"/>
  </r>
  <r>
    <x v="0"/>
    <s v="LISOCABTAGENE MARALEUCEL (BREYANZI, FQC INFUS.VIA/BOT., NA INTSTR, NA VOL) (B,C,G,O)"/>
    <s v="L1 ANTINEOPLASTICS"/>
    <d v="2021-05-01T00:00:00"/>
    <s v=""/>
    <s v=""/>
    <s v=""/>
    <s v=""/>
    <n v="0"/>
    <n v="3"/>
    <s v=""/>
    <n v="292982.65474465408"/>
    <s v=""/>
    <s v=""/>
    <s v=""/>
    <s v=""/>
  </r>
  <r>
    <x v="0"/>
    <s v="LUMASIRAN (OXLUMO, FPE VIAL SC, 189MG/1ML, 0.5ML) (O)"/>
    <s v="G4 UROLOGICALS"/>
    <d v="2021-01-01T00:00:00"/>
    <s v=""/>
    <d v="2021-02-01T00:00:00"/>
    <s v=""/>
    <s v=""/>
    <n v="0"/>
    <n v="10"/>
    <s v=""/>
    <n v="91410.411230769241"/>
    <s v=""/>
    <s v=""/>
    <s v=""/>
    <s v=""/>
  </r>
  <r>
    <x v="2"/>
    <s v="LURBINECTEDIN (ZEPZELCA, FQD INF DRY BOTTLE, 4MG, NA VOL) (C,O)"/>
    <s v="L1 ANTINEOPLASTICS"/>
    <d v="2020-09-01T00:00:00"/>
    <s v=""/>
    <d v="2020-09-01T00:00:00"/>
    <s v=""/>
    <s v=""/>
    <n v="0"/>
    <n v="3"/>
    <s v=""/>
    <m/>
    <n v="9740.0245333333332"/>
    <s v=""/>
    <s v=""/>
    <s v=""/>
  </r>
  <r>
    <x v="0"/>
    <s v="LUTETIUM (177LU) VIPIVOTIDE TETRAXETAN (PLUVICTO, FPC VIAL IV, NA INTSTR, 30ML) (C)"/>
    <s v="V3 ALL OTHER THERAPEUTIC PRODUCTS"/>
    <d v="2023-01-01T00:00:00"/>
    <d v="2024-03-01T00:00:00"/>
    <d v="2025-02-01T00:00:00"/>
    <n v="14"/>
    <n v="8"/>
    <n v="5.9502169465443092E-4"/>
    <n v="6"/>
    <n v="26903.5"/>
    <m/>
    <s v=""/>
    <s v=""/>
    <s v=""/>
    <s v=""/>
  </r>
  <r>
    <x v="1"/>
    <s v="MARALIXIBAT (LIVMARLI, DGA ORAL LIQUID, 47.5MG/5ML, 30ML) (O)"/>
    <s v="A5 CHOLAGOGUES AND HEPATIC PROTECTORS"/>
    <d v="2023-01-01T00:00:00"/>
    <s v=""/>
    <s v=""/>
    <s v=""/>
    <s v=""/>
    <n v="0"/>
    <n v="10"/>
    <s v=""/>
    <n v="7115.6561826086963"/>
    <s v=""/>
    <s v=""/>
    <s v=""/>
    <s v=""/>
  </r>
  <r>
    <x v="0"/>
    <s v="MARIBAVIR (LIVTENCITY, ABC FILM-CTD TABS, 200MG, NA VOL) (O)"/>
    <s v="J5  ANTIVIRALS FOR SYSTEMIC USE"/>
    <d v="2021-12-01T00:00:00"/>
    <d v="2023-01-01T00:00:00"/>
    <d v="2021-12-01T00:00:00"/>
    <n v="13"/>
    <n v="13"/>
    <n v="5.2820215281452285E-3"/>
    <n v="20"/>
    <n v="282.43022705771051"/>
    <n v="276.23514071449472"/>
    <s v=""/>
    <n v="0.97806507324745406"/>
    <n v="0.99754814904841393"/>
    <s v=""/>
  </r>
  <r>
    <x v="0"/>
    <s v="MAVACAMTEN (CAMZYOS, ACA CAPSULES, 5MG, NA VOL) (O)"/>
    <s v="C1 CARDIAC THERAPY"/>
    <d v="2022-06-01T00:00:00"/>
    <d v="2023-08-01T00:00:00"/>
    <d v="2022-06-01T00:00:00"/>
    <n v="14"/>
    <n v="14"/>
    <n v="5.0613281618505368E-3"/>
    <n v="17"/>
    <n v="63.066132621272807"/>
    <n v="67.237206427080224"/>
    <n v="348.03550302309907"/>
    <n v="1.0661380939728096"/>
    <n v="1.1655707072856198"/>
    <n v="5.5185800770936027"/>
  </r>
  <r>
    <x v="3"/>
    <s v="METRELEPTIN (MYALEPT, FPB VIAL DRY, 11.3MG, NA VOL) (B,O)"/>
    <s v="A16 OTHER ALIMENTARY TRACT AND METABOLISM PRODUCTS"/>
    <d v="2013-07-01T00:00:00"/>
    <s v=""/>
    <d v="2014-06-01T00:00:00"/>
    <s v=""/>
    <s v=""/>
    <n v="0"/>
    <n v="11"/>
    <s v=""/>
    <n v="2444.289545116279"/>
    <n v="7541.2215459915597"/>
    <s v=""/>
    <s v=""/>
    <s v=""/>
  </r>
  <r>
    <x v="1"/>
    <s v="MIRIKIZUMAB (OMVOH, FNH PREFIL AUTOINJ, 100MG/1ML, 1ML) (B,O)"/>
    <s v="A7 INTESTINAL DISORDER PRODUCTS"/>
    <d v="2023-05-01T00:00:00"/>
    <d v="2023-10-01T00:00:00"/>
    <d v="2023-11-01T00:00:00"/>
    <n v="5"/>
    <n v="5"/>
    <n v="1.2909583255948185E-3"/>
    <n v="16"/>
    <n v="1242.0190839694656"/>
    <n v="974.06422579881666"/>
    <n v="6549.784313512313"/>
    <n v="0.78425866266541489"/>
    <n v="0.72951601757949069"/>
    <n v="5.2734973222628332"/>
  </r>
  <r>
    <x v="0"/>
    <s v="MOGAMULIZUMAB (POTELIGEO, FQC INFUS.VIA/BOT., 4MG/1ML, 5ML) (B,O)"/>
    <s v="L1 ANTINEOPLASTICS"/>
    <d v="2012-05-01T00:00:00"/>
    <s v=""/>
    <d v="2018-10-01T00:00:00"/>
    <s v=""/>
    <s v=""/>
    <n v="0"/>
    <n v="17"/>
    <s v=""/>
    <n v="2025.6158528576357"/>
    <n v="5417.1501753901166"/>
    <s v=""/>
    <s v=""/>
    <s v=""/>
  </r>
  <r>
    <x v="3"/>
    <s v="MOMELOTINIB (OJJAARA, ABC FILM-CTD TABS, 200MG, NA VOL) (C,O)"/>
    <s v="L1 ANTINEOPLASTICS"/>
    <d v="2023-04-01T00:00:00"/>
    <d v="2025-01-01T00:00:00"/>
    <d v="2023-09-01T00:00:00"/>
    <n v="21"/>
    <n v="21"/>
    <n v="0"/>
    <n v="8"/>
    <s v=""/>
    <n v="238.46956915254239"/>
    <n v="1143.55621512073"/>
    <s v=""/>
    <s v=""/>
    <s v=""/>
  </r>
  <r>
    <x v="0"/>
    <s v="NIRMATRELVIR (PAXLOVID, ABC FILM-CTD TABS, 150MG+100MG, NA VOL) "/>
    <s v="J5  ANTIVIRALS FOR SYSTEMIC USE"/>
    <d v="2021-12-01T00:00:00"/>
    <d v="2022-01-01T00:00:00"/>
    <d v="2021-12-01T00:00:00"/>
    <n v="1"/>
    <n v="1"/>
    <n v="6.0150579115892354E-2"/>
    <n v="29"/>
    <n v="1265.3146924723178"/>
    <n v="40.978999742455926"/>
    <s v=""/>
    <n v="3.2386409472877006E-2"/>
    <n v="3.2678878455779617E-2"/>
    <s v=""/>
  </r>
  <r>
    <x v="1"/>
    <s v="NIRSEVIMAB (BEYFORTUS, FND PRE-FILL I.M, 100MG/1ML, 1ML) (B)"/>
    <s v="J6 SERA AND GAMMA-GLOBULIN"/>
    <d v="2023-09-01T00:00:00"/>
    <s v=""/>
    <d v="2023-09-01T00:00:00"/>
    <s v=""/>
    <s v=""/>
    <n v="0"/>
    <n v="10"/>
    <s v=""/>
    <n v="911.90978293001785"/>
    <n v="687.66241552371673"/>
    <s v=""/>
    <s v=""/>
    <s v=""/>
  </r>
  <r>
    <x v="1"/>
    <s v="ODEVIXIBAT (BYLVAY, ACA CAPSULES, 1.2MG, NA VOL) (O)"/>
    <s v="A5 CHOLAGOGUES AND HEPATIC PROTECTORS"/>
    <d v="2021-07-01T00:00:00"/>
    <d v="2025-04-01T00:00:00"/>
    <s v=""/>
    <n v="45"/>
    <n v="45"/>
    <n v="0"/>
    <n v="12"/>
    <s v=""/>
    <n v="1030.515788768523"/>
    <s v=""/>
    <s v=""/>
    <s v=""/>
    <s v=""/>
  </r>
  <r>
    <x v="3"/>
    <s v="OLIPUDASE ALFA (XENPOZYME, FQD INF DRY BOTTLE, 20MG, NA VOL) (B,O)"/>
    <s v="A16 OTHER ALIMENTARY TRACT AND METABOLISM PRODUCTS"/>
    <d v="2021-11-01T00:00:00"/>
    <s v=""/>
    <d v="2022-09-01T00:00:00"/>
    <s v=""/>
    <s v=""/>
    <n v="0"/>
    <n v="12"/>
    <s v=""/>
    <n v="4476.678789122373"/>
    <n v="9329.2298374925704"/>
    <s v=""/>
    <s v=""/>
    <s v=""/>
  </r>
  <r>
    <x v="2"/>
    <s v="OSPEMIFENE (OSPHENA, ABC FILM-CTD TABS, 60MG, NA VOL) "/>
    <s v="G3  SEX HORMONES AND PRODUCTS WITH SIMILAR DESIRED_x000a_EFFECTS, SYSTEMIC ACTION ONLY"/>
    <d v="2013-05-01T00:00:00"/>
    <d v="2022-01-01T00:00:00"/>
    <d v="2013-05-01T00:00:00"/>
    <n v="104"/>
    <n v="104"/>
    <n v="2.7102919155400817E-4"/>
    <n v="5"/>
    <n v="1.6132701421800948"/>
    <m/>
    <n v="10.65168412435052"/>
    <s v=""/>
    <s v=""/>
    <n v="6.6025421569857805"/>
  </r>
  <r>
    <x v="0"/>
    <s v="PALOVAROTENE (SOHONOS, ACA CAPSULES, 5MG, NA VOL) (O)"/>
    <s v="M5 MUSCULO-SKELETAL SYSTEM"/>
    <d v="2023-11-01T00:00:00"/>
    <s v=""/>
    <d v="2023-11-01T00:00:00"/>
    <s v=""/>
    <s v=""/>
    <n v="0"/>
    <n v="1"/>
    <s v=""/>
    <m/>
    <n v="2094.5309362455723"/>
    <s v=""/>
    <s v=""/>
    <s v=""/>
  </r>
  <r>
    <x v="0"/>
    <s v="PEGCETACOPLAN (ASPAVELI, FQC INFUS.VIA/BOT., 54MG/1ML, 20ML) (O)"/>
    <s v="B6 ALL OTHER HAEMATOLOGICAL AGENTS"/>
    <d v="2021-07-01T00:00:00"/>
    <s v=""/>
    <d v="2021-07-01T00:00:00"/>
    <s v=""/>
    <s v=""/>
    <n v="0"/>
    <n v="15"/>
    <s v=""/>
    <n v="4646.6632897157633"/>
    <s v=""/>
    <s v=""/>
    <s v=""/>
    <s v=""/>
  </r>
  <r>
    <x v="0"/>
    <s v="PEGVALIASE (PALYNZIQ, FNE P-F SYRNG SC, 20MG/1ML, 1ML) (B,O)"/>
    <s v="A16 OTHER ALIMENTARY TRACT AND METABOLISM PRODUCTS"/>
    <d v="2018-07-01T00:00:00"/>
    <s v=""/>
    <d v="2018-07-01T00:00:00"/>
    <s v=""/>
    <s v=""/>
    <n v="0"/>
    <n v="5"/>
    <s v=""/>
    <n v="475.8615903739838"/>
    <n v="766.89244246708915"/>
    <s v=""/>
    <s v=""/>
    <s v=""/>
  </r>
  <r>
    <x v="2"/>
    <s v="PEMIGATINIB (PEMAZYRE, AAA TABLETS, 13.5MG, NA VOL) (C,O)"/>
    <s v="L1 ANTINEOPLASTICS"/>
    <d v="2020-05-01T00:00:00"/>
    <s v=""/>
    <d v="2020-05-01T00:00:00"/>
    <s v=""/>
    <s v=""/>
    <n v="0"/>
    <n v="18"/>
    <s v=""/>
    <n v="718.56535973837208"/>
    <n v="1655.5124791666665"/>
    <s v=""/>
    <s v=""/>
    <s v=""/>
  </r>
  <r>
    <x v="3"/>
    <s v="PERFLUOROHEXYLOCTANE (MIEBO, NGB DROPS EYE, 100%, 3ML) "/>
    <s v="S1 OPHTHALMOLOGICALS"/>
    <d v="2023-09-01T00:00:00"/>
    <s v=""/>
    <d v="2023-09-01T00:00:00"/>
    <s v=""/>
    <s v=""/>
    <n v="0"/>
    <n v="1"/>
    <s v=""/>
    <m/>
    <n v="17.17861050724974"/>
    <s v=""/>
    <s v=""/>
    <s v=""/>
  </r>
  <r>
    <x v="2"/>
    <s v="PITOLISANT (WAKIX, ABC FILM-CTD TABS, 20MG, NA VOL) (O)"/>
    <s v="N7 OTHER CENTRAL NERVOUS SYSTEM DRUGS"/>
    <d v="2016-03-01T00:00:00"/>
    <d v="2022-01-01T00:00:00"/>
    <d v="2019-11-01T00:00:00"/>
    <n v="70"/>
    <n v="70"/>
    <n v="1.2787785554070662E-3"/>
    <n v="18"/>
    <n v="17.609490740740739"/>
    <n v="14.766848723997427"/>
    <s v=""/>
    <n v="0.83857329785428325"/>
    <n v="0.82788945131280989"/>
    <s v=""/>
  </r>
  <r>
    <x v="2"/>
    <s v="PONESIMOD (PONVORY, ABC FILM-CTD TABS, 20MG, NA VOL) "/>
    <s v="N7 OTHER CENTRAL NERVOUS SYSTEM DRUGS"/>
    <d v="2021-04-01T00:00:00"/>
    <s v=""/>
    <d v="2021-04-01T00:00:00"/>
    <s v=""/>
    <s v=""/>
    <n v="0"/>
    <n v="21"/>
    <s v=""/>
    <n v="53.232873786407765"/>
    <n v="405.62168812499999"/>
    <s v=""/>
    <s v=""/>
    <s v=""/>
  </r>
  <r>
    <x v="2"/>
    <s v="PRALSETINIB (GAVRETO, ACA CAPSULES, 100MG, NA VOL) (C,O)"/>
    <s v="L1 ANTINEOPLASTICS"/>
    <d v="2020-11-01T00:00:00"/>
    <d v="2022-03-01T00:00:00"/>
    <d v="2020-11-01T00:00:00"/>
    <n v="16"/>
    <n v="16"/>
    <n v="2.4799887614360952E-4"/>
    <n v="14"/>
    <n v="116.80312499999999"/>
    <n v="85.660016156798235"/>
    <n v="235.03265019364832"/>
    <n v="0.73337092784801983"/>
    <n v="0.48802699223824519"/>
    <n v="2.0122120036912396"/>
  </r>
  <r>
    <x v="1"/>
    <s v="RELATLIMAB (OPDUALAG, FQC INFUS.VIA/BOT., 12MG/1ML+4MG/1ML, 20ML) (B,C,O)"/>
    <s v="L1 ANTINEOPLASTICS"/>
    <d v="2022-03-01T00:00:00"/>
    <d v="2024-02-01T00:00:00"/>
    <d v="2022-03-01T00:00:00"/>
    <n v="23"/>
    <n v="23"/>
    <n v="5.3928824289371452E-3"/>
    <n v="11"/>
    <n v="8182.39932885906"/>
    <n v="9082.2099971505777"/>
    <n v="18195.481994363974"/>
    <n v="1.1099690484572067"/>
    <n v="1.1070773272110366"/>
    <n v="2.2237342939483646"/>
  </r>
  <r>
    <x v="1"/>
    <s v="RELUGOLIX (ORGOVYX, ABC FILM-CTD TABS, 120MG, NA VOL) "/>
    <s v="L2 CYTOSTATIC HORMONE THERAPY"/>
    <d v="2019-03-01T00:00:00"/>
    <d v="2024-02-01T00:00:00"/>
    <d v="2021-01-01T00:00:00"/>
    <n v="59"/>
    <n v="59"/>
    <n v="4.5894002187068274E-3"/>
    <n v="26"/>
    <n v="9.2481636060100172"/>
    <n v="5.9856609009008999"/>
    <n v="107.16378953795488"/>
    <n v="0.6472269691478052"/>
    <n v="0.72059001105950371"/>
    <n v="11.587575015250959"/>
  </r>
  <r>
    <x v="1"/>
    <s v="RIMEGEPANT (NURTEC, AAB OR DISINTG TAB, 75MG, NA VOL) "/>
    <s v="N2 ANALGESICS"/>
    <d v="2020-03-01T00:00:00"/>
    <d v="2024-03-01T00:00:00"/>
    <d v="2020-03-01T00:00:00"/>
    <n v="48"/>
    <n v="48"/>
    <n v="2.3013661393780889E-3"/>
    <n v="26"/>
    <n v="22.795018401682441"/>
    <n v="24.357603791934334"/>
    <n v="157.70525470208065"/>
    <n v="1.0685494243837312"/>
    <n v="0.77992297048195369"/>
    <n v="6.9184087471691109"/>
  </r>
  <r>
    <x v="2"/>
    <s v="RISDIPLAM (EVRYSDI, DGJ DRY SYRUP/DROP, 3.75MG/5ML, NA VOL) (O)"/>
    <s v="M5 MUSCULO-SKELETAL SYSTEM"/>
    <d v="2020-09-01T00:00:00"/>
    <d v="2021-06-01T00:00:00"/>
    <d v="2020-09-01T00:00:00"/>
    <n v="9"/>
    <n v="9"/>
    <n v="2.9459192680775115E-2"/>
    <n v="22"/>
    <n v="11472.672695951765"/>
    <m/>
    <s v=""/>
    <s v=""/>
    <n v="6.4445940410704713E-2"/>
    <s v=""/>
  </r>
  <r>
    <x v="1"/>
    <s v="RITLECITINIB (LITFULO, ACA CAPSULES, 50MG, NA VOL) "/>
    <s v="D5 NONSTEROIDAL PRODUCTS FOR INFLAMMATORY SKIN_x000a_DISORDERS"/>
    <d v="2023-07-01T00:00:00"/>
    <d v="2024-02-01T00:00:00"/>
    <d v="2023-07-01T00:00:00"/>
    <n v="7"/>
    <n v="7"/>
    <n v="6.7866997652677179E-4"/>
    <n v="16"/>
    <n v="51.694070080862531"/>
    <n v="43.419551875925393"/>
    <n v="178.5629857916017"/>
    <n v="0.83993293250089018"/>
    <n v="0.77100250750567445"/>
    <n v="3.4542257073641962"/>
  </r>
  <r>
    <x v="2"/>
    <s v="SACITUZUMAB GOVITECAN (TRODELVY, FQD INF DRY BOTTLE, 180MG, NA VOL) (B,C)"/>
    <s v="L1 ANTINEOPLASTICS"/>
    <d v="2020-04-01T00:00:00"/>
    <d v="2021-11-01T00:00:00"/>
    <d v="2020-04-01T00:00:00"/>
    <n v="19"/>
    <n v="19"/>
    <n v="1.3767780435249651E-2"/>
    <n v="24"/>
    <n v="1464.3632086567866"/>
    <n v="1323.0072164981111"/>
    <n v="2957.0068381724977"/>
    <n v="0.90346930916931678"/>
    <n v="0.95769223797980818"/>
    <n v="2.0193124360757913"/>
  </r>
  <r>
    <x v="3"/>
    <s v="SEGESTERONE ACETATE (ANNOVERA, TYQ MECH PES W SUB, 10Y+150Y, NA VOL) "/>
    <s v="G3  SEX HORMONES AND PRODUCTS WITH SIMILAR DESIRED_x000a_EFFECTS, SYSTEMIC ACTION ONLY"/>
    <d v="2019-09-01T00:00:00"/>
    <s v=""/>
    <d v="2019-09-01T00:00:00"/>
    <s v=""/>
    <s v=""/>
    <n v="0"/>
    <n v="1"/>
    <s v=""/>
    <m/>
    <n v="3192.0942524648453"/>
    <s v=""/>
    <s v=""/>
    <s v=""/>
  </r>
  <r>
    <x v="0"/>
    <s v="SELINEXOR (NEXPOVIO, ABC FILM-CTD TABS, 20MG, NA VOL) (C,O)"/>
    <s v="L1 ANTINEOPLASTICS"/>
    <d v="2019-07-01T00:00:00"/>
    <s v=""/>
    <d v="2019-07-01T00:00:00"/>
    <s v=""/>
    <s v=""/>
    <n v="0"/>
    <n v="8"/>
    <s v=""/>
    <n v="398.13206352624496"/>
    <s v=""/>
    <s v=""/>
    <s v=""/>
    <s v=""/>
  </r>
  <r>
    <x v="2"/>
    <s v="SELPERCATINIB (RETEVMO, ACA CAPSULES, 80MG, NA VOL) (C,O)"/>
    <s v="L1 ANTINEOPLASTICS"/>
    <d v="2020-05-01T00:00:00"/>
    <d v="2022-01-01T00:00:00"/>
    <d v="2020-05-01T00:00:00"/>
    <n v="20"/>
    <n v="20"/>
    <n v="1.1037839876464972E-2"/>
    <n v="22"/>
    <n v="141.80787461773701"/>
    <n v="121.85789161497806"/>
    <n v="233.96965056712958"/>
    <n v="0.85931681821946115"/>
    <n v="0.58204438702008676"/>
    <n v="1.6499059110633139"/>
  </r>
  <r>
    <x v="0"/>
    <s v="SELUMETINIB (KOSELUGO, ACA CAPSULES, 10MG, NA VOL) "/>
    <s v="L1 ANTINEOPLASTICS"/>
    <d v="2018-05-01T00:00:00"/>
    <d v="2023-01-01T00:00:00"/>
    <d v="2020-04-01T00:00:00"/>
    <n v="56"/>
    <n v="33"/>
    <n v="4.7668993028575565E-3"/>
    <n v="21"/>
    <n v="128.46834451901566"/>
    <n v="110.14180432889059"/>
    <n v="111.64199747678018"/>
    <n v="0.85734586789656642"/>
    <n v="0.86143771843226336"/>
    <n v="0.86902339945896268"/>
  </r>
  <r>
    <x v="1"/>
    <s v="SETMELANOTIDE (IMCIVREE, FPE VIAL SC, 10MG/1ML, 1ML) (O)"/>
    <s v="A8 ANTIOBESITY PREPARATIONS, EXCLUDING DIETETICS"/>
    <d v="2021-07-01T00:00:00"/>
    <d v="2023-07-01T00:00:00"/>
    <s v=""/>
    <n v="24"/>
    <n v="24"/>
    <n v="1.6296253838424606E-3"/>
    <n v="8"/>
    <n v="4234.6206896551721"/>
    <n v="4007.4918795698923"/>
    <s v=""/>
    <n v="0.94636383592983031"/>
    <n v="0.92406948482992235"/>
    <s v=""/>
  </r>
  <r>
    <x v="2"/>
    <s v="SOLRIAMFETOL (SUNOSI, ABC FILM-CTD TABS, 150MG, NA VOL) (O)"/>
    <s v="N7 OTHER CENTRAL NERVOUS SYSTEM DRUGS"/>
    <d v="2019-06-01T00:00:00"/>
    <d v="2021-08-01T00:00:00"/>
    <d v="2019-06-01T00:00:00"/>
    <n v="26"/>
    <n v="26"/>
    <n v="2.6640388677942189E-3"/>
    <n v="13"/>
    <n v="14.244386752736458"/>
    <n v="14.423130883107312"/>
    <n v="38.519518415555901"/>
    <n v="1.0125483907081163"/>
    <n v="1.0862789148261807"/>
    <n v="2.7041893121973817"/>
  </r>
  <r>
    <x v="1"/>
    <s v="SOMAPACITAN (SOGROYA, FRF P-F PENS, 10MG/1ML, 1.5ML) (B)"/>
    <s v="H4 OTHER HORMONES"/>
    <d v="2021-12-01T00:00:00"/>
    <s v=""/>
    <d v="2023-06-01T00:00:00"/>
    <s v=""/>
    <s v=""/>
    <n v="0"/>
    <n v="6"/>
    <s v=""/>
    <n v="1055.5237147667413"/>
    <n v="4389.0052535107161"/>
    <s v=""/>
    <s v=""/>
    <s v=""/>
  </r>
  <r>
    <x v="2"/>
    <s v="SOMATROGON (NGENLA, FRF P-F PENS, 50MG/1ML, 1.2ML) (B,O)"/>
    <s v="H4 OTHER HORMONES"/>
    <d v="2022-02-01T00:00:00"/>
    <d v="2022-02-01T00:00:00"/>
    <d v="2023-09-01T00:00:00"/>
    <n v="0"/>
    <n v="0"/>
    <n v="8.1095329497595555E-4"/>
    <n v="24"/>
    <n v="868.58695652173913"/>
    <n v="761.60065676855891"/>
    <n v="5008.5526102060057"/>
    <n v="0.87682718586794417"/>
    <n v="0.74916280954125591"/>
    <n v="5.7663226146784199"/>
  </r>
  <r>
    <x v="3"/>
    <s v="SOTATERCEPT (WINREVAIR, FPB VIAL DRY, 45MG, NA VOL) (B,O)"/>
    <s v="C6 OTHER CARDIOVASCULAR PRODUCTS"/>
    <d v="2024-06-01T00:00:00"/>
    <d v="2025-02-01T00:00:00"/>
    <d v="2024-06-01T00:00:00"/>
    <n v="8"/>
    <n v="8"/>
    <n v="0"/>
    <n v="5"/>
    <s v=""/>
    <n v="4708.8221307692311"/>
    <n v="18458.405999999999"/>
    <s v=""/>
    <s v=""/>
    <s v=""/>
  </r>
  <r>
    <x v="2"/>
    <s v="SOTORASIB (LUMAKRAS, ABC FILM-CTD TABS, 120MG, NA VOL) (C,O)"/>
    <s v="L1 ANTINEOPLASTICS"/>
    <d v="2021-06-01T00:00:00"/>
    <d v="2021-10-01T00:00:00"/>
    <d v="2021-06-01T00:00:00"/>
    <n v="4"/>
    <n v="4"/>
    <n v="6.8232656160965013E-3"/>
    <n v="24"/>
    <n v="49.440592948717949"/>
    <n v="37.569618749999997"/>
    <n v="105.80265320697374"/>
    <n v="0.75989417823060756"/>
    <n v="0.81256938574191018"/>
    <n v="2.1399956371218507"/>
  </r>
  <r>
    <x v="1"/>
    <s v="SPESOLIMAB (SPEVIGO, FQC INFUS.VIA/BOT., 60MG/1ML, 7.5ML) (B,O)"/>
    <s v="D5 NONSTEROIDAL PRODUCTS FOR INFLAMMATORY SKIN_x000a_DISORDERS"/>
    <d v="2022-09-01T00:00:00"/>
    <d v="2023-05-01T00:00:00"/>
    <d v="2022-09-01T00:00:00"/>
    <n v="8"/>
    <n v="8"/>
    <n v="4.8263472859475502E-5"/>
    <n v="9"/>
    <n v="10911"/>
    <n v="12305.7"/>
    <n v="36800.019620689651"/>
    <n v="1.1278251306021447"/>
    <n v="1.077006980722818"/>
    <n v="3.3727449015387818"/>
  </r>
  <r>
    <x v="2"/>
    <s v="TAFASITAMAB (MONJUVI, FQD INF DRY BOTTLE, 200MG, NA VOL) (B,C,O)"/>
    <s v="L1 ANTINEOPLASTICS"/>
    <d v="2020-08-01T00:00:00"/>
    <s v=""/>
    <d v="2020-08-01T00:00:00"/>
    <s v=""/>
    <s v=""/>
    <n v="0"/>
    <n v="13"/>
    <s v=""/>
    <m/>
    <n v="1629.7789254390686"/>
    <s v=""/>
    <s v=""/>
    <s v=""/>
  </r>
  <r>
    <x v="3"/>
    <s v="TALQUETAMAB (TALVEY, FPE VIAL SC, 40MG/1ML, 1ML) (B,C,O)"/>
    <s v="L1 ANTINEOPLASTICS"/>
    <d v="2023-08-01T00:00:00"/>
    <s v=""/>
    <d v="2023-08-01T00:00:00"/>
    <s v=""/>
    <s v=""/>
    <n v="0"/>
    <n v="13"/>
    <s v=""/>
    <n v="7289.9832478260869"/>
    <n v="12525.385757292881"/>
    <s v=""/>
    <s v=""/>
    <s v=""/>
  </r>
  <r>
    <x v="3"/>
    <s v="TARLATAMAB (IMDELLTRA, FQD INF DRY BOTTLE, 10MG, NA VOL) (B,C,O)"/>
    <s v="L1 ANTINEOPLASTICS"/>
    <d v="2024-05-01T00:00:00"/>
    <d v="2024-11-01T00:00:00"/>
    <d v="2024-05-01T00:00:00"/>
    <n v="6"/>
    <n v="6"/>
    <n v="0"/>
    <n v="1"/>
    <s v=""/>
    <m/>
    <n v="18597.038357381844"/>
    <s v=""/>
    <s v=""/>
    <s v=""/>
  </r>
  <r>
    <x v="0"/>
    <s v="TEBENTAFUSP (KIMMTRAK, FQC INFUS.VIA/BOT., 200Y/1ML, 0.5ML) (B,C,O)"/>
    <s v="L1 ANTINEOPLASTICS"/>
    <d v="2022-02-01T00:00:00"/>
    <d v="2023-12-01T00:00:00"/>
    <d v="2022-02-01T00:00:00"/>
    <n v="22"/>
    <n v="22"/>
    <n v="7.7530065045015454E-3"/>
    <n v="16"/>
    <n v="18257.651041666668"/>
    <n v="16332.441816708862"/>
    <n v="25420.73634025022"/>
    <n v="0.8945532905320519"/>
    <n v="0.88348559862317988"/>
    <n v="1.3923333446474757"/>
  </r>
  <r>
    <x v="1"/>
    <s v="TECLISTAMAB (TECVAYLI, FPE VIAL SC, 90MG/1ML, 1.7ML) (B,C,O)"/>
    <s v="L1 ANTINEOPLASTICS"/>
    <d v="2022-08-01T00:00:00"/>
    <d v="2025-05-01T00:00:00"/>
    <d v="2022-11-01T00:00:00"/>
    <n v="33"/>
    <n v="32"/>
    <n v="0"/>
    <n v="17"/>
    <s v=""/>
    <n v="6076.7692682792822"/>
    <n v="11586.626230062901"/>
    <s v=""/>
    <s v=""/>
    <s v=""/>
  </r>
  <r>
    <x v="2"/>
    <s v="TECOVIRIMAT (TECOVIRIMAT SIGA, ACA CAPSULES, 200MG, NA VOL) (O)"/>
    <s v="J5  ANTIVIRALS FOR SYSTEMIC USE"/>
    <d v="2022-08-01T00:00:00"/>
    <s v=""/>
    <s v=""/>
    <s v=""/>
    <s v=""/>
    <n v="0"/>
    <n v="1"/>
    <s v=""/>
    <n v="16.956408730158728"/>
    <s v=""/>
    <s v=""/>
    <s v=""/>
    <s v=""/>
  </r>
  <r>
    <x v="2"/>
    <s v="TEPOTINIB (TEPMETKO, ABC FILM-CTD TABS, 225MG, NA VOL) (C,O)"/>
    <s v="L1 ANTINEOPLASTICS"/>
    <d v="2020-06-01T00:00:00"/>
    <d v="2021-11-01T00:00:00"/>
    <d v="2021-02-01T00:00:00"/>
    <n v="17"/>
    <n v="17"/>
    <n v="1.8646836688532321E-3"/>
    <n v="16"/>
    <n v="152.73623188405796"/>
    <n v="186.64433657292508"/>
    <n v="538.76046448433635"/>
    <n v="1.2220043291012099"/>
    <n v="1.23034561876719"/>
    <n v="3.5273913585435923"/>
  </r>
  <r>
    <x v="0"/>
    <s v="TEZEPELUMAB (TEZSPIRE, FNH PREFIL AUTOINJ, 110MG/1ML, 1.91ML) (B)"/>
    <s v="R3 ANTI-ASTHMA AND COPD PRODUCTS"/>
    <d v="2022-01-01T00:00:00"/>
    <d v="2022-10-01T00:00:00"/>
    <d v="2022-01-01T00:00:00"/>
    <n v="9"/>
    <n v="9"/>
    <n v="4.1345670817574516E-2"/>
    <n v="23"/>
    <n v="1918.4377096846342"/>
    <n v="1412.2461038903625"/>
    <n v="5562.3199445711889"/>
    <n v="0.73614384077266548"/>
    <n v="0.81667460042658946"/>
    <n v="2.8994008596117311"/>
  </r>
  <r>
    <x v="2"/>
    <s v="TILDRAKIZUMAB (ILUMYA, FNE P-F SYRNG SC, 100MG/1ML, 1ML) (B)"/>
    <s v="D5 NONSTEROIDAL PRODUCTS FOR INFLAMMATORY SKIN_x000a_DISORDERS"/>
    <d v="2018-09-01T00:00:00"/>
    <d v="2021-08-01T00:00:00"/>
    <d v="2018-10-01T00:00:00"/>
    <n v="35"/>
    <n v="35"/>
    <n v="1.3488497221116979E-2"/>
    <n v="21"/>
    <n v="5159.6717428087986"/>
    <n v="3114.5575003890235"/>
    <n v="17574.867696618974"/>
    <n v="0.60363481547636888"/>
    <n v="0.60363481547636888"/>
    <n v="3.4061987995871319"/>
  </r>
  <r>
    <x v="1"/>
    <s v="TIRBANIBULIN (KLISYRI, MSN TOP U-D OINTS, 2.5MG/DOSE, 250MG) "/>
    <s v="D5 NONSTEROIDAL PRODUCTS FOR INFLAMMATORY SKIN_x000a_DISORDERS"/>
    <d v="2021-02-01T00:00:00"/>
    <s v=""/>
    <d v="2021-02-01T00:00:00"/>
    <s v=""/>
    <s v=""/>
    <n v="0"/>
    <n v="10"/>
    <s v=""/>
    <n v="15.503681536502548"/>
    <s v=""/>
    <s v=""/>
    <s v=""/>
    <s v=""/>
  </r>
  <r>
    <x v="0"/>
    <s v="TIRZEPATIDE (MOUNJARO, FPE VIAL SC, 10MG/1ML, 0.5ML) "/>
    <s v="A10 DRUGS USED IN DIABETES"/>
    <d v="2022-06-01T00:00:00"/>
    <d v="2023-10-01T00:00:00"/>
    <d v="2022-06-01T00:00:00"/>
    <n v="16"/>
    <n v="16"/>
    <n v="6.4024084423983066E-2"/>
    <n v="22"/>
    <n v="78.862240884565523"/>
    <n v="70.032534694933588"/>
    <s v=""/>
    <n v="0.88803632650311826"/>
    <n v="0.92810702785113375"/>
    <s v=""/>
  </r>
  <r>
    <x v="0"/>
    <s v="TIXAGEVIMAB (EVUSHELD, FPD VIAL IM, 150MG/1ML+150MG/1ML, 1.5ML) (B)"/>
    <s v="J6 SERA AND GAMMA-GLOBULIN"/>
    <d v="2021-12-01T00:00:00"/>
    <d v="2022-05-01T00:00:00"/>
    <d v="2022-04-01T00:00:00"/>
    <n v="5"/>
    <n v="5"/>
    <n v="0"/>
    <n v="3"/>
    <s v=""/>
    <n v="1599.4167391304347"/>
    <s v=""/>
    <s v=""/>
    <s v=""/>
    <s v=""/>
  </r>
  <r>
    <x v="2"/>
    <s v="TRALOKINUMAB (ADTRALZA, FNE P-F SYRNG SC, 150MG/1ML, 1ML) (B)"/>
    <s v="D5 NONSTEROIDAL PRODUCTS FOR INFLAMMATORY SKIN_x000a_DISORDERS"/>
    <d v="2021-06-01T00:00:00"/>
    <d v="2022-03-01T00:00:00"/>
    <d v="2022-02-01T00:00:00"/>
    <n v="9"/>
    <n v="9"/>
    <n v="1.1810648174813334E-2"/>
    <n v="16"/>
    <n v="453.09902152641877"/>
    <n v="392.39183781379836"/>
    <n v="1203.3014777805388"/>
    <n v="0.86601784416106764"/>
    <n v="0.87439495571362569"/>
    <n v="2.6557141388802981"/>
  </r>
  <r>
    <x v="2"/>
    <s v="TRASTUZUMAB DERUXTECAN (ENHERTU, FQD INF DRY BOTTLE, 100MG, NA VOL) (B,C)"/>
    <s v="L1 ANTINEOPLASTICS"/>
    <d v="2019-12-01T00:00:00"/>
    <d v="2021-07-01T00:00:00"/>
    <d v="2019-12-01T00:00:00"/>
    <n v="19"/>
    <n v="19"/>
    <n v="9.0569182490242067E-2"/>
    <n v="24"/>
    <n v="2426.2494371371017"/>
    <n v="2319.149577183437"/>
    <n v="3334.9061819910517"/>
    <n v="0.955857852735851"/>
    <n v="0.96058739441599927"/>
    <n v="1.3745108524068888"/>
  </r>
  <r>
    <x v="1"/>
    <s v="TREMELIMUMAB (IMJUDO, FQC INFUS.VIA/BOT., 20MG/1ML, 15ML) (B,C,O)"/>
    <s v="L1 ANTINEOPLASTICS"/>
    <d v="2022-11-01T00:00:00"/>
    <d v="2023-10-01T00:00:00"/>
    <d v="2022-11-01T00:00:00"/>
    <n v="11"/>
    <n v="11"/>
    <n v="1.0218154834130883E-2"/>
    <n v="15"/>
    <n v="34478.126865671642"/>
    <n v="29832"/>
    <n v="48011.237656888887"/>
    <n v="0.86524422037852677"/>
    <n v="0.87459481052483556"/>
    <n v="1.3925129356343187"/>
  </r>
  <r>
    <x v="2"/>
    <s v="TRIENTINE (CUPRIOR, ABC FILM-CTD TABS, 150MG, NA VOL) "/>
    <s v="V3 ALL OTHER THERAPEUTIC PRODUCTS"/>
    <d v="1986-04-01T00:00:00"/>
    <d v="2022-07-01T00:00:00"/>
    <d v="1986-04-01T00:00:00"/>
    <n v="435"/>
    <n v="435"/>
    <n v="4.4034723885627222E-4"/>
    <n v="18"/>
    <s v=""/>
    <n v="54.397785223897266"/>
    <s v=""/>
    <s v=""/>
    <s v=""/>
    <s v=""/>
  </r>
  <r>
    <x v="2"/>
    <s v="TRIHEPTANOIN (DOJOLVI, DGA ORAL LIQUID, 4.8G/5ML, 500ML) (O)"/>
    <s v="A16 OTHER ALIMENTARY TRACT AND METABOLISM PRODUCTS"/>
    <d v="2020-07-01T00:00:00"/>
    <s v=""/>
    <d v="2020-07-01T00:00:00"/>
    <s v=""/>
    <s v=""/>
    <n v="0"/>
    <n v="2"/>
    <s v=""/>
    <m/>
    <n v="71.59375367097212"/>
    <s v=""/>
    <s v=""/>
    <s v=""/>
  </r>
  <r>
    <x v="0"/>
    <s v="UBROGEPANT (UBRELVY, AAA TABLETS, 100MG, NA VOL) "/>
    <s v="N2 ANALGESICS"/>
    <d v="2020-01-01T00:00:00"/>
    <d v="2023-04-01T00:00:00"/>
    <d v="2020-01-01T00:00:00"/>
    <n v="39"/>
    <n v="39"/>
    <n v="1.4010075365993911E-2"/>
    <n v="2"/>
    <n v="15.958930413152945"/>
    <m/>
    <n v="133.53263414515243"/>
    <s v=""/>
    <s v=""/>
    <n v="8.3672671468695814"/>
  </r>
  <r>
    <x v="3"/>
    <s v="VABORBACTAM (VABOMERE, FQD INF DRY BOTTLE, 1G+1G, NA VOL) "/>
    <s v="J1 SYSTEMIC ANTIBACTERIALS"/>
    <d v="2017-10-01T00:00:00"/>
    <s v=""/>
    <d v="2017-10-01T00:00:00"/>
    <s v=""/>
    <s v=""/>
    <n v="0"/>
    <n v="13"/>
    <s v=""/>
    <n v="301.28352380952379"/>
    <n v="277.3277602561601"/>
    <s v=""/>
    <s v=""/>
    <s v=""/>
  </r>
  <r>
    <x v="3"/>
    <s v="VACCINE, CHIKUNGUNYA (IXCHIQ, FPB VIAL DRY, NA INTSTR, NA VOL) (B)"/>
    <s v="J7 VACCINES"/>
    <d v="2024-02-01T00:00:00"/>
    <d v="2024-11-01T00:00:00"/>
    <d v="2024-02-01T00:00:00"/>
    <n v="9"/>
    <n v="9"/>
    <n v="2.6852998321695348E-4"/>
    <n v="3"/>
    <n v="156.8656330749354"/>
    <n v="179.73780000000002"/>
    <n v="381.17441784258381"/>
    <n v="1.1458073797090946"/>
    <n v="1.1458073797090946"/>
    <n v="2.4299421764389599"/>
  </r>
  <r>
    <x v="1"/>
    <s v="VACCINE, RESPIRATORY SYNCYTIAL VIRUS (ABRYSVO, FPB VIAL DRY, 60Y, NA VOL) (B)"/>
    <s v="J7 VACCINES"/>
    <d v="2023-06-01T00:00:00"/>
    <d v="2023-09-01T00:00:00"/>
    <d v="2023-07-01T00:00:00"/>
    <n v="3"/>
    <n v="3"/>
    <n v="0.12263016384601959"/>
    <n v="26"/>
    <n v="225.78128104762931"/>
    <m/>
    <s v=""/>
    <s v=""/>
    <s v=""/>
    <s v=""/>
  </r>
  <r>
    <x v="2"/>
    <s v="VACCINE, SARS-COV-2 NON-REPLICATING VECTOR (VAXZEVRIA, FPD VIAL IM, NA INTSTR, 5ML) (B)"/>
    <s v="J7 VACCINES"/>
    <d v="2020-12-01T00:00:00"/>
    <d v="2021-03-01T00:00:00"/>
    <d v="2021-02-01T00:00:00"/>
    <n v="3"/>
    <n v="3"/>
    <n v="0"/>
    <n v="1"/>
    <s v=""/>
    <n v="1.2029032258064516E-3"/>
    <s v=""/>
    <s v=""/>
    <s v=""/>
    <s v=""/>
  </r>
  <r>
    <x v="1"/>
    <s v="VERICIGUAT (VERQUVO, ABC FILM-CTD TABS, 2.5MG, NA VOL) "/>
    <s v="C6 OTHER CARDIOVASCULAR PRODUCTS"/>
    <d v="2021-02-01T00:00:00"/>
    <d v="2023-09-01T00:00:00"/>
    <d v="2021-02-01T00:00:00"/>
    <n v="31"/>
    <n v="31"/>
    <n v="2.8871385514966235E-5"/>
    <n v="25"/>
    <n v="5.0535714285714288"/>
    <n v="3.8668022228091434"/>
    <n v="29.284657766756542"/>
    <n v="0.76516227730498942"/>
    <n v="0.77765795581387664"/>
    <n v="5.7948439397115417"/>
  </r>
  <r>
    <x v="3"/>
    <s v="VORASIDENIB (VORANIGO, ABC FILM-CTD TABS, 40MG, NA VOL) (C,O)"/>
    <s v="L1 ANTINEOPLASTICS"/>
    <d v="2024-07-01T00:00:00"/>
    <d v="2025-03-01T00:00:00"/>
    <d v="2024-08-01T00:00:00"/>
    <n v="8"/>
    <n v="7"/>
    <n v="0"/>
    <n v="2"/>
    <s v=""/>
    <m/>
    <n v="1636.0329939393937"/>
    <s v=""/>
    <s v=""/>
    <s v=""/>
  </r>
  <r>
    <x v="0"/>
    <s v="VORHYALURONIDASE ALFA (DARZALEX FASPRO, FPE VIAL SC, 120MG/1ML+200IU/1ML, 15ML) (B)"/>
    <s v="L1 ANTINEOPLASTICS"/>
    <d v="2007-02-01T00:00:00"/>
    <d v="2021-12-01T00:00:00"/>
    <d v="2007-02-01T00:00:00"/>
    <n v="178"/>
    <n v="178"/>
    <n v="3.1905601371254132E-4"/>
    <n v="20"/>
    <s v=""/>
    <m/>
    <n v="11158.79359093062"/>
    <s v=""/>
    <s v=""/>
    <s v=""/>
  </r>
  <r>
    <x v="1"/>
    <s v="VUTRISIRAN (AMVUTTRA, FNE P-F SYRNG SC, 50MG/1ML, 0.5ML) (O)"/>
    <s v="N7 OTHER CENTRAL NERVOUS SYSTEM DRUGS"/>
    <d v="2022-07-01T00:00:00"/>
    <s v=""/>
    <d v="2022-07-01T00:00:00"/>
    <s v=""/>
    <s v=""/>
    <n v="0"/>
    <n v="11"/>
    <s v=""/>
    <n v="133607.27325"/>
    <n v="142352.11147219918"/>
    <s v=""/>
    <s v=""/>
    <s v=""/>
  </r>
  <r>
    <x v="2"/>
    <s v="ZANUBRUTINIB (BRUKINSA, ACA CAPSULES, 80MG, NA VOL) (C,O)"/>
    <s v="L1 ANTINEOPLASTICS"/>
    <d v="2019-12-01T00:00:00"/>
    <d v="2021-04-01T00:00:00"/>
    <d v="2019-12-01T00:00:00"/>
    <n v="16"/>
    <n v="16"/>
    <n v="7.4179911656214348E-2"/>
    <n v="21"/>
    <n v="68.454447301820551"/>
    <n v="59.078057408174864"/>
    <n v="144.7186692669755"/>
    <n v="0.863027308477059"/>
    <n v="0.86682038541250228"/>
    <n v="2.1140871772567316"/>
  </r>
  <r>
    <x v="3"/>
    <s v="ZILUCOPLAN (ZILBRYSQ, FNE P-F SYRNG SC, 40MG/1ML, 0.81ML) (O)"/>
    <s v="M5 MUSCULO-SKELETAL SYSTEM"/>
    <d v="2024-03-01T00:00:00"/>
    <s v=""/>
    <s v=""/>
    <s v=""/>
    <s v=""/>
    <n v="0"/>
    <n v="3"/>
    <s v=""/>
    <n v="1158.6549924840695"/>
    <s v=""/>
    <s v=""/>
    <s v=""/>
    <s v=""/>
  </r>
  <r>
    <x v="3"/>
    <s v="ZOLBETUXIMAB (VYLOY, FQD INF DRY BOTTLE, 100MG, NA VOL) (B,C,O)"/>
    <s v="L1 ANTINEOPLASTICS"/>
    <d v="2024-06-01T00:00:00"/>
    <d v="2025-04-01T00:00:00"/>
    <d v="2024-11-01T00:00:00"/>
    <n v="10"/>
    <n v="10"/>
    <n v="0"/>
    <n v="5"/>
    <s v=""/>
    <n v="637.98078503787883"/>
    <n v="2064.0371298531809"/>
    <s v=""/>
    <s v=""/>
    <s v=""/>
  </r>
  <r>
    <x v="4"/>
    <m/>
    <m/>
    <m/>
    <m/>
    <m/>
    <m/>
    <m/>
    <m/>
    <m/>
    <m/>
    <m/>
    <m/>
    <m/>
    <m/>
    <m/>
  </r>
  <r>
    <x v="4"/>
    <m/>
    <m/>
    <m/>
    <m/>
    <m/>
    <m/>
    <m/>
    <m/>
    <m/>
    <m/>
    <m/>
    <m/>
    <m/>
    <m/>
    <m/>
  </r>
  <r>
    <x v="4"/>
    <m/>
    <m/>
    <m/>
    <m/>
    <m/>
    <m/>
    <n v="23.265060240963855"/>
    <m/>
    <m/>
    <m/>
    <m/>
    <m/>
    <m/>
    <m/>
    <m/>
  </r>
  <r>
    <x v="4"/>
    <m/>
    <m/>
    <m/>
    <m/>
    <m/>
    <m/>
    <m/>
    <m/>
    <m/>
    <m/>
    <m/>
    <m/>
    <m/>
    <m/>
    <m/>
  </r>
  <r>
    <x v="4"/>
    <s v="2025 NOC's"/>
    <m/>
    <m/>
    <m/>
    <m/>
    <m/>
    <m/>
    <m/>
    <m/>
    <m/>
    <m/>
    <m/>
    <m/>
    <m/>
    <m/>
  </r>
  <r>
    <x v="4"/>
    <s v="Medicine"/>
    <s v="NOC date"/>
    <m/>
    <m/>
    <m/>
    <m/>
    <m/>
    <m/>
    <m/>
    <m/>
    <m/>
    <m/>
    <m/>
    <m/>
    <m/>
  </r>
  <r>
    <x v="5"/>
    <s v="NIPOCALIMAB (IMAAVY)B"/>
    <d v="2025-12-05T00:00:00"/>
    <m/>
    <m/>
    <m/>
    <m/>
    <m/>
    <m/>
    <m/>
    <m/>
    <m/>
    <m/>
    <m/>
    <m/>
    <m/>
  </r>
  <r>
    <x v="5"/>
    <s v="TORIPALIMAB (LOQTORZI)B,C"/>
    <d v="2025-10-17T00:00:00"/>
    <m/>
    <m/>
    <m/>
    <m/>
    <m/>
    <m/>
    <m/>
    <m/>
    <m/>
    <m/>
    <m/>
    <m/>
    <m/>
  </r>
  <r>
    <x v="5"/>
    <s v="GARADACIMAB (ANDEMBRY)B"/>
    <d v="2025-08-06T00:00:00"/>
    <m/>
    <m/>
    <m/>
    <m/>
    <m/>
    <m/>
    <m/>
    <m/>
    <m/>
    <m/>
    <m/>
    <m/>
    <m/>
  </r>
  <r>
    <x v="5"/>
    <s v="DEUTIVACAFTOR, TEZACAFTOR, VANZACAFTOR CALCIUM (ALYFTREK)"/>
    <d v="2025-07-21T00:00:00"/>
    <m/>
    <m/>
    <m/>
    <m/>
    <m/>
    <m/>
    <m/>
    <m/>
    <m/>
    <m/>
    <m/>
    <m/>
    <m/>
  </r>
  <r>
    <x v="5"/>
    <s v="BELANTAMAB MAFODOTIN (BLENREP)B,C"/>
    <d v="2025-07-18T00:00:00"/>
    <m/>
    <m/>
    <m/>
    <m/>
    <m/>
    <m/>
    <m/>
    <m/>
    <m/>
    <m/>
    <m/>
    <m/>
    <m/>
  </r>
  <r>
    <x v="5"/>
    <s v="OSILODROSTAT PHOSPHATE (ISTURISA)"/>
    <d v="2025-07-03T00:00:00"/>
    <m/>
    <m/>
    <m/>
    <m/>
    <m/>
    <m/>
    <m/>
    <m/>
    <m/>
    <m/>
    <m/>
    <m/>
    <m/>
  </r>
  <r>
    <x v="5"/>
    <s v="QUIZARTINIB HYDROCHLORIDE (VANFLYTA)C"/>
    <d v="2025-06-09T00:00:00"/>
    <m/>
    <m/>
    <m/>
    <m/>
    <m/>
    <m/>
    <m/>
    <m/>
    <m/>
    <m/>
    <m/>
    <m/>
    <m/>
  </r>
  <r>
    <x v="5"/>
    <s v="CROVALIMAB (PIASKY)B"/>
    <d v="2025-06-04T00:00:00"/>
    <m/>
    <m/>
    <m/>
    <m/>
    <m/>
    <m/>
    <m/>
    <m/>
    <m/>
    <m/>
    <m/>
    <m/>
    <m/>
  </r>
  <r>
    <x v="5"/>
    <s v="ROZANOLIXIZUMAB (RYSTIGGO)B"/>
    <d v="2025-04-25T00:00:00"/>
    <m/>
    <m/>
    <m/>
    <m/>
    <m/>
    <m/>
    <m/>
    <m/>
    <m/>
    <m/>
    <m/>
    <m/>
    <m/>
  </r>
  <r>
    <x v="5"/>
    <s v="CIPAGLUCOSIDASE ALFA (POMBILITI)B"/>
    <d v="2025-04-14T00:00:00"/>
    <m/>
    <m/>
    <m/>
    <m/>
    <m/>
    <m/>
    <m/>
    <m/>
    <m/>
    <m/>
    <m/>
    <m/>
    <m/>
  </r>
  <r>
    <x v="5"/>
    <s v="ANTIHEMOPHILIC FACTOR VIII (ALTUVIIIO)B"/>
    <d v="2025-03-26T00:00:00"/>
    <m/>
    <m/>
    <m/>
    <m/>
    <m/>
    <m/>
    <m/>
    <m/>
    <m/>
    <m/>
    <m/>
    <m/>
    <m/>
  </r>
  <r>
    <x v="5"/>
    <s v="TOFERSEN (QALSODY)"/>
    <d v="2025-02-28T00:00:00"/>
    <m/>
    <m/>
    <m/>
    <m/>
    <m/>
    <m/>
    <m/>
    <m/>
    <m/>
    <m/>
    <m/>
    <m/>
    <m/>
  </r>
  <r>
    <x v="5"/>
    <s v="IPTACOPAN HYDROCHLORIDE (FABHALTA)"/>
    <d v="2025-01-06T00:00:00"/>
    <m/>
    <m/>
    <m/>
    <m/>
    <m/>
    <m/>
    <m/>
    <m/>
    <m/>
    <m/>
    <m/>
    <m/>
    <m/>
  </r>
  <r>
    <x v="5"/>
    <s v="OLEZARSEN SODIUM (TRYNGOLZA)"/>
    <d v="2025-12-16T00:00:00"/>
    <m/>
    <m/>
    <m/>
    <m/>
    <m/>
    <m/>
    <m/>
    <m/>
    <m/>
    <m/>
    <m/>
    <m/>
    <m/>
  </r>
  <r>
    <x v="5"/>
    <s v="VAMOROLONE (AGAMREE)"/>
    <d v="2025-09-29T00:00:00"/>
    <m/>
    <m/>
    <m/>
    <m/>
    <m/>
    <m/>
    <m/>
    <m/>
    <m/>
    <m/>
    <m/>
    <m/>
    <m/>
  </r>
  <r>
    <x v="5"/>
    <s v="MIRVETUXIMAB SORAVTANSINE (ELAHERE)B,C"/>
    <d v="2025-08-29T00:00:00"/>
    <m/>
    <m/>
    <m/>
    <m/>
    <m/>
    <m/>
    <m/>
    <m/>
    <m/>
    <m/>
    <m/>
    <m/>
    <m/>
  </r>
  <r>
    <x v="5"/>
    <s v="BULEVIRTIDE ACETATE (HEPCLUDEX)B"/>
    <d v="2025-08-08T00:00:00"/>
    <m/>
    <m/>
    <m/>
    <m/>
    <m/>
    <m/>
    <m/>
    <m/>
    <m/>
    <m/>
    <m/>
    <m/>
    <m/>
  </r>
  <r>
    <x v="5"/>
    <s v="OMAVELOXOLONE (SKYCLARYS)"/>
    <d v="2025-03-13T00:00:00"/>
    <m/>
    <m/>
    <m/>
    <m/>
    <m/>
    <m/>
    <m/>
    <m/>
    <m/>
    <m/>
    <m/>
    <m/>
    <m/>
  </r>
  <r>
    <x v="5"/>
    <s v="APROCITENTAN (JERAYGO)"/>
    <d v="2025-12-23T00:00:00"/>
    <m/>
    <m/>
    <m/>
    <m/>
    <m/>
    <m/>
    <m/>
    <m/>
    <m/>
    <m/>
    <m/>
    <m/>
    <m/>
  </r>
  <r>
    <x v="5"/>
    <s v="NEMOLIZUMAB (NEMLUVIO)B"/>
    <d v="2025-12-18T00:00:00"/>
    <m/>
    <m/>
    <m/>
    <m/>
    <m/>
    <m/>
    <m/>
    <m/>
    <m/>
    <m/>
    <m/>
    <m/>
    <m/>
  </r>
  <r>
    <x v="5"/>
    <s v="TISLELIZUMAB (TEVIMBRA)B,C"/>
    <d v="2025-12-18T00:00:00"/>
    <m/>
    <m/>
    <m/>
    <m/>
    <m/>
    <m/>
    <m/>
    <m/>
    <m/>
    <m/>
    <m/>
    <m/>
    <m/>
  </r>
  <r>
    <x v="5"/>
    <s v="PEGUNIGALSIDASE ALFA (ELFABRIO)B"/>
    <d v="2025-12-09T00:00:00"/>
    <m/>
    <m/>
    <m/>
    <m/>
    <m/>
    <m/>
    <m/>
    <m/>
    <m/>
    <m/>
    <m/>
    <m/>
    <m/>
  </r>
  <r>
    <x v="5"/>
    <s v="ZURANOLONE (ZURZUVAE)"/>
    <d v="2025-12-05T00:00:00"/>
    <m/>
    <m/>
    <m/>
    <m/>
    <m/>
    <m/>
    <m/>
    <m/>
    <m/>
    <m/>
    <m/>
    <m/>
    <m/>
  </r>
  <r>
    <x v="5"/>
    <s v="BEMPEDOIC ACID (NILEMDO)"/>
    <d v="2025-11-14T00:00:00"/>
    <m/>
    <m/>
    <m/>
    <m/>
    <m/>
    <m/>
    <m/>
    <m/>
    <m/>
    <m/>
    <m/>
    <m/>
    <m/>
  </r>
  <r>
    <x v="5"/>
    <s v="LECANEMAB (LEQEMBI)"/>
    <d v="2025-10-24T00:00:00"/>
    <m/>
    <m/>
    <m/>
    <m/>
    <m/>
    <m/>
    <m/>
    <m/>
    <m/>
    <m/>
    <m/>
    <m/>
    <m/>
  </r>
  <r>
    <x v="5"/>
    <s v="PIRTOBRUTINIB (JAYPIRCA)C,O"/>
    <d v="2025-10-17T00:00:00"/>
    <m/>
    <m/>
    <m/>
    <m/>
    <m/>
    <m/>
    <m/>
    <m/>
    <m/>
    <m/>
    <m/>
    <m/>
    <m/>
  </r>
  <r>
    <x v="5"/>
    <s v="SELADELPAR LYSINE (LYVDELZI)O"/>
    <d v="2025-10-16T00:00:00"/>
    <m/>
    <m/>
    <m/>
    <m/>
    <m/>
    <m/>
    <m/>
    <m/>
    <m/>
    <m/>
    <m/>
    <m/>
    <m/>
  </r>
  <r>
    <x v="5"/>
    <s v="MRNA ENCODING SARS-COV-2 SPIKE PROTEIN NTD-RBD SUBDOMAINS (MNEXSPIKE)B"/>
    <d v="2025-09-29T00:00:00"/>
    <m/>
    <m/>
    <m/>
    <m/>
    <m/>
    <m/>
    <m/>
    <m/>
    <m/>
    <m/>
    <m/>
    <m/>
    <m/>
  </r>
  <r>
    <x v="5"/>
    <s v="DELGOCITINIB (ANZUPGO)"/>
    <d v="2025-08-25T00:00:00"/>
    <m/>
    <m/>
    <m/>
    <m/>
    <m/>
    <m/>
    <m/>
    <m/>
    <m/>
    <m/>
    <m/>
    <m/>
    <m/>
  </r>
  <r>
    <x v="5"/>
    <s v="LIFILEUCEL (AMTAGVI)B,C"/>
    <d v="2025-08-15T00:00:00"/>
    <m/>
    <m/>
    <m/>
    <m/>
    <m/>
    <m/>
    <m/>
    <m/>
    <m/>
    <m/>
    <m/>
    <m/>
    <m/>
  </r>
  <r>
    <x v="5"/>
    <s v="ELINZANETANT (LYNKUET)"/>
    <d v="2025-07-23T00:00:00"/>
    <m/>
    <m/>
    <m/>
    <m/>
    <m/>
    <m/>
    <m/>
    <m/>
    <m/>
    <m/>
    <m/>
    <m/>
    <m/>
  </r>
  <r>
    <x v="5"/>
    <s v="REPOTRECTINIB (AUGTYRO)C,O"/>
    <d v="2025-05-07T00:00:00"/>
    <m/>
    <m/>
    <m/>
    <m/>
    <m/>
    <m/>
    <m/>
    <m/>
    <m/>
    <m/>
    <m/>
    <m/>
    <m/>
  </r>
  <r>
    <x v="5"/>
    <s v="ELAFIBRANOR (IQIRVO)O"/>
    <d v="2025-04-25T00:00:00"/>
    <m/>
    <m/>
    <m/>
    <m/>
    <m/>
    <m/>
    <m/>
    <m/>
    <m/>
    <m/>
    <m/>
    <m/>
    <m/>
  </r>
  <r>
    <x v="5"/>
    <s v="TEPROTUMUMAB (TEPEZZA)B,O"/>
    <d v="2025-04-17T00:00:00"/>
    <m/>
    <m/>
    <m/>
    <m/>
    <m/>
    <m/>
    <m/>
    <m/>
    <m/>
    <m/>
    <m/>
    <m/>
    <m/>
  </r>
  <r>
    <x v="5"/>
    <s v="TAPINAROF (NDUVRA)"/>
    <d v="2025-04-04T00:00:00"/>
    <m/>
    <m/>
    <m/>
    <m/>
    <m/>
    <m/>
    <m/>
    <m/>
    <m/>
    <m/>
    <m/>
    <m/>
    <m/>
  </r>
  <r>
    <x v="5"/>
    <s v="SIPAVIBART (KAVIGALE)B"/>
    <d v="2025-03-21T00:00:00"/>
    <m/>
    <m/>
    <m/>
    <m/>
    <m/>
    <m/>
    <m/>
    <m/>
    <m/>
    <m/>
    <m/>
    <m/>
    <m/>
  </r>
  <r>
    <x v="5"/>
    <s v="LONCASTUXIMAB TESIRINE (ZYNLONTA)B,C,O"/>
    <d v="2025-03-07T00:00:00"/>
    <m/>
    <m/>
    <m/>
    <m/>
    <m/>
    <m/>
    <m/>
    <m/>
    <m/>
    <m/>
    <m/>
    <m/>
    <m/>
  </r>
  <r>
    <x v="5"/>
    <s v="LAZERTINIB MESYLATE (LAZCLUZE)C"/>
    <d v="2025-03-06T00:00:00"/>
    <m/>
    <m/>
    <m/>
    <m/>
    <m/>
    <m/>
    <m/>
    <m/>
    <m/>
    <m/>
    <m/>
    <m/>
    <m/>
  </r>
  <r>
    <x v="5"/>
    <s v="FECAL MICROBIOTA (REBYOTA)B"/>
    <d v="2025-03-05T00:00:00"/>
    <m/>
    <m/>
    <m/>
    <m/>
    <m/>
    <m/>
    <m/>
    <m/>
    <m/>
    <m/>
    <m/>
    <m/>
    <m/>
  </r>
  <r>
    <x v="5"/>
    <s v="RETIFANLIMAB (ZYNYZ)B,C,O"/>
    <d v="2025-02-06T00:00:00"/>
    <m/>
    <m/>
    <m/>
    <m/>
    <m/>
    <m/>
    <m/>
    <m/>
    <m/>
    <m/>
    <m/>
    <m/>
    <m/>
  </r>
  <r>
    <x v="5"/>
    <s v="SEPIAPTERIN (SEPHIENCE)O"/>
    <d v="2025-10-07T00:00:00"/>
    <m/>
    <m/>
    <m/>
    <m/>
    <m/>
    <m/>
    <m/>
    <m/>
    <m/>
    <m/>
    <m/>
    <m/>
    <m/>
  </r>
  <r>
    <x v="5"/>
    <s v="ORITAVANCIN PHOSPHATE (ORITINIV)"/>
    <d v="2025-09-12T00:00:00"/>
    <m/>
    <m/>
    <m/>
    <m/>
    <m/>
    <m/>
    <m/>
    <m/>
    <m/>
    <m/>
    <m/>
    <m/>
    <m/>
  </r>
  <r>
    <x v="5"/>
    <s v="ARTESUNATE (AMIVAS-ARTESUNATE)O"/>
    <d v="2025-07-04T00:00:00"/>
    <m/>
    <m/>
    <m/>
    <m/>
    <m/>
    <m/>
    <m/>
    <m/>
    <m/>
    <m/>
    <m/>
    <m/>
    <m/>
  </r>
  <r>
    <x v="5"/>
    <s v="TEPLIZUMAB (TZIELD)B"/>
    <d v="2025-05-05T00:00:00"/>
    <m/>
    <m/>
    <m/>
    <m/>
    <m/>
    <m/>
    <m/>
    <m/>
    <m/>
    <m/>
    <m/>
    <m/>
    <m/>
  </r>
  <r>
    <x v="5"/>
    <s v="INAVOLISIB (ITOVEBI)C"/>
    <d v="2025-02-14T00:00:00"/>
    <m/>
    <m/>
    <m/>
    <m/>
    <m/>
    <m/>
    <m/>
    <m/>
    <m/>
    <m/>
    <m/>
    <m/>
    <m/>
  </r>
  <r>
    <x v="5"/>
    <s v="DELAFLOXACIN MEGLUMINE (BAXDELA)"/>
    <d v="2025-01-17T00:00:00"/>
    <m/>
    <m/>
    <m/>
    <m/>
    <m/>
    <m/>
    <m/>
    <m/>
    <m/>
    <m/>
    <m/>
    <m/>
    <m/>
  </r>
  <r>
    <x v="4"/>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1E069BC-5920-44FD-955D-84C9E5F7CCB2}" name="PivotTable1" cacheId="58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D10" firstHeaderRow="0" firstDataRow="1" firstDataCol="1"/>
  <pivotFields count="16">
    <pivotField axis="axisRow" showAll="0">
      <items count="7">
        <item x="2"/>
        <item x="0"/>
        <item x="1"/>
        <item x="3"/>
        <item x="5"/>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s>
  <rowFields count="1">
    <field x="0"/>
  </rowFields>
  <rowItems count="7">
    <i>
      <x/>
    </i>
    <i>
      <x v="1"/>
    </i>
    <i>
      <x v="2"/>
    </i>
    <i>
      <x v="3"/>
    </i>
    <i>
      <x v="4"/>
    </i>
    <i>
      <x v="5"/>
    </i>
    <i t="grand">
      <x/>
    </i>
  </rowItems>
  <colFields count="1">
    <field x="-2"/>
  </colFields>
  <colItems count="3">
    <i>
      <x/>
    </i>
    <i i="1">
      <x v="1"/>
    </i>
    <i i="2">
      <x v="2"/>
    </i>
  </colItems>
  <dataFields count="3">
    <dataField name="Average of Median PMPRB11 to Canadian Price Ratio" fld="13" subtotal="average" baseField="0" baseItem="0"/>
    <dataField name="Average of US to Canadian Price Ratio" fld="15" subtotal="average" baseField="0" baseItem="0"/>
    <dataField name="Average of OECD to Canada ratio" fld="14" subtotal="average" baseField="0" baseItem="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7741A8-ED8D-445C-98D0-D858B6C3D672}" name="Table1" displayName="Table1" ref="B3:O177" totalsRowShown="0" headerRowDxfId="15" dataDxfId="14">
  <autoFilter ref="B3:O177" xr:uid="{0A7741A8-ED8D-445C-98D0-D858B6C3D672}"/>
  <tableColumns count="14">
    <tableColumn id="1" xr3:uid="{D88AF7BB-38D2-48C1-9655-C059D933FD3A}" name="Cohorte d’approbation" dataDxfId="13"/>
    <tableColumn id="2" xr3:uid="{089D8073-A685-4068-86CD-DDCB6CCE49CA}" name="Médicament (nom commercial, forme, concentration, volume)" dataDxfId="12"/>
    <tableColumn id="3" xr3:uid="{BFB8D2BD-3EEF-429B-9730-951084C44200}" name="ATC2" dataDxfId="11"/>
    <tableColumn id="4" xr3:uid="{8D023465-9A76-46D6-A379-50C67F8DC386}" name="Date de l’avis de conformité (AC)" dataDxfId="10"/>
    <tableColumn id="5" xr3:uid="{D29BB5D3-163B-4FAF-B221-5738D75E6B62}" name="Première vente OCDE" dataDxfId="9"/>
    <tableColumn id="6" xr3:uid="{5EB41B56-8396-4228-B9AE-10AE21F6A735}" name="Première vente au Canada" dataDxfId="8"/>
    <tableColumn id="7" xr3:uid="{E24BC07D-CBD6-42AF-B1B5-7EFE7E0565AE}" name="Première vente aux États-Unis" dataDxfId="7"/>
    <tableColumn id="8" xr3:uid="{2844AFB1-7D11-4B59-A9AE-0CC94D156E07}" name="Nbre de mois entre la première vente dans un pays de l’OCDE et la première vente au Canada" dataDxfId="6"/>
    <tableColumn id="9" xr3:uid="{283ECEFA-EA4F-4D5A-AFA7-A2FF24B5D8F0}" name="Nbre de mois entre la première vente à l’étranger et la première vente au Canada" dataDxfId="5"/>
    <tableColumn id="10" xr3:uid="{9BD779C9-97F9-4796-B5AA-A29210D95824}" name="Part des ventes de nouveaux médicaments au Canada" dataDxfId="4"/>
    <tableColumn id="11" xr3:uid="{D71DAE8B-CD89-484F-97FF-178845243DC6}" name="Nombre de pays de l’OCDE affichant des ventes*" dataDxfId="3"/>
    <tableColumn id="12" xr3:uid="{6DC2BD52-7BDD-42CD-9326-E6D0531A18D6}" name="Prix minimum dans les pays de l'OCDE" dataDxfId="2"/>
    <tableColumn id="13" xr3:uid="{2AD6D4A7-BBD2-4210-A5B8-702250111065}" name="Prix maximum dans les pays de l'OCDE" dataDxfId="1"/>
    <tableColumn id="14" xr3:uid="{76FA47CB-7C53-4D52-8295-D649A63EACFA}" name="Prix canadien comparativement au milieu de la fourchette" dataDxfId="0"/>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Y129"/>
  <sheetViews>
    <sheetView workbookViewId="0">
      <selection activeCell="D2" sqref="D2"/>
    </sheetView>
  </sheetViews>
  <sheetFormatPr defaultColWidth="9.140625" defaultRowHeight="15"/>
  <cols>
    <col min="1" max="1" width="41" customWidth="1"/>
    <col min="2" max="2" width="31" customWidth="1"/>
    <col min="3" max="3" width="7" customWidth="1"/>
    <col min="4" max="4" width="21" customWidth="1"/>
    <col min="5" max="5" width="7" customWidth="1"/>
    <col min="6" max="6" width="13" customWidth="1"/>
    <col min="7" max="7" width="18.7109375" customWidth="1"/>
    <col min="8" max="9" width="22.42578125" customWidth="1"/>
    <col min="10" max="10" width="16.5703125" customWidth="1"/>
    <col min="11" max="13" width="13" customWidth="1"/>
    <col min="14" max="14" width="16" customWidth="1"/>
    <col min="15" max="15" width="14" customWidth="1"/>
    <col min="16" max="16" width="16" customWidth="1"/>
    <col min="17" max="17" width="14" customWidth="1"/>
    <col min="18" max="18" width="13" customWidth="1"/>
    <col min="19" max="19" width="14" customWidth="1"/>
    <col min="20" max="22" width="13" customWidth="1"/>
    <col min="23" max="23" width="14" customWidth="1"/>
    <col min="24" max="24" width="13" customWidth="1"/>
    <col min="25" max="25" width="14" customWidth="1"/>
    <col min="26" max="31" width="13" customWidth="1"/>
    <col min="32" max="32" width="17" customWidth="1"/>
    <col min="33" max="33" width="15" customWidth="1"/>
    <col min="34" max="34" width="17" customWidth="1"/>
    <col min="35" max="49" width="13" customWidth="1"/>
    <col min="50" max="50" width="18" customWidth="1"/>
    <col min="51" max="51" width="16" customWidth="1"/>
    <col min="52" max="52" width="18" customWidth="1"/>
    <col min="53" max="53" width="14" customWidth="1"/>
    <col min="54" max="54" width="13" customWidth="1"/>
    <col min="55" max="55" width="14" customWidth="1"/>
    <col min="56" max="61" width="13" customWidth="1"/>
    <col min="62" max="62" width="14" customWidth="1"/>
    <col min="63" max="63" width="13" customWidth="1"/>
    <col min="64" max="65" width="14" customWidth="1"/>
    <col min="66" max="66" width="13" customWidth="1"/>
    <col min="67" max="67" width="14" customWidth="1"/>
    <col min="68" max="70" width="13" customWidth="1"/>
    <col min="71" max="71" width="14" customWidth="1"/>
    <col min="72" max="72" width="13" customWidth="1"/>
    <col min="73" max="74" width="14" customWidth="1"/>
    <col min="75" max="75" width="13" customWidth="1"/>
    <col min="76" max="76" width="14" customWidth="1"/>
    <col min="77" max="79" width="13" customWidth="1"/>
    <col min="80" max="80" width="17" customWidth="1"/>
    <col min="81" max="81" width="15" customWidth="1"/>
    <col min="82" max="82" width="17" customWidth="1"/>
    <col min="83" max="91" width="13" customWidth="1"/>
    <col min="92" max="92" width="15" customWidth="1"/>
    <col min="93" max="93" width="13" customWidth="1"/>
    <col min="94" max="95" width="15" customWidth="1"/>
    <col min="96" max="96" width="13" customWidth="1"/>
    <col min="97" max="98" width="15" customWidth="1"/>
    <col min="99" max="99" width="13" customWidth="1"/>
    <col min="100" max="100" width="15" customWidth="1"/>
    <col min="101" max="103" width="13" customWidth="1"/>
  </cols>
  <sheetData>
    <row r="1" spans="1:103">
      <c r="A1" t="s">
        <v>0</v>
      </c>
      <c r="B1" t="s">
        <v>1</v>
      </c>
      <c r="C1" t="s">
        <v>2</v>
      </c>
      <c r="D1" t="s">
        <v>3</v>
      </c>
      <c r="E1" t="s">
        <v>4</v>
      </c>
      <c r="F1" t="s">
        <v>5</v>
      </c>
      <c r="G1" t="s">
        <v>6</v>
      </c>
      <c r="H1" s="10" t="s">
        <v>7</v>
      </c>
      <c r="I1" s="10"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row>
    <row r="2" spans="1:103">
      <c r="A2" t="s">
        <v>103</v>
      </c>
      <c r="B2" t="s">
        <v>104</v>
      </c>
      <c r="C2" t="s">
        <v>105</v>
      </c>
      <c r="D2" t="s">
        <v>106</v>
      </c>
      <c r="E2" t="s">
        <v>107</v>
      </c>
      <c r="F2">
        <v>2022</v>
      </c>
      <c r="G2" s="10">
        <f t="shared" ref="G2:G36" si="0">IF(M2&gt;0,M2,"")</f>
        <v>53.927263827704358</v>
      </c>
      <c r="H2" s="10">
        <f>IF(MEDIAN(P2,S2,V2,Y2,AB2,AE2,AH2,AK2,AN2,AQ2,AT2)&lt;&gt;"",MEDIAN(P2,S2,V2,Y2,AB2,AE2,AH2,AK2,AN2,AQ2,AT2),"")</f>
        <v>51.161876127424257</v>
      </c>
      <c r="I2" s="10">
        <f>IF(MEDIAN(P2,S2,V2,Y2,AB2,AE2,AH2,AK2,AN2,AQ2,AT2,AZ2,BC2,BF2,BI2,BL2,BO2,BR2,BU2,BX2,CA2,CD2,CG2,CJ2,CM2,CP2,CS2,CV2,CY2)&lt;&gt;"",MEDIAN(P2,S2,V2,Y2,AB2,AE2,AH2,AK2,AN2,AQ2,AT2,AZ2,BC2,BF2,BI2,BL2,BO2,BR2,BU2,BX2,CA2,CD2,CG2,CJ2,CM2,CP2,CS2,CV2,CY2),"")</f>
        <v>46.74577253380837</v>
      </c>
      <c r="J2" s="10">
        <f t="shared" ref="J2:J36" si="1">IF(AW2&gt;0,AW2,"")</f>
        <v>236.04217024175821</v>
      </c>
      <c r="K2" s="2">
        <v>20430</v>
      </c>
      <c r="L2" s="2">
        <v>1101734</v>
      </c>
      <c r="M2" s="3">
        <v>53.927263827704358</v>
      </c>
      <c r="Q2" s="2">
        <v>9604</v>
      </c>
      <c r="R2" s="2">
        <v>568089.2844</v>
      </c>
      <c r="S2" s="3">
        <v>59.151320741357765</v>
      </c>
      <c r="T2" s="2">
        <v>16296</v>
      </c>
      <c r="U2" s="2">
        <v>939761.69760000007</v>
      </c>
      <c r="V2" s="3">
        <v>57.66824359351989</v>
      </c>
      <c r="W2" s="2">
        <v>50057</v>
      </c>
      <c r="X2" s="2">
        <v>3129794.4480000003</v>
      </c>
      <c r="Y2" s="3">
        <v>62.524610903569936</v>
      </c>
      <c r="Z2" s="2">
        <v>9127</v>
      </c>
      <c r="AA2" s="2">
        <v>617835.63600000006</v>
      </c>
      <c r="AB2" s="3">
        <v>67.693178043168629</v>
      </c>
      <c r="AC2" s="2">
        <v>34804</v>
      </c>
      <c r="AD2" s="2">
        <v>1626939.8672666666</v>
      </c>
      <c r="AE2" s="3">
        <v>46.74577253380837</v>
      </c>
      <c r="AI2" s="2">
        <v>11984</v>
      </c>
      <c r="AJ2" s="2">
        <v>548319.65183333331</v>
      </c>
      <c r="AK2" s="3">
        <v>45.754310066199373</v>
      </c>
      <c r="AL2" s="2">
        <v>38517</v>
      </c>
      <c r="AM2" s="2">
        <v>1970601.9828000001</v>
      </c>
      <c r="AN2" s="3">
        <v>51.161876127424257</v>
      </c>
      <c r="AO2" s="2">
        <v>4452</v>
      </c>
      <c r="AP2" s="2">
        <v>164533.78106666668</v>
      </c>
      <c r="AQ2" s="3">
        <v>36.957273375262055</v>
      </c>
      <c r="AR2" s="2">
        <v>29428</v>
      </c>
      <c r="AS2" s="2">
        <v>1473435.2015</v>
      </c>
      <c r="AT2" s="3">
        <v>50.069158675411174</v>
      </c>
      <c r="AU2" s="2">
        <v>68250</v>
      </c>
      <c r="AV2" s="2">
        <v>16109878.118999999</v>
      </c>
      <c r="AW2" s="3">
        <v>236.04217024175821</v>
      </c>
      <c r="BA2" s="2">
        <v>4648</v>
      </c>
      <c r="BB2" s="2">
        <v>251022.85560000001</v>
      </c>
      <c r="BC2" s="3">
        <v>54.00663846815835</v>
      </c>
      <c r="BG2" s="2">
        <v>5684</v>
      </c>
      <c r="BH2" s="2">
        <v>303519.95141766669</v>
      </c>
      <c r="BI2" s="3">
        <v>53.399006231116587</v>
      </c>
      <c r="BM2" s="2">
        <v>4704</v>
      </c>
      <c r="BN2" s="2">
        <v>213649.32600000003</v>
      </c>
      <c r="BO2" s="3">
        <v>45.418649234693881</v>
      </c>
      <c r="BS2" s="2">
        <v>1932</v>
      </c>
      <c r="BT2" s="2">
        <v>89196.942643333343</v>
      </c>
      <c r="BU2" s="3">
        <v>46.168189773982064</v>
      </c>
      <c r="BV2" s="2">
        <v>0</v>
      </c>
      <c r="BW2" s="2">
        <v>0</v>
      </c>
      <c r="BY2" s="2">
        <v>28140</v>
      </c>
      <c r="BZ2" s="2">
        <v>610958.90658133326</v>
      </c>
      <c r="CA2" s="3">
        <v>21.711403929684906</v>
      </c>
      <c r="CB2" s="2">
        <v>728</v>
      </c>
      <c r="CC2" s="2">
        <v>41800.598400000003</v>
      </c>
      <c r="CD2" s="3">
        <v>57.418404395604398</v>
      </c>
      <c r="CE2" s="2">
        <v>1110</v>
      </c>
      <c r="CF2" s="2">
        <v>57126.756480000004</v>
      </c>
      <c r="CG2" s="3">
        <v>51.465546378378384</v>
      </c>
      <c r="CK2" s="2">
        <v>1260</v>
      </c>
      <c r="CL2" s="2">
        <v>35938.978453333337</v>
      </c>
      <c r="CM2" s="3">
        <v>28.522998772486776</v>
      </c>
      <c r="CN2" s="2">
        <v>371</v>
      </c>
      <c r="CO2" s="2">
        <v>13112.6556</v>
      </c>
      <c r="CP2" s="3">
        <v>35.344085175202153</v>
      </c>
      <c r="CQ2" s="2">
        <v>7112</v>
      </c>
      <c r="CR2" s="2">
        <v>284922.44880000001</v>
      </c>
      <c r="CS2" s="3">
        <v>40.062211586051745</v>
      </c>
      <c r="CT2" s="2">
        <v>588</v>
      </c>
      <c r="CU2" s="2">
        <v>16668.63</v>
      </c>
      <c r="CV2" s="3">
        <v>28.348010204081636</v>
      </c>
      <c r="CW2" s="2">
        <v>23772</v>
      </c>
      <c r="CX2" s="2">
        <v>383733.65250000003</v>
      </c>
      <c r="CY2" s="3">
        <v>16.14225359666835</v>
      </c>
    </row>
    <row r="3" spans="1:103">
      <c r="A3" t="s">
        <v>108</v>
      </c>
      <c r="B3" t="s">
        <v>109</v>
      </c>
      <c r="C3" t="s">
        <v>110</v>
      </c>
      <c r="D3" t="s">
        <v>111</v>
      </c>
      <c r="E3" t="s">
        <v>107</v>
      </c>
      <c r="F3">
        <v>2023</v>
      </c>
      <c r="G3" s="10">
        <f t="shared" si="0"/>
        <v>18.486111111111111</v>
      </c>
      <c r="H3" s="10">
        <f t="shared" ref="H3:H36" si="2">IF(MEDIAN(P3,S3,V3,Y3,AB3,AE3,AH3,AK3,AN3,AQ3,AT3)&lt;&gt;"",MEDIAN(P3,S3,V3,Y3,AB3,AE3,AH3,AK3,AN3,AQ3,AT3),"")</f>
        <v>26.730843788803433</v>
      </c>
      <c r="I3" s="10">
        <f t="shared" ref="I3:I66" si="3">IF(MEDIAN(P3,S3,V3,Y3,AB3,AE3,AH3,AK3,AN3,AQ3,AT3,AZ3,BC3,BF3,BI3,BL3,BO3,BR3,BU3,BX3,CA3,CD3,CG3,CJ3,CM3,CP3,CS3,CV3,CY3)&lt;&gt;"",MEDIAN(P3,S3,V3,Y3,AB3,AE3,AH3,AK3,AN3,AQ3,AT3,AZ3,BC3,BF3,BI3,BL3,BO3,BR3,BU3,BX3,CA3,CD3,CG3,CJ3,CM3,CP3,CS3,CV3,CY3),"")</f>
        <v>27.227662260129058</v>
      </c>
      <c r="J3" s="10">
        <f t="shared" si="1"/>
        <v>260.79691666666662</v>
      </c>
      <c r="K3" s="2">
        <v>1440</v>
      </c>
      <c r="L3" s="2">
        <v>26620</v>
      </c>
      <c r="M3" s="3">
        <v>18.486111111111111</v>
      </c>
      <c r="T3" s="2">
        <v>23444</v>
      </c>
      <c r="U3" s="2">
        <v>520034.40720000002</v>
      </c>
      <c r="V3" s="3">
        <v>22.181982903941307</v>
      </c>
      <c r="W3" s="2">
        <v>61503</v>
      </c>
      <c r="X3" s="2">
        <v>1696190.8391999998</v>
      </c>
      <c r="Y3" s="3">
        <v>27.578993532022825</v>
      </c>
      <c r="Z3" s="2">
        <v>24310</v>
      </c>
      <c r="AA3" s="2">
        <v>874826.38320000004</v>
      </c>
      <c r="AB3" s="3">
        <v>35.986276561085973</v>
      </c>
      <c r="AC3" s="2">
        <v>0</v>
      </c>
      <c r="AD3" s="2">
        <v>0</v>
      </c>
      <c r="AF3" s="2">
        <v>26900</v>
      </c>
      <c r="AG3" s="2">
        <v>620354.94839999999</v>
      </c>
      <c r="AH3" s="3">
        <v>23.06152224535316</v>
      </c>
      <c r="AI3" s="2">
        <v>11700</v>
      </c>
      <c r="AJ3" s="2">
        <v>302827.52033333329</v>
      </c>
      <c r="AK3" s="3">
        <v>25.882694045584042</v>
      </c>
      <c r="AR3" s="2">
        <v>6500</v>
      </c>
      <c r="AS3" s="2">
        <v>202158.19216666667</v>
      </c>
      <c r="AT3" s="3">
        <v>31.101260333333336</v>
      </c>
      <c r="AU3" s="2">
        <v>120</v>
      </c>
      <c r="AV3" s="2">
        <v>31295.629999999994</v>
      </c>
      <c r="AW3" s="3">
        <v>260.79691666666662</v>
      </c>
      <c r="AX3" s="2">
        <v>800</v>
      </c>
      <c r="AY3" s="2">
        <v>33003.079833333337</v>
      </c>
      <c r="AZ3" s="3">
        <v>41.253849791666674</v>
      </c>
      <c r="BA3" s="2">
        <v>1200</v>
      </c>
      <c r="BB3" s="2">
        <v>41168.160000000003</v>
      </c>
      <c r="BC3" s="3">
        <v>34.306800000000003</v>
      </c>
      <c r="BG3" s="2">
        <v>1300</v>
      </c>
      <c r="BH3" s="2">
        <v>31153.237469666667</v>
      </c>
      <c r="BI3" s="3">
        <v>23.964028822820513</v>
      </c>
      <c r="BS3" s="2">
        <v>1700</v>
      </c>
      <c r="BT3" s="2">
        <v>58466.61414333334</v>
      </c>
      <c r="BU3" s="3">
        <v>34.392125966666669</v>
      </c>
      <c r="CK3" s="2">
        <v>20400</v>
      </c>
      <c r="CL3" s="2">
        <v>548277.15216000006</v>
      </c>
      <c r="CM3" s="3">
        <v>26.876330988235296</v>
      </c>
      <c r="CN3" s="2">
        <v>8119</v>
      </c>
      <c r="CO3" s="2">
        <v>233678.53080000001</v>
      </c>
      <c r="CP3" s="3">
        <v>28.78168873013918</v>
      </c>
      <c r="CQ3" s="2">
        <v>1300</v>
      </c>
      <c r="CR3" s="2">
        <v>34068.144</v>
      </c>
      <c r="CS3" s="3">
        <v>26.206264615384615</v>
      </c>
      <c r="CT3" s="2">
        <v>600</v>
      </c>
      <c r="CU3" s="2">
        <v>12538.3896</v>
      </c>
      <c r="CV3" s="3">
        <v>20.897316</v>
      </c>
    </row>
    <row r="4" spans="1:103">
      <c r="A4" t="s">
        <v>112</v>
      </c>
      <c r="B4" t="s">
        <v>113</v>
      </c>
      <c r="C4" t="s">
        <v>114</v>
      </c>
      <c r="D4" t="s">
        <v>115</v>
      </c>
      <c r="E4" t="s">
        <v>116</v>
      </c>
      <c r="F4">
        <v>2022</v>
      </c>
      <c r="G4" s="10">
        <f t="shared" si="0"/>
        <v>1748.7257053291537</v>
      </c>
      <c r="H4" s="10">
        <f t="shared" si="2"/>
        <v>1866.8149615170082</v>
      </c>
      <c r="I4" s="10">
        <f t="shared" si="3"/>
        <v>1945.6609361864998</v>
      </c>
      <c r="J4" s="10">
        <f t="shared" si="1"/>
        <v>4290.8322417771224</v>
      </c>
      <c r="K4" s="2">
        <v>638</v>
      </c>
      <c r="L4" s="2">
        <v>1115687</v>
      </c>
      <c r="M4" s="3">
        <v>1748.7257053291537</v>
      </c>
      <c r="N4" s="2">
        <v>0</v>
      </c>
      <c r="O4" s="2">
        <v>0</v>
      </c>
      <c r="T4" s="2">
        <v>5149</v>
      </c>
      <c r="U4" s="2">
        <v>11232845.817600001</v>
      </c>
      <c r="V4" s="3">
        <v>2181.5587138473493</v>
      </c>
      <c r="W4" s="2">
        <v>1442</v>
      </c>
      <c r="X4" s="2">
        <v>3140295.3119999999</v>
      </c>
      <c r="Y4" s="3">
        <v>2177.7359999999999</v>
      </c>
      <c r="Z4" s="2">
        <v>1079</v>
      </c>
      <c r="AA4" s="2">
        <v>2248393.0920000002</v>
      </c>
      <c r="AB4" s="3">
        <v>2083.7748767377202</v>
      </c>
      <c r="AC4" s="2">
        <v>746</v>
      </c>
      <c r="AD4" s="2">
        <v>867653.74919999996</v>
      </c>
      <c r="AE4" s="3">
        <v>1163.074730831099</v>
      </c>
      <c r="AI4" s="2">
        <v>18</v>
      </c>
      <c r="AJ4" s="2">
        <v>29697.390833333331</v>
      </c>
      <c r="AK4" s="3">
        <v>1649.8550462962962</v>
      </c>
      <c r="AO4" s="2">
        <v>69</v>
      </c>
      <c r="AP4" s="2">
        <v>98708.774266666675</v>
      </c>
      <c r="AQ4" s="3">
        <v>1430.5619458937199</v>
      </c>
      <c r="AU4" s="2">
        <v>28518</v>
      </c>
      <c r="AV4" s="2">
        <v>122365953.87099998</v>
      </c>
      <c r="AW4" s="3">
        <v>4290.8322417771224</v>
      </c>
      <c r="AX4" s="2">
        <v>479</v>
      </c>
      <c r="AY4" s="2">
        <v>931971.58843333344</v>
      </c>
      <c r="AZ4" s="3">
        <v>1945.6609361864998</v>
      </c>
      <c r="BA4" s="2">
        <v>815</v>
      </c>
      <c r="BB4" s="2">
        <v>1709209.524</v>
      </c>
      <c r="BC4" s="3">
        <v>2097.1896000000002</v>
      </c>
      <c r="BG4" s="2">
        <v>0</v>
      </c>
      <c r="BH4" s="2">
        <v>0</v>
      </c>
      <c r="BM4" s="2">
        <v>27</v>
      </c>
      <c r="BN4" s="2">
        <v>49671.7716</v>
      </c>
      <c r="BO4" s="3">
        <v>1839.6952444444444</v>
      </c>
      <c r="BS4" s="2">
        <v>9</v>
      </c>
      <c r="BT4" s="2">
        <v>17254.847936666669</v>
      </c>
      <c r="BU4" s="3">
        <v>1917.2053262962966</v>
      </c>
      <c r="BY4" s="2">
        <v>0</v>
      </c>
      <c r="BZ4" s="2">
        <v>0</v>
      </c>
      <c r="CE4" s="2">
        <v>18</v>
      </c>
      <c r="CF4" s="2">
        <v>37339.926986666673</v>
      </c>
      <c r="CG4" s="3">
        <v>2074.4403881481485</v>
      </c>
      <c r="CN4" s="2">
        <v>326</v>
      </c>
      <c r="CO4" s="2">
        <v>631819.38600000006</v>
      </c>
      <c r="CP4" s="3">
        <v>1938.0962760736197</v>
      </c>
      <c r="CQ4" s="2">
        <v>0</v>
      </c>
      <c r="CR4" s="2">
        <v>0</v>
      </c>
      <c r="CT4" s="2">
        <v>76</v>
      </c>
      <c r="CU4" s="2">
        <v>151607.7156</v>
      </c>
      <c r="CV4" s="3">
        <v>1994.8383631578947</v>
      </c>
    </row>
    <row r="5" spans="1:103">
      <c r="A5" t="s">
        <v>117</v>
      </c>
      <c r="B5" t="s">
        <v>118</v>
      </c>
      <c r="C5" t="s">
        <v>119</v>
      </c>
      <c r="D5" t="s">
        <v>106</v>
      </c>
      <c r="E5" t="s">
        <v>107</v>
      </c>
      <c r="F5">
        <v>2023</v>
      </c>
      <c r="G5" s="10" t="str">
        <f t="shared" si="0"/>
        <v/>
      </c>
      <c r="H5" s="10">
        <f t="shared" si="2"/>
        <v>3363.5021957911149</v>
      </c>
      <c r="I5" s="10">
        <f t="shared" si="3"/>
        <v>4345.0913184440287</v>
      </c>
      <c r="J5" s="10" t="str">
        <f t="shared" si="1"/>
        <v/>
      </c>
      <c r="W5" s="2">
        <v>4057</v>
      </c>
      <c r="X5" s="2">
        <v>11195129.220000001</v>
      </c>
      <c r="Y5" s="3">
        <v>2759.46</v>
      </c>
      <c r="Z5" s="2">
        <v>1283</v>
      </c>
      <c r="AA5" s="2">
        <v>5090359.4544000002</v>
      </c>
      <c r="AB5" s="3">
        <v>3967.5443915822293</v>
      </c>
      <c r="AC5" s="2">
        <v>8461</v>
      </c>
      <c r="AD5" s="2">
        <v>20828159.325466666</v>
      </c>
      <c r="AE5" s="3">
        <v>2461.6663899617856</v>
      </c>
      <c r="AO5" s="2">
        <v>0</v>
      </c>
      <c r="AP5" s="2">
        <v>0</v>
      </c>
      <c r="AR5" s="2">
        <v>2138</v>
      </c>
      <c r="AS5" s="2">
        <v>9289805.2388333343</v>
      </c>
      <c r="AT5" s="3">
        <v>4345.0913184440287</v>
      </c>
      <c r="AX5" s="2">
        <v>92</v>
      </c>
      <c r="AY5" s="2">
        <v>318036.19916666672</v>
      </c>
      <c r="AZ5" s="3">
        <v>3456.9152083333338</v>
      </c>
      <c r="BA5" s="2">
        <v>204</v>
      </c>
      <c r="BB5" s="2">
        <v>973716.47999999998</v>
      </c>
      <c r="BC5" s="3">
        <v>4773.12</v>
      </c>
      <c r="BG5" s="2">
        <v>82</v>
      </c>
      <c r="BH5" s="2">
        <v>384971.81569233339</v>
      </c>
      <c r="BI5" s="3">
        <v>4694.7782401504073</v>
      </c>
      <c r="BM5" s="2">
        <v>42</v>
      </c>
      <c r="BN5" s="2">
        <v>193454.55359999998</v>
      </c>
      <c r="BO5" s="3">
        <v>4606.0607999999993</v>
      </c>
      <c r="BV5" s="2">
        <v>271</v>
      </c>
      <c r="BW5" s="2">
        <v>1293515.52</v>
      </c>
      <c r="BX5" s="3">
        <v>4773.12</v>
      </c>
      <c r="CK5" s="2">
        <v>280</v>
      </c>
      <c r="CL5" s="2">
        <v>1165417.30672</v>
      </c>
      <c r="CM5" s="3">
        <v>4162.2046668571429</v>
      </c>
      <c r="CN5" s="2">
        <v>68</v>
      </c>
      <c r="CO5" s="2">
        <v>342332.64120000001</v>
      </c>
      <c r="CP5" s="3">
        <v>5034.3035470588238</v>
      </c>
      <c r="CQ5" s="2">
        <v>26</v>
      </c>
      <c r="CR5" s="2">
        <v>106163.1384</v>
      </c>
      <c r="CS5" s="3">
        <v>4083.1976307692307</v>
      </c>
      <c r="CT5" s="2">
        <v>19</v>
      </c>
      <c r="CU5" s="2">
        <v>85076.389200000005</v>
      </c>
      <c r="CV5" s="3">
        <v>4477.7046947368426</v>
      </c>
    </row>
    <row r="6" spans="1:103">
      <c r="A6" t="s">
        <v>120</v>
      </c>
      <c r="B6" t="s">
        <v>121</v>
      </c>
      <c r="C6" t="s">
        <v>114</v>
      </c>
      <c r="D6" t="s">
        <v>122</v>
      </c>
      <c r="E6" t="s">
        <v>123</v>
      </c>
      <c r="F6">
        <v>2021</v>
      </c>
      <c r="G6" s="10">
        <f t="shared" si="0"/>
        <v>1749.5846613545816</v>
      </c>
      <c r="H6" s="10" t="e">
        <f>IF(MEDIAN(P6,S6,V6,Y6,AB6,AE6,AH6,AK6,AN6,AQ6,AT6)&lt;&gt;"",MEDIAN(P6,S6,V6,Y6,AB6,AE6,AH6,AK6,AN6,AQ6,AT6),"")</f>
        <v>#NUM!</v>
      </c>
      <c r="I6" s="10" t="e">
        <f t="shared" si="3"/>
        <v>#NUM!</v>
      </c>
      <c r="J6" s="10" t="str">
        <f t="shared" si="1"/>
        <v/>
      </c>
      <c r="K6" s="2">
        <v>1004</v>
      </c>
      <c r="L6" s="2">
        <v>1756583</v>
      </c>
      <c r="M6" s="3">
        <v>1749.5846613545816</v>
      </c>
    </row>
    <row r="7" spans="1:103">
      <c r="A7" t="s">
        <v>124</v>
      </c>
      <c r="B7" t="s">
        <v>125</v>
      </c>
      <c r="C7" t="s">
        <v>105</v>
      </c>
      <c r="D7" t="s">
        <v>126</v>
      </c>
      <c r="E7" t="s">
        <v>107</v>
      </c>
      <c r="F7">
        <v>2022</v>
      </c>
      <c r="G7" s="10">
        <f t="shared" si="0"/>
        <v>85.019771863117867</v>
      </c>
      <c r="H7" s="10">
        <f t="shared" si="2"/>
        <v>103.05671020158643</v>
      </c>
      <c r="I7" s="10">
        <f t="shared" si="3"/>
        <v>100.63825200000001</v>
      </c>
      <c r="J7" s="10">
        <f t="shared" si="1"/>
        <v>455.62710430273302</v>
      </c>
      <c r="K7" s="2">
        <v>63120</v>
      </c>
      <c r="L7" s="2">
        <v>5366448</v>
      </c>
      <c r="M7" s="3">
        <v>85.019771863117867</v>
      </c>
      <c r="N7" s="2">
        <v>61440</v>
      </c>
      <c r="O7" s="2">
        <v>5262888.6411999995</v>
      </c>
      <c r="P7" s="3">
        <v>85.658994811197914</v>
      </c>
      <c r="Q7" s="2">
        <v>16674</v>
      </c>
      <c r="R7" s="2">
        <v>1670994.7320000001</v>
      </c>
      <c r="S7" s="3">
        <v>100.21558906081324</v>
      </c>
      <c r="T7" s="2">
        <v>159042</v>
      </c>
      <c r="U7" s="2">
        <v>17675169.138</v>
      </c>
      <c r="V7" s="3">
        <v>111.1352292979213</v>
      </c>
      <c r="W7" s="2">
        <v>121077</v>
      </c>
      <c r="X7" s="2">
        <v>12935213.372400001</v>
      </c>
      <c r="Y7" s="3">
        <v>106.83460419732897</v>
      </c>
      <c r="Z7" s="2">
        <v>55312</v>
      </c>
      <c r="AA7" s="2">
        <v>6060945.0660000006</v>
      </c>
      <c r="AB7" s="3">
        <v>109.57739850303733</v>
      </c>
      <c r="AC7" s="2">
        <v>285600</v>
      </c>
      <c r="AD7" s="2">
        <v>22042679.476266667</v>
      </c>
      <c r="AE7" s="3">
        <v>77.180250267040151</v>
      </c>
      <c r="AI7" s="2">
        <v>1500</v>
      </c>
      <c r="AJ7" s="2">
        <v>126949.13216666666</v>
      </c>
      <c r="AK7" s="3">
        <v>84.632754777777777</v>
      </c>
      <c r="AL7" s="2">
        <v>49738</v>
      </c>
      <c r="AM7" s="2">
        <v>6638449.3295999998</v>
      </c>
      <c r="AN7" s="3">
        <v>133.46836080260564</v>
      </c>
      <c r="AO7" s="2">
        <v>7260</v>
      </c>
      <c r="AP7" s="2">
        <v>679753.75719999999</v>
      </c>
      <c r="AQ7" s="3">
        <v>93.629994104683192</v>
      </c>
      <c r="AR7" s="2">
        <v>83460</v>
      </c>
      <c r="AS7" s="2">
        <v>8838233.003833333</v>
      </c>
      <c r="AT7" s="3">
        <v>105.89783134235961</v>
      </c>
      <c r="AU7" s="2">
        <v>428100</v>
      </c>
      <c r="AV7" s="2">
        <v>195053963.352</v>
      </c>
      <c r="AW7" s="3">
        <v>455.62710430273302</v>
      </c>
      <c r="AX7" s="2">
        <v>15660</v>
      </c>
      <c r="AY7" s="2">
        <v>1773091.8587666668</v>
      </c>
      <c r="AZ7" s="3">
        <v>113.22425662622393</v>
      </c>
      <c r="BA7" s="2">
        <v>15720</v>
      </c>
      <c r="BB7" s="2">
        <v>1741380.3528000002</v>
      </c>
      <c r="BC7" s="3">
        <v>110.77483160305344</v>
      </c>
      <c r="BG7" s="2">
        <v>6900</v>
      </c>
      <c r="BH7" s="2">
        <v>702482.90588933334</v>
      </c>
      <c r="BI7" s="3">
        <v>101.80911679555555</v>
      </c>
      <c r="BJ7" s="2">
        <v>960</v>
      </c>
      <c r="BK7" s="2">
        <v>74057.94</v>
      </c>
      <c r="BL7" s="3">
        <v>77.143687499999999</v>
      </c>
      <c r="BM7" s="2">
        <v>180</v>
      </c>
      <c r="BN7" s="2">
        <v>19972.524000000001</v>
      </c>
      <c r="BO7" s="3">
        <v>110.95846666666668</v>
      </c>
      <c r="BS7" s="2">
        <v>180</v>
      </c>
      <c r="BT7" s="2">
        <v>17132.666010000001</v>
      </c>
      <c r="BU7" s="3">
        <v>95.181477833333332</v>
      </c>
      <c r="BV7" s="2">
        <v>7440</v>
      </c>
      <c r="BW7" s="2">
        <v>834979.78079999995</v>
      </c>
      <c r="BX7" s="3">
        <v>112.22846516129032</v>
      </c>
      <c r="BY7" s="2">
        <v>16320</v>
      </c>
      <c r="BZ7" s="2">
        <v>1043117.4763519999</v>
      </c>
      <c r="CA7" s="3">
        <v>63.916512031372541</v>
      </c>
      <c r="CE7" s="2">
        <v>1740</v>
      </c>
      <c r="CF7" s="2">
        <v>118422.10222666667</v>
      </c>
      <c r="CG7" s="3">
        <v>68.058679440613034</v>
      </c>
      <c r="CK7" s="2">
        <v>22860</v>
      </c>
      <c r="CL7" s="2">
        <v>1816424.6763733334</v>
      </c>
      <c r="CM7" s="3">
        <v>79.458647260425778</v>
      </c>
      <c r="CN7" s="2">
        <v>4365</v>
      </c>
      <c r="CO7" s="2">
        <v>460078.05359999998</v>
      </c>
      <c r="CP7" s="3">
        <v>105.40161594501718</v>
      </c>
      <c r="CQ7" s="2">
        <v>0</v>
      </c>
      <c r="CR7" s="2">
        <v>0</v>
      </c>
      <c r="CT7" s="2">
        <v>600</v>
      </c>
      <c r="CU7" s="2">
        <v>60382.951200000003</v>
      </c>
      <c r="CV7" s="3">
        <v>100.63825200000001</v>
      </c>
      <c r="CW7" s="2">
        <v>2160</v>
      </c>
      <c r="CX7" s="2">
        <v>135240.03</v>
      </c>
      <c r="CY7" s="3">
        <v>62.611125000000001</v>
      </c>
    </row>
    <row r="8" spans="1:103">
      <c r="A8" t="s">
        <v>127</v>
      </c>
      <c r="B8" t="s">
        <v>128</v>
      </c>
      <c r="C8" t="s">
        <v>110</v>
      </c>
      <c r="D8" t="s">
        <v>129</v>
      </c>
      <c r="E8" t="s">
        <v>107</v>
      </c>
      <c r="F8">
        <v>2022</v>
      </c>
      <c r="G8" s="10">
        <v>280</v>
      </c>
      <c r="H8" s="10">
        <f t="shared" si="2"/>
        <v>18.128224946567965</v>
      </c>
      <c r="I8" s="10">
        <f t="shared" si="3"/>
        <v>18.145332198314108</v>
      </c>
      <c r="J8" s="10">
        <f t="shared" si="1"/>
        <v>47.099637092968273</v>
      </c>
      <c r="K8" s="2">
        <v>252300</v>
      </c>
      <c r="L8" s="2">
        <v>4741073</v>
      </c>
      <c r="M8" s="3">
        <v>18.791411018628615</v>
      </c>
      <c r="Q8" s="2">
        <v>52976</v>
      </c>
      <c r="R8" s="2">
        <v>1182999.8928</v>
      </c>
      <c r="S8" s="3">
        <v>22.330864784053158</v>
      </c>
      <c r="T8" s="2">
        <v>8400</v>
      </c>
      <c r="U8" s="2">
        <v>62691.948000000004</v>
      </c>
      <c r="V8" s="3">
        <v>7.4633271428571435</v>
      </c>
      <c r="W8" s="2">
        <v>0</v>
      </c>
      <c r="X8" s="2">
        <v>0</v>
      </c>
      <c r="Z8" s="2">
        <v>38315</v>
      </c>
      <c r="AA8" s="2">
        <v>838686.4068</v>
      </c>
      <c r="AB8" s="3">
        <v>21.889244598721127</v>
      </c>
      <c r="AF8" s="2">
        <v>5460</v>
      </c>
      <c r="AG8" s="2">
        <v>117229.31880000001</v>
      </c>
      <c r="AH8" s="3">
        <v>21.47057120879121</v>
      </c>
      <c r="AI8" s="2">
        <v>220248</v>
      </c>
      <c r="AJ8" s="2">
        <v>2919185.3459999999</v>
      </c>
      <c r="AK8" s="3">
        <v>13.254083333333332</v>
      </c>
      <c r="AL8" s="2">
        <v>337027</v>
      </c>
      <c r="AM8" s="2">
        <v>8943201.0360000003</v>
      </c>
      <c r="AN8" s="3">
        <v>26.535562539499804</v>
      </c>
      <c r="AO8" s="2">
        <v>54908</v>
      </c>
      <c r="AP8" s="2">
        <v>811863.02679999999</v>
      </c>
      <c r="AQ8" s="3">
        <v>14.785878684344722</v>
      </c>
      <c r="AR8" s="2">
        <v>312760</v>
      </c>
      <c r="AS8" s="2">
        <v>3191085.3703333335</v>
      </c>
      <c r="AT8" s="3">
        <v>10.202984302127298</v>
      </c>
      <c r="AU8" s="2">
        <v>13387470</v>
      </c>
      <c r="AV8" s="2">
        <v>630544978.59299994</v>
      </c>
      <c r="AW8" s="3">
        <v>47.099637092968273</v>
      </c>
      <c r="AX8" s="2">
        <v>20356</v>
      </c>
      <c r="AY8" s="2">
        <v>431891.64420000004</v>
      </c>
      <c r="AZ8" s="3">
        <v>21.216921015916686</v>
      </c>
      <c r="BG8" s="2">
        <v>13020</v>
      </c>
      <c r="BH8" s="2">
        <v>206026.51368133334</v>
      </c>
      <c r="BI8" s="3">
        <v>15.823848977060932</v>
      </c>
      <c r="BJ8" s="2">
        <v>644</v>
      </c>
      <c r="BK8" s="2">
        <v>9513.4248000000007</v>
      </c>
      <c r="BL8" s="3">
        <v>14.772398757763977</v>
      </c>
      <c r="BM8" s="2">
        <v>81144</v>
      </c>
      <c r="BN8" s="2">
        <v>1309724.7372000001</v>
      </c>
      <c r="BO8" s="3">
        <v>16.14074653948536</v>
      </c>
      <c r="BV8" s="2">
        <v>0</v>
      </c>
      <c r="BW8" s="2">
        <v>0</v>
      </c>
      <c r="BY8" s="2">
        <v>69664</v>
      </c>
      <c r="BZ8" s="2">
        <v>669030.29905066662</v>
      </c>
      <c r="CA8" s="3">
        <v>9.6036733327208683</v>
      </c>
      <c r="CB8" s="2">
        <v>1960</v>
      </c>
      <c r="CC8" s="2">
        <v>43768.018799999998</v>
      </c>
      <c r="CD8" s="3">
        <v>22.330621836734693</v>
      </c>
      <c r="CN8" s="2">
        <v>1848</v>
      </c>
      <c r="CO8" s="2">
        <v>39548.282400000004</v>
      </c>
      <c r="CP8" s="3">
        <v>21.400585714285715</v>
      </c>
      <c r="CT8" s="2">
        <v>1232</v>
      </c>
      <c r="CU8" s="2">
        <v>24824.698800000002</v>
      </c>
      <c r="CV8" s="3">
        <v>20.14991785714286</v>
      </c>
    </row>
    <row r="9" spans="1:103">
      <c r="A9" t="s">
        <v>130</v>
      </c>
      <c r="B9" t="s">
        <v>131</v>
      </c>
      <c r="C9" t="s">
        <v>132</v>
      </c>
      <c r="D9" t="s">
        <v>111</v>
      </c>
      <c r="E9" t="s">
        <v>107</v>
      </c>
      <c r="F9">
        <v>2022</v>
      </c>
      <c r="G9" s="10">
        <f t="shared" si="0"/>
        <v>33.797275641025642</v>
      </c>
      <c r="H9" s="10">
        <f t="shared" si="2"/>
        <v>46.160066537033757</v>
      </c>
      <c r="I9" s="10">
        <f t="shared" si="3"/>
        <v>44.240996056338034</v>
      </c>
      <c r="J9" s="10">
        <f t="shared" si="1"/>
        <v>120.5383400055844</v>
      </c>
      <c r="K9" s="2">
        <v>74880</v>
      </c>
      <c r="L9" s="2">
        <v>2530740</v>
      </c>
      <c r="M9" s="3">
        <v>33.797275641025642</v>
      </c>
      <c r="N9" s="2">
        <v>45900</v>
      </c>
      <c r="O9" s="2">
        <v>1938911.2025999997</v>
      </c>
      <c r="P9" s="3">
        <v>42.242074130718947</v>
      </c>
      <c r="T9" s="2">
        <v>124454</v>
      </c>
      <c r="U9" s="2">
        <v>5744804.9207999995</v>
      </c>
      <c r="V9" s="3">
        <v>46.160066537033757</v>
      </c>
      <c r="W9" s="2">
        <v>293924</v>
      </c>
      <c r="X9" s="2">
        <v>12386593.9428</v>
      </c>
      <c r="Y9" s="3">
        <v>42.14216580748765</v>
      </c>
      <c r="Z9" s="2">
        <v>14180</v>
      </c>
      <c r="AA9" s="2">
        <v>676701.63</v>
      </c>
      <c r="AB9" s="3">
        <v>47.722258815232721</v>
      </c>
      <c r="AC9" s="2">
        <v>1938060</v>
      </c>
      <c r="AD9" s="2">
        <v>19776740.611199997</v>
      </c>
      <c r="AE9" s="3">
        <v>10.204400591932137</v>
      </c>
      <c r="AF9" s="2">
        <v>15960</v>
      </c>
      <c r="AG9" s="2">
        <v>665435.57520000008</v>
      </c>
      <c r="AH9" s="3">
        <v>41.693958345864665</v>
      </c>
      <c r="AI9" s="2">
        <v>1980</v>
      </c>
      <c r="AJ9" s="2">
        <v>92308.412166666662</v>
      </c>
      <c r="AK9" s="3">
        <v>46.620410185185186</v>
      </c>
      <c r="AL9" s="2">
        <v>80638</v>
      </c>
      <c r="AM9" s="2">
        <v>4668053.1875999998</v>
      </c>
      <c r="AN9" s="3">
        <v>57.889000069446162</v>
      </c>
      <c r="AO9" s="2">
        <v>0</v>
      </c>
      <c r="AP9" s="2">
        <v>0</v>
      </c>
      <c r="AR9" s="2">
        <v>406620</v>
      </c>
      <c r="AS9" s="2">
        <v>19653265.268666666</v>
      </c>
      <c r="AT9" s="3">
        <v>48.333247918613608</v>
      </c>
      <c r="AU9" s="2">
        <v>895350</v>
      </c>
      <c r="AV9" s="2">
        <v>107924002.72399999</v>
      </c>
      <c r="AW9" s="3">
        <v>120.5383400055844</v>
      </c>
      <c r="AX9" s="2">
        <v>38160</v>
      </c>
      <c r="AY9" s="2">
        <v>1906482.9592666668</v>
      </c>
      <c r="AZ9" s="3">
        <v>49.960245263801539</v>
      </c>
      <c r="BA9" s="2">
        <v>28620</v>
      </c>
      <c r="BB9" s="2">
        <v>1242267.1272</v>
      </c>
      <c r="BC9" s="3">
        <v>43.405560000000001</v>
      </c>
      <c r="BG9" s="2">
        <v>0</v>
      </c>
      <c r="BH9" s="2">
        <v>0</v>
      </c>
      <c r="BM9" s="2">
        <v>6840</v>
      </c>
      <c r="BN9" s="2">
        <v>292214.8812</v>
      </c>
      <c r="BO9" s="3">
        <v>42.721473859649123</v>
      </c>
      <c r="BS9" s="2">
        <v>540</v>
      </c>
      <c r="BT9" s="2">
        <v>29663.743970000003</v>
      </c>
      <c r="BU9" s="3">
        <v>54.932859203703707</v>
      </c>
      <c r="BV9" s="2">
        <v>12780</v>
      </c>
      <c r="BW9" s="2">
        <v>565399.92960000003</v>
      </c>
      <c r="BX9" s="3">
        <v>44.240996056338034</v>
      </c>
      <c r="CN9" s="2">
        <v>9572</v>
      </c>
      <c r="CO9" s="2">
        <v>370984.7856</v>
      </c>
      <c r="CP9" s="3">
        <v>38.757290597576265</v>
      </c>
    </row>
    <row r="10" spans="1:103">
      <c r="A10" t="s">
        <v>133</v>
      </c>
      <c r="B10" t="s">
        <v>134</v>
      </c>
      <c r="C10" t="s">
        <v>135</v>
      </c>
      <c r="D10" t="s">
        <v>136</v>
      </c>
      <c r="E10" t="s">
        <v>107</v>
      </c>
      <c r="F10">
        <v>2021</v>
      </c>
      <c r="G10" s="10">
        <f t="shared" si="0"/>
        <v>1645.8230535894843</v>
      </c>
      <c r="H10" s="10">
        <f t="shared" si="2"/>
        <v>1456.1348344992148</v>
      </c>
      <c r="I10" s="10">
        <f t="shared" si="3"/>
        <v>1566.18</v>
      </c>
      <c r="J10" s="10">
        <f t="shared" si="1"/>
        <v>2291.2510464673437</v>
      </c>
      <c r="K10" s="2">
        <v>989</v>
      </c>
      <c r="L10" s="2">
        <v>1627719</v>
      </c>
      <c r="M10" s="3">
        <v>1645.8230535894843</v>
      </c>
      <c r="Q10" s="2">
        <v>3917</v>
      </c>
      <c r="R10" s="2">
        <v>4956624.09</v>
      </c>
      <c r="S10" s="3">
        <v>1265.4133495021699</v>
      </c>
      <c r="T10" s="2">
        <v>10328</v>
      </c>
      <c r="U10" s="2">
        <v>18127380.4932</v>
      </c>
      <c r="V10" s="3">
        <v>1755.1685218048026</v>
      </c>
      <c r="W10" s="2">
        <v>5900</v>
      </c>
      <c r="X10" s="2">
        <v>11877288.614399999</v>
      </c>
      <c r="Y10" s="3">
        <v>2013.0997651525422</v>
      </c>
      <c r="Z10" s="2">
        <v>8143</v>
      </c>
      <c r="AA10" s="2">
        <v>12058075.009200001</v>
      </c>
      <c r="AB10" s="3">
        <v>1480.790250423677</v>
      </c>
      <c r="AC10" s="2">
        <v>5730</v>
      </c>
      <c r="AD10" s="2">
        <v>8202377.0684333341</v>
      </c>
      <c r="AE10" s="3">
        <v>1431.4794185747528</v>
      </c>
      <c r="AL10" s="2">
        <v>3581</v>
      </c>
      <c r="AM10" s="2">
        <v>5608490.5800000001</v>
      </c>
      <c r="AN10" s="3">
        <v>1566.18</v>
      </c>
      <c r="AO10" s="2">
        <v>237</v>
      </c>
      <c r="AP10" s="2">
        <v>307564.52160000004</v>
      </c>
      <c r="AQ10" s="3">
        <v>1297.7405974683545</v>
      </c>
      <c r="AR10" s="2">
        <v>8619</v>
      </c>
      <c r="AS10" s="2">
        <v>10587113.469000001</v>
      </c>
      <c r="AT10" s="3">
        <v>1228.345918203968</v>
      </c>
      <c r="AU10" s="2">
        <v>45688</v>
      </c>
      <c r="AV10" s="2">
        <v>104682677.81099999</v>
      </c>
      <c r="AW10" s="3">
        <v>2291.2510464673437</v>
      </c>
      <c r="AX10" s="2">
        <v>0</v>
      </c>
      <c r="AY10" s="2">
        <v>0</v>
      </c>
      <c r="BA10" s="2">
        <v>650</v>
      </c>
      <c r="BB10" s="2">
        <v>1066494</v>
      </c>
      <c r="BC10" s="3">
        <v>1640.76</v>
      </c>
      <c r="BG10" s="2">
        <v>1550</v>
      </c>
      <c r="BH10" s="2">
        <v>2471510.7807693332</v>
      </c>
      <c r="BI10" s="3">
        <v>1594.5230843673119</v>
      </c>
      <c r="BM10" s="2">
        <v>178</v>
      </c>
      <c r="BN10" s="2">
        <v>281833.34519999998</v>
      </c>
      <c r="BO10" s="3">
        <v>1583.3334</v>
      </c>
      <c r="BS10" s="2">
        <v>2141</v>
      </c>
      <c r="BT10" s="2">
        <v>2228793.9506133334</v>
      </c>
      <c r="BU10" s="3">
        <v>1041.0060488619026</v>
      </c>
      <c r="BY10" s="2">
        <v>0</v>
      </c>
      <c r="BZ10" s="2">
        <v>0</v>
      </c>
      <c r="CK10" s="2">
        <v>3579</v>
      </c>
      <c r="CL10" s="2">
        <v>5766685.2240000004</v>
      </c>
      <c r="CM10" s="3">
        <v>1611.2560000000001</v>
      </c>
      <c r="CN10" s="2">
        <v>0</v>
      </c>
      <c r="CO10" s="2">
        <v>0</v>
      </c>
    </row>
    <row r="11" spans="1:103">
      <c r="A11" t="s">
        <v>137</v>
      </c>
      <c r="B11" t="s">
        <v>138</v>
      </c>
      <c r="C11" t="s">
        <v>105</v>
      </c>
      <c r="D11" t="s">
        <v>139</v>
      </c>
      <c r="E11" t="s">
        <v>107</v>
      </c>
      <c r="F11">
        <v>2024</v>
      </c>
      <c r="G11" s="10" t="str">
        <f t="shared" si="0"/>
        <v/>
      </c>
      <c r="H11" s="10">
        <f t="shared" si="2"/>
        <v>872.43018142347341</v>
      </c>
      <c r="I11" s="10">
        <f t="shared" si="3"/>
        <v>911.81507999999997</v>
      </c>
      <c r="J11" s="10" t="str">
        <f t="shared" si="1"/>
        <v/>
      </c>
      <c r="T11" s="2">
        <v>6240</v>
      </c>
      <c r="U11" s="2">
        <v>5198196.1680000005</v>
      </c>
      <c r="V11" s="3">
        <v>833.04425769230772</v>
      </c>
      <c r="W11" s="2">
        <v>16440</v>
      </c>
      <c r="X11" s="2">
        <v>11211007.302000001</v>
      </c>
      <c r="Y11" s="3">
        <v>681.93475072992703</v>
      </c>
      <c r="Z11" s="2">
        <v>373</v>
      </c>
      <c r="AA11" s="2">
        <v>357794.56680000003</v>
      </c>
      <c r="AB11" s="3">
        <v>959.23476353887406</v>
      </c>
      <c r="AL11" s="2">
        <v>582</v>
      </c>
      <c r="AM11" s="2">
        <v>530676.97320000001</v>
      </c>
      <c r="AN11" s="3">
        <v>911.81610515463922</v>
      </c>
      <c r="AR11" s="2">
        <v>0</v>
      </c>
      <c r="AS11" s="2">
        <v>0</v>
      </c>
      <c r="BA11" s="2">
        <v>720</v>
      </c>
      <c r="BB11" s="2">
        <v>656506.85759999999</v>
      </c>
      <c r="BC11" s="3">
        <v>911.81507999999997</v>
      </c>
      <c r="BG11" s="2">
        <v>0</v>
      </c>
      <c r="BH11" s="2">
        <v>0</v>
      </c>
    </row>
    <row r="12" spans="1:103">
      <c r="A12" t="s">
        <v>140</v>
      </c>
      <c r="B12" t="s">
        <v>141</v>
      </c>
      <c r="C12" t="s">
        <v>105</v>
      </c>
      <c r="D12" t="s">
        <v>142</v>
      </c>
      <c r="E12" t="s">
        <v>107</v>
      </c>
      <c r="F12">
        <v>2023</v>
      </c>
      <c r="G12" s="10">
        <f t="shared" si="0"/>
        <v>115.74852320675106</v>
      </c>
      <c r="H12" s="10">
        <f t="shared" si="2"/>
        <v>89.736885852279613</v>
      </c>
      <c r="I12" s="10">
        <f t="shared" si="3"/>
        <v>82.204110000000014</v>
      </c>
      <c r="J12" s="10">
        <f t="shared" si="1"/>
        <v>484.49241031484121</v>
      </c>
      <c r="K12" s="2">
        <v>1185</v>
      </c>
      <c r="L12" s="2">
        <v>137162</v>
      </c>
      <c r="M12" s="3">
        <v>115.74852320675106</v>
      </c>
      <c r="N12" s="2">
        <v>39540</v>
      </c>
      <c r="O12" s="2">
        <v>3004451.1103999997</v>
      </c>
      <c r="P12" s="3">
        <v>75.985106484572583</v>
      </c>
      <c r="Q12" s="2">
        <v>10946</v>
      </c>
      <c r="R12" s="2">
        <v>1036496.4324</v>
      </c>
      <c r="S12" s="3">
        <v>94.69179904988124</v>
      </c>
      <c r="W12" s="2">
        <v>71488</v>
      </c>
      <c r="X12" s="2">
        <v>6414737.6700000009</v>
      </c>
      <c r="Y12" s="3">
        <v>89.731670630035822</v>
      </c>
      <c r="Z12" s="2">
        <v>64159</v>
      </c>
      <c r="AA12" s="2">
        <v>7868221.3236000007</v>
      </c>
      <c r="AB12" s="3">
        <v>122.6362836640222</v>
      </c>
      <c r="AC12" s="2">
        <v>2315</v>
      </c>
      <c r="AD12" s="2">
        <v>119568.62544999999</v>
      </c>
      <c r="AE12" s="3">
        <v>51.649514233261336</v>
      </c>
      <c r="AF12" s="2">
        <v>5770</v>
      </c>
      <c r="AG12" s="2">
        <v>517811.92320000008</v>
      </c>
      <c r="AH12" s="3">
        <v>89.742101074523404</v>
      </c>
      <c r="AI12" s="2">
        <v>15145</v>
      </c>
      <c r="AJ12" s="2">
        <v>1064197.4931666665</v>
      </c>
      <c r="AK12" s="3">
        <v>70.267249466270485</v>
      </c>
      <c r="AL12" s="2">
        <v>125332</v>
      </c>
      <c r="AM12" s="2">
        <v>17324213.5572</v>
      </c>
      <c r="AN12" s="3">
        <v>138.22657866466665</v>
      </c>
      <c r="AO12" s="2">
        <v>17015</v>
      </c>
      <c r="AP12" s="2">
        <v>1220581.5365333334</v>
      </c>
      <c r="AQ12" s="3">
        <v>71.735617780389859</v>
      </c>
      <c r="AR12" s="2">
        <v>102605</v>
      </c>
      <c r="AS12" s="2">
        <v>10299452.797333334</v>
      </c>
      <c r="AT12" s="3">
        <v>100.37963839319072</v>
      </c>
      <c r="AU12" s="2">
        <v>224240</v>
      </c>
      <c r="AV12" s="2">
        <v>108642578.08899999</v>
      </c>
      <c r="AW12" s="3">
        <v>484.49241031484121</v>
      </c>
      <c r="AX12" s="2">
        <v>8880</v>
      </c>
      <c r="AY12" s="2">
        <v>942249.48550000007</v>
      </c>
      <c r="AZ12" s="3">
        <v>106.10917629504505</v>
      </c>
      <c r="BA12" s="2">
        <v>13725</v>
      </c>
      <c r="BB12" s="2">
        <v>1276581.3851999999</v>
      </c>
      <c r="BC12" s="3">
        <v>93.011394185792341</v>
      </c>
      <c r="BG12" s="2">
        <v>15255</v>
      </c>
      <c r="BH12" s="2">
        <v>1177250.3555026667</v>
      </c>
      <c r="BI12" s="3">
        <v>77.171442510827049</v>
      </c>
      <c r="BJ12" s="2">
        <v>1320</v>
      </c>
      <c r="BK12" s="2">
        <v>108509.42520000001</v>
      </c>
      <c r="BL12" s="3">
        <v>82.204110000000014</v>
      </c>
      <c r="BM12" s="2">
        <v>6530</v>
      </c>
      <c r="BN12" s="2">
        <v>514015.80120000005</v>
      </c>
      <c r="BO12" s="3">
        <v>78.71604918836141</v>
      </c>
      <c r="BS12" s="2">
        <v>11775</v>
      </c>
      <c r="BT12" s="2">
        <v>856108.07194933342</v>
      </c>
      <c r="BU12" s="3">
        <v>72.705568743043173</v>
      </c>
      <c r="BV12" s="2">
        <v>15705</v>
      </c>
      <c r="BW12" s="2">
        <v>1411348.9368</v>
      </c>
      <c r="BX12" s="3">
        <v>89.866216924546322</v>
      </c>
      <c r="CK12" s="2">
        <v>26120</v>
      </c>
      <c r="CL12" s="2">
        <v>2221169.7580266669</v>
      </c>
      <c r="CM12" s="3">
        <v>85.037127030117418</v>
      </c>
      <c r="CN12" s="2">
        <v>3722</v>
      </c>
      <c r="CO12" s="2">
        <v>215654.03640000001</v>
      </c>
      <c r="CP12" s="3">
        <v>57.940364427727033</v>
      </c>
      <c r="CQ12" s="2">
        <v>7515</v>
      </c>
      <c r="CR12" s="2">
        <v>587635.21079999988</v>
      </c>
      <c r="CS12" s="3">
        <v>78.194971497005966</v>
      </c>
      <c r="CT12" s="2">
        <v>4315</v>
      </c>
      <c r="CU12" s="2">
        <v>285068.62560000003</v>
      </c>
      <c r="CV12" s="3">
        <v>66.064571402085761</v>
      </c>
    </row>
    <row r="13" spans="1:103">
      <c r="A13" t="s">
        <v>143</v>
      </c>
      <c r="B13" t="s">
        <v>144</v>
      </c>
      <c r="C13" t="s">
        <v>105</v>
      </c>
      <c r="D13" t="s">
        <v>126</v>
      </c>
      <c r="E13" t="s">
        <v>107</v>
      </c>
      <c r="F13">
        <v>2022</v>
      </c>
      <c r="G13" s="10">
        <f t="shared" si="0"/>
        <v>211.2743265993266</v>
      </c>
      <c r="H13" s="10">
        <f t="shared" si="2"/>
        <v>215.11774194028135</v>
      </c>
      <c r="I13" s="10">
        <f t="shared" si="3"/>
        <v>223.95478508641972</v>
      </c>
      <c r="J13" s="10">
        <f t="shared" si="1"/>
        <v>425.4057296325476</v>
      </c>
      <c r="K13" s="2">
        <v>11880</v>
      </c>
      <c r="L13" s="2">
        <v>2509939</v>
      </c>
      <c r="M13" s="3">
        <v>211.2743265993266</v>
      </c>
      <c r="N13" s="2">
        <v>4050</v>
      </c>
      <c r="O13" s="2">
        <v>907016.87959999987</v>
      </c>
      <c r="P13" s="3">
        <v>223.95478508641972</v>
      </c>
      <c r="T13" s="2">
        <v>0</v>
      </c>
      <c r="U13" s="2">
        <v>0</v>
      </c>
      <c r="W13" s="2">
        <v>0</v>
      </c>
      <c r="X13" s="2">
        <v>0</v>
      </c>
      <c r="AR13" s="2">
        <v>3870</v>
      </c>
      <c r="AS13" s="2">
        <v>798306.30433333339</v>
      </c>
      <c r="AT13" s="3">
        <v>206.28069879414301</v>
      </c>
      <c r="AU13" s="2">
        <v>456930</v>
      </c>
      <c r="AV13" s="2">
        <v>194380640.04099998</v>
      </c>
      <c r="AW13" s="3">
        <v>425.4057296325476</v>
      </c>
      <c r="BA13" s="2">
        <v>0</v>
      </c>
      <c r="BB13" s="2">
        <v>0</v>
      </c>
      <c r="CK13" s="2">
        <v>5040</v>
      </c>
      <c r="CL13" s="2">
        <v>1428019.8096</v>
      </c>
      <c r="CM13" s="3">
        <v>283.33726380952379</v>
      </c>
      <c r="CN13" s="2">
        <v>0</v>
      </c>
      <c r="CO13" s="2">
        <v>0</v>
      </c>
      <c r="CQ13" s="2">
        <v>0</v>
      </c>
      <c r="CR13" s="2">
        <v>0</v>
      </c>
    </row>
    <row r="14" spans="1:103">
      <c r="A14" t="s">
        <v>145</v>
      </c>
      <c r="B14" t="s">
        <v>146</v>
      </c>
      <c r="C14" t="s">
        <v>132</v>
      </c>
      <c r="D14" t="s">
        <v>147</v>
      </c>
      <c r="E14" t="s">
        <v>107</v>
      </c>
      <c r="F14">
        <v>2022</v>
      </c>
      <c r="G14" s="10" t="str">
        <f t="shared" si="0"/>
        <v/>
      </c>
      <c r="H14" s="10">
        <f t="shared" si="2"/>
        <v>586.40041861348527</v>
      </c>
      <c r="I14" s="10">
        <f t="shared" si="3"/>
        <v>584.62155930674271</v>
      </c>
      <c r="J14" s="10" t="str">
        <f t="shared" si="1"/>
        <v/>
      </c>
      <c r="Q14" s="2">
        <v>306</v>
      </c>
      <c r="R14" s="2">
        <v>195020.73360000001</v>
      </c>
      <c r="S14" s="3">
        <v>637.32265882352942</v>
      </c>
      <c r="T14" s="2">
        <v>6580</v>
      </c>
      <c r="U14" s="2">
        <v>4166677.2047999999</v>
      </c>
      <c r="V14" s="3">
        <v>633.23361775075989</v>
      </c>
      <c r="W14" s="2">
        <v>1736</v>
      </c>
      <c r="X14" s="2">
        <v>1111807.3164000001</v>
      </c>
      <c r="Y14" s="3">
        <v>640.44200253456233</v>
      </c>
      <c r="Z14" s="2">
        <v>3159</v>
      </c>
      <c r="AA14" s="2">
        <v>1852438.9224</v>
      </c>
      <c r="AB14" s="3">
        <v>586.40041861348527</v>
      </c>
      <c r="AC14" s="2">
        <v>6608</v>
      </c>
      <c r="AD14" s="2">
        <v>3565245.0592</v>
      </c>
      <c r="AE14" s="3">
        <v>539.53466392251812</v>
      </c>
      <c r="AI14" s="2">
        <v>4172</v>
      </c>
      <c r="AJ14" s="2">
        <v>2093349.9216666666</v>
      </c>
      <c r="AK14" s="3">
        <v>501.76172619047617</v>
      </c>
      <c r="AL14" s="2">
        <v>2759</v>
      </c>
      <c r="AM14" s="2">
        <v>1786626.5472000001</v>
      </c>
      <c r="AN14" s="3">
        <v>647.56308343602757</v>
      </c>
      <c r="AO14" s="2">
        <v>700</v>
      </c>
      <c r="AP14" s="2">
        <v>341296.74506666668</v>
      </c>
      <c r="AQ14" s="3">
        <v>487.56677866666666</v>
      </c>
      <c r="AR14" s="2">
        <v>18340</v>
      </c>
      <c r="AS14" s="2">
        <v>10490689.525833333</v>
      </c>
      <c r="AT14" s="3">
        <v>572.01142452744455</v>
      </c>
      <c r="BA14" s="2">
        <v>168</v>
      </c>
      <c r="BB14" s="2">
        <v>104361.2856</v>
      </c>
      <c r="BC14" s="3">
        <v>621.19812857142858</v>
      </c>
      <c r="BG14" s="2">
        <v>168</v>
      </c>
      <c r="BH14" s="2">
        <v>104455.67153000001</v>
      </c>
      <c r="BI14" s="3">
        <v>621.75994958333342</v>
      </c>
      <c r="BJ14" s="2">
        <v>112</v>
      </c>
      <c r="BK14" s="2">
        <v>99864.111600000004</v>
      </c>
      <c r="BL14" s="3">
        <v>891.64385357142862</v>
      </c>
      <c r="BM14" s="2">
        <v>280</v>
      </c>
      <c r="BN14" s="2">
        <v>158190.1464</v>
      </c>
      <c r="BO14" s="3">
        <v>564.96480857142853</v>
      </c>
      <c r="BS14" s="2">
        <v>56</v>
      </c>
      <c r="BT14" s="2">
        <v>30894.384640000004</v>
      </c>
      <c r="BU14" s="3">
        <v>551.68544000000009</v>
      </c>
      <c r="CN14" s="2">
        <v>114</v>
      </c>
      <c r="CO14" s="2">
        <v>0</v>
      </c>
      <c r="CP14" s="3">
        <v>0</v>
      </c>
      <c r="CT14" s="2">
        <v>84</v>
      </c>
      <c r="CU14" s="2">
        <v>48958.786800000002</v>
      </c>
      <c r="CV14" s="3">
        <v>582.84270000000004</v>
      </c>
    </row>
    <row r="15" spans="1:103">
      <c r="A15" t="s">
        <v>148</v>
      </c>
      <c r="B15" t="s">
        <v>149</v>
      </c>
      <c r="C15" t="s">
        <v>150</v>
      </c>
      <c r="D15" t="s">
        <v>151</v>
      </c>
      <c r="E15" t="s">
        <v>152</v>
      </c>
      <c r="F15">
        <v>2022</v>
      </c>
      <c r="G15" s="10">
        <f t="shared" si="0"/>
        <v>1663.7297832673037</v>
      </c>
      <c r="H15" s="10">
        <f t="shared" si="2"/>
        <v>1184.7362336472384</v>
      </c>
      <c r="I15" s="10">
        <f t="shared" si="3"/>
        <v>1184.6965765251116</v>
      </c>
      <c r="J15" s="10">
        <f t="shared" si="1"/>
        <v>9713.0380480818112</v>
      </c>
      <c r="K15" s="2">
        <v>8582</v>
      </c>
      <c r="L15" s="2">
        <v>14278129</v>
      </c>
      <c r="M15" s="3">
        <v>1663.7297832673037</v>
      </c>
      <c r="Q15" s="2">
        <v>3929</v>
      </c>
      <c r="R15" s="2">
        <v>4654828.6619999995</v>
      </c>
      <c r="S15" s="3">
        <v>1184.7362336472384</v>
      </c>
      <c r="T15" s="2">
        <v>10071</v>
      </c>
      <c r="U15" s="2">
        <v>11514737.335200001</v>
      </c>
      <c r="V15" s="3">
        <v>1143.355906583259</v>
      </c>
      <c r="W15" s="2">
        <v>19201</v>
      </c>
      <c r="X15" s="2">
        <v>29716957.366800006</v>
      </c>
      <c r="Y15" s="3">
        <v>1547.6775879797931</v>
      </c>
      <c r="Z15" s="2">
        <v>10085</v>
      </c>
      <c r="AA15" s="2">
        <v>16291305.9144</v>
      </c>
      <c r="AB15" s="3">
        <v>1615.3996940406544</v>
      </c>
      <c r="AC15" s="2">
        <v>13650</v>
      </c>
      <c r="AD15" s="2">
        <v>15559131.241066666</v>
      </c>
      <c r="AE15" s="3">
        <v>1139.8630945836385</v>
      </c>
      <c r="AI15" s="2">
        <v>278</v>
      </c>
      <c r="AJ15" s="2">
        <v>317957.08816666662</v>
      </c>
      <c r="AK15" s="3">
        <v>1143.7305329736209</v>
      </c>
      <c r="AL15" s="2">
        <v>13816</v>
      </c>
      <c r="AM15" s="2">
        <v>27552823.267200001</v>
      </c>
      <c r="AN15" s="3">
        <v>1994.2692</v>
      </c>
      <c r="AO15" s="2">
        <v>2974</v>
      </c>
      <c r="AP15" s="2">
        <v>3506883.6161333336</v>
      </c>
      <c r="AQ15" s="3">
        <v>1179.1807720690429</v>
      </c>
      <c r="AR15" s="2">
        <v>10164</v>
      </c>
      <c r="AS15" s="2">
        <v>19471833.484000001</v>
      </c>
      <c r="AT15" s="3">
        <v>1915.7648055883512</v>
      </c>
      <c r="AU15" s="2">
        <v>35398</v>
      </c>
      <c r="AV15" s="2">
        <v>343822120.82599998</v>
      </c>
      <c r="AW15" s="3">
        <v>9713.0380480818112</v>
      </c>
      <c r="AX15" s="2">
        <v>762</v>
      </c>
      <c r="AY15" s="2">
        <v>1175991.9454333335</v>
      </c>
      <c r="AZ15" s="3">
        <v>1543.2965163167107</v>
      </c>
      <c r="BA15" s="2">
        <v>2668</v>
      </c>
      <c r="BB15" s="2">
        <v>4178568.2399999998</v>
      </c>
      <c r="BC15" s="3">
        <v>1566.1799999999998</v>
      </c>
      <c r="BG15" s="2">
        <v>969</v>
      </c>
      <c r="BH15" s="2">
        <v>1110351.429369</v>
      </c>
      <c r="BI15" s="3">
        <v>1145.8735081207431</v>
      </c>
      <c r="BM15" s="2">
        <v>1474</v>
      </c>
      <c r="BN15" s="2">
        <v>1762702.7748</v>
      </c>
      <c r="BO15" s="3">
        <v>1195.8634835820897</v>
      </c>
      <c r="BP15" s="2">
        <v>36</v>
      </c>
      <c r="BQ15" s="2">
        <v>52035.957600000002</v>
      </c>
      <c r="BR15" s="3">
        <v>1445.4432666666667</v>
      </c>
      <c r="BS15" s="2">
        <v>364</v>
      </c>
      <c r="BT15" s="2">
        <v>410124.77162133338</v>
      </c>
      <c r="BU15" s="3">
        <v>1126.7164055531136</v>
      </c>
      <c r="BV15" s="2">
        <v>676</v>
      </c>
      <c r="BW15" s="2">
        <v>1024172.8332</v>
      </c>
      <c r="BX15" s="3">
        <v>1515.0485698224852</v>
      </c>
      <c r="CB15" s="2">
        <v>402</v>
      </c>
      <c r="CC15" s="2">
        <v>476232.08160000003</v>
      </c>
      <c r="CD15" s="3">
        <v>1184.6569194029851</v>
      </c>
      <c r="CE15" s="2">
        <v>160</v>
      </c>
      <c r="CF15" s="2">
        <v>276703.09918666666</v>
      </c>
      <c r="CG15" s="3">
        <v>1729.3943699166666</v>
      </c>
      <c r="CK15" s="2">
        <v>2881</v>
      </c>
      <c r="CL15" s="2">
        <v>1892463.8318400001</v>
      </c>
      <c r="CM15" s="3">
        <v>656.87741473099618</v>
      </c>
      <c r="CQ15" s="2">
        <v>1096</v>
      </c>
      <c r="CR15" s="2">
        <v>1258476.3444000001</v>
      </c>
      <c r="CS15" s="3">
        <v>1148.2448397810219</v>
      </c>
      <c r="CT15" s="2">
        <v>394</v>
      </c>
      <c r="CU15" s="2">
        <v>355845.04560000001</v>
      </c>
      <c r="CV15" s="3">
        <v>903.160014213198</v>
      </c>
      <c r="CW15" s="2">
        <v>1468</v>
      </c>
      <c r="CX15" s="2">
        <v>493921.23300000001</v>
      </c>
      <c r="CY15" s="3">
        <v>336.45860558583109</v>
      </c>
    </row>
    <row r="16" spans="1:103">
      <c r="A16" t="s">
        <v>153</v>
      </c>
      <c r="B16" t="s">
        <v>154</v>
      </c>
      <c r="C16" t="s">
        <v>105</v>
      </c>
      <c r="D16" t="s">
        <v>155</v>
      </c>
      <c r="E16" t="s">
        <v>107</v>
      </c>
      <c r="F16">
        <v>2021</v>
      </c>
      <c r="G16" s="10">
        <f t="shared" si="0"/>
        <v>38.147401049117789</v>
      </c>
      <c r="H16" s="10">
        <f t="shared" si="2"/>
        <v>37.904746847895602</v>
      </c>
      <c r="I16" s="10">
        <f t="shared" si="3"/>
        <v>37.818445682605173</v>
      </c>
      <c r="J16" s="10">
        <f t="shared" si="1"/>
        <v>103.42679009295497</v>
      </c>
      <c r="K16" s="2">
        <v>83880</v>
      </c>
      <c r="L16" s="2">
        <v>3199804</v>
      </c>
      <c r="M16" s="3">
        <v>38.147401049117789</v>
      </c>
      <c r="N16" s="2">
        <v>162876</v>
      </c>
      <c r="O16" s="2">
        <v>6159717.159</v>
      </c>
      <c r="P16" s="3">
        <v>37.818445682605173</v>
      </c>
      <c r="Q16" s="2">
        <v>44896</v>
      </c>
      <c r="R16" s="2">
        <v>1705646.0915999999</v>
      </c>
      <c r="S16" s="3">
        <v>37.991048013186031</v>
      </c>
      <c r="T16" s="2">
        <v>360538</v>
      </c>
      <c r="U16" s="2">
        <v>15282568.158</v>
      </c>
      <c r="V16" s="3">
        <v>42.388231359801189</v>
      </c>
      <c r="W16" s="2">
        <v>465317</v>
      </c>
      <c r="X16" s="2">
        <v>10124330.462400001</v>
      </c>
      <c r="Y16" s="3">
        <v>21.757920863411396</v>
      </c>
      <c r="Z16" s="2">
        <v>220916</v>
      </c>
      <c r="AA16" s="2">
        <v>8473233.6743999999</v>
      </c>
      <c r="AB16" s="3">
        <v>38.3550022379547</v>
      </c>
      <c r="AC16" s="2">
        <v>194270</v>
      </c>
      <c r="AD16" s="2">
        <v>6956435.8395833336</v>
      </c>
      <c r="AE16" s="3">
        <v>35.808080710265784</v>
      </c>
      <c r="AI16" s="2">
        <v>26544</v>
      </c>
      <c r="AJ16" s="2">
        <v>953374.71199999994</v>
      </c>
      <c r="AK16" s="3">
        <v>35.916768836648579</v>
      </c>
      <c r="AL16" s="2">
        <v>235419</v>
      </c>
      <c r="AM16" s="2">
        <v>13926647.077200001</v>
      </c>
      <c r="AN16" s="3">
        <v>59.156852578593913</v>
      </c>
      <c r="AO16" s="2">
        <v>64764</v>
      </c>
      <c r="AP16" s="2">
        <v>1806217.3929333333</v>
      </c>
      <c r="AQ16" s="3">
        <v>27.889219210260844</v>
      </c>
      <c r="AR16" s="2">
        <v>303492</v>
      </c>
      <c r="AS16" s="2">
        <v>12692269.498833334</v>
      </c>
      <c r="AT16" s="3">
        <v>41.820771219120552</v>
      </c>
      <c r="AU16" s="2">
        <v>735840</v>
      </c>
      <c r="AV16" s="2">
        <v>76105569.221999988</v>
      </c>
      <c r="AW16" s="3">
        <v>103.42679009295497</v>
      </c>
      <c r="AX16" s="2">
        <v>43512</v>
      </c>
      <c r="AY16" s="2">
        <v>1773385.1486333334</v>
      </c>
      <c r="AZ16" s="3">
        <v>40.756231582858369</v>
      </c>
      <c r="BA16" s="2">
        <v>95088</v>
      </c>
      <c r="BB16" s="2">
        <v>3388760.0735999998</v>
      </c>
      <c r="BC16" s="3">
        <v>35.638146491670874</v>
      </c>
      <c r="BG16" s="2">
        <v>45864</v>
      </c>
      <c r="BH16" s="2">
        <v>1720533.0939159999</v>
      </c>
      <c r="BI16" s="3">
        <v>37.513803722222221</v>
      </c>
      <c r="BJ16" s="2">
        <v>0</v>
      </c>
      <c r="BK16" s="2">
        <v>0</v>
      </c>
      <c r="BM16" s="2">
        <v>18396</v>
      </c>
      <c r="BN16" s="2">
        <v>748628.0736</v>
      </c>
      <c r="BO16" s="3">
        <v>40.695155120678407</v>
      </c>
      <c r="BS16" s="2">
        <v>504</v>
      </c>
      <c r="BT16" s="2">
        <v>21906.32633</v>
      </c>
      <c r="BU16" s="3">
        <v>43.464933194444441</v>
      </c>
      <c r="BV16" s="2">
        <v>13944</v>
      </c>
      <c r="BW16" s="2">
        <v>581334.69240000006</v>
      </c>
      <c r="BX16" s="3">
        <v>41.690669277108441</v>
      </c>
      <c r="CE16" s="2">
        <v>252</v>
      </c>
      <c r="CF16" s="2">
        <v>5549.8846000000003</v>
      </c>
      <c r="CG16" s="3">
        <v>22.023351587301587</v>
      </c>
      <c r="CK16" s="2">
        <v>142716</v>
      </c>
      <c r="CL16" s="2">
        <v>4120240.7789866668</v>
      </c>
      <c r="CM16" s="3">
        <v>28.870209219615649</v>
      </c>
      <c r="CN16" s="2">
        <v>48865</v>
      </c>
      <c r="CO16" s="2">
        <v>1994918.0460000001</v>
      </c>
      <c r="CP16" s="3">
        <v>40.825090473754223</v>
      </c>
      <c r="CQ16" s="2">
        <v>20580</v>
      </c>
      <c r="CR16" s="2">
        <v>497642.50800000003</v>
      </c>
      <c r="CS16" s="3">
        <v>24.180879883381927</v>
      </c>
      <c r="CT16" s="2">
        <v>7728</v>
      </c>
      <c r="CU16" s="2">
        <v>144853.75080000001</v>
      </c>
      <c r="CV16" s="3">
        <v>18.744015372670809</v>
      </c>
    </row>
    <row r="17" spans="1:103">
      <c r="A17" t="s">
        <v>156</v>
      </c>
      <c r="B17" t="s">
        <v>157</v>
      </c>
      <c r="C17" t="s">
        <v>158</v>
      </c>
      <c r="D17" t="s">
        <v>159</v>
      </c>
      <c r="E17" t="s">
        <v>107</v>
      </c>
      <c r="F17">
        <v>2021</v>
      </c>
      <c r="G17" s="10">
        <f t="shared" si="0"/>
        <v>531616</v>
      </c>
      <c r="H17" s="10" t="e">
        <f t="shared" si="2"/>
        <v>#NUM!</v>
      </c>
      <c r="I17" s="10" t="e">
        <f t="shared" si="3"/>
        <v>#NUM!</v>
      </c>
      <c r="J17" s="10" t="str">
        <f t="shared" si="1"/>
        <v/>
      </c>
      <c r="K17" s="2">
        <v>19</v>
      </c>
      <c r="L17" s="2">
        <v>10100704</v>
      </c>
      <c r="M17" s="3">
        <v>531616</v>
      </c>
    </row>
    <row r="18" spans="1:103">
      <c r="A18" t="s">
        <v>160</v>
      </c>
      <c r="B18" t="s">
        <v>161</v>
      </c>
      <c r="C18" t="s">
        <v>162</v>
      </c>
      <c r="D18" t="s">
        <v>163</v>
      </c>
      <c r="E18" t="s">
        <v>164</v>
      </c>
      <c r="F18">
        <v>2021</v>
      </c>
      <c r="G18" s="10" t="str">
        <f t="shared" si="0"/>
        <v/>
      </c>
      <c r="H18" s="10" t="e">
        <f t="shared" si="2"/>
        <v>#NUM!</v>
      </c>
      <c r="I18" s="10" t="e">
        <f t="shared" si="3"/>
        <v>#NUM!</v>
      </c>
      <c r="J18" s="10">
        <f t="shared" si="1"/>
        <v>246.748625</v>
      </c>
      <c r="AU18" s="2">
        <v>40</v>
      </c>
      <c r="AV18" s="2">
        <v>9869.9449999999997</v>
      </c>
      <c r="AW18" s="3">
        <v>246.748625</v>
      </c>
    </row>
    <row r="19" spans="1:103">
      <c r="A19" t="s">
        <v>165</v>
      </c>
      <c r="B19" t="s">
        <v>166</v>
      </c>
      <c r="C19" t="s">
        <v>114</v>
      </c>
      <c r="D19" t="s">
        <v>167</v>
      </c>
      <c r="E19" t="s">
        <v>168</v>
      </c>
      <c r="F19">
        <v>2023</v>
      </c>
      <c r="G19" s="10" t="str">
        <f t="shared" si="0"/>
        <v/>
      </c>
      <c r="H19" s="10" t="e">
        <f t="shared" si="2"/>
        <v>#NUM!</v>
      </c>
      <c r="I19" s="10" t="e">
        <f t="shared" si="3"/>
        <v>#NUM!</v>
      </c>
      <c r="J19" s="10">
        <f t="shared" si="1"/>
        <v>35047.835437499991</v>
      </c>
      <c r="AU19" s="2">
        <v>368</v>
      </c>
      <c r="AV19" s="2">
        <v>12897603.440999998</v>
      </c>
      <c r="AW19" s="3">
        <v>35047.835437499991</v>
      </c>
    </row>
    <row r="20" spans="1:103">
      <c r="A20" t="s">
        <v>169</v>
      </c>
      <c r="B20" t="s">
        <v>170</v>
      </c>
      <c r="C20" t="s">
        <v>119</v>
      </c>
      <c r="D20" t="s">
        <v>171</v>
      </c>
      <c r="E20" t="s">
        <v>107</v>
      </c>
      <c r="F20">
        <v>2023</v>
      </c>
      <c r="G20" s="10" t="str">
        <f t="shared" si="0"/>
        <v/>
      </c>
      <c r="H20" s="10">
        <f t="shared" si="2"/>
        <v>414.27405255663433</v>
      </c>
      <c r="I20" s="10">
        <f t="shared" si="3"/>
        <v>444.32873551773054</v>
      </c>
      <c r="J20" s="10">
        <f t="shared" si="1"/>
        <v>1194.7840711475408</v>
      </c>
      <c r="Q20" s="2">
        <v>140</v>
      </c>
      <c r="R20" s="2">
        <v>58801.855199999998</v>
      </c>
      <c r="S20" s="3">
        <v>420.01325142857144</v>
      </c>
      <c r="Z20" s="2">
        <v>5777</v>
      </c>
      <c r="AA20" s="2">
        <v>2585100.9095999999</v>
      </c>
      <c r="AB20" s="3">
        <v>447.4815491777739</v>
      </c>
      <c r="AI20" s="2">
        <v>90</v>
      </c>
      <c r="AJ20" s="2">
        <v>35119.135333333332</v>
      </c>
      <c r="AK20" s="3">
        <v>390.2126148148148</v>
      </c>
      <c r="AO20" s="2">
        <v>1030</v>
      </c>
      <c r="AP20" s="2">
        <v>426702.27413333335</v>
      </c>
      <c r="AQ20" s="3">
        <v>414.27405255663433</v>
      </c>
      <c r="AR20" s="2">
        <v>310</v>
      </c>
      <c r="AS20" s="2">
        <v>121569.83366666667</v>
      </c>
      <c r="AT20" s="3">
        <v>392.16075376344088</v>
      </c>
      <c r="AU20" s="2">
        <v>33550</v>
      </c>
      <c r="AV20" s="2">
        <v>40085005.58699999</v>
      </c>
      <c r="AW20" s="3">
        <v>1194.7840711475408</v>
      </c>
      <c r="AX20" s="2">
        <v>630</v>
      </c>
      <c r="AY20" s="2">
        <v>421763.58</v>
      </c>
      <c r="AZ20" s="3">
        <v>669.46600000000001</v>
      </c>
      <c r="BA20" s="2">
        <v>650</v>
      </c>
      <c r="BB20" s="2">
        <v>339339</v>
      </c>
      <c r="BC20" s="3">
        <v>522.05999999999995</v>
      </c>
      <c r="BG20" s="2">
        <v>470</v>
      </c>
      <c r="BH20" s="2">
        <v>208834.50569333334</v>
      </c>
      <c r="BI20" s="3">
        <v>444.32873551773054</v>
      </c>
      <c r="BM20" s="2">
        <v>260</v>
      </c>
      <c r="BN20" s="2">
        <v>130984.85400000001</v>
      </c>
      <c r="BO20" s="3">
        <v>503.78790000000004</v>
      </c>
      <c r="CK20" s="2">
        <v>90</v>
      </c>
      <c r="CL20" s="2">
        <v>56469.498453333334</v>
      </c>
      <c r="CM20" s="3">
        <v>627.43887170370374</v>
      </c>
      <c r="CQ20" s="2">
        <v>160</v>
      </c>
      <c r="CR20" s="2">
        <v>55990.189200000001</v>
      </c>
      <c r="CS20" s="3">
        <v>349.93868250000003</v>
      </c>
      <c r="CT20" s="2">
        <v>310</v>
      </c>
      <c r="CU20" s="2">
        <v>152671.22640000001</v>
      </c>
      <c r="CV20" s="3">
        <v>492.48782709677425</v>
      </c>
      <c r="CW20" s="2">
        <v>420</v>
      </c>
      <c r="CX20" s="2">
        <v>53301.483</v>
      </c>
      <c r="CY20" s="3">
        <v>126.90829285714285</v>
      </c>
    </row>
    <row r="21" spans="1:103">
      <c r="A21" t="s">
        <v>172</v>
      </c>
      <c r="B21" t="s">
        <v>173</v>
      </c>
      <c r="C21" t="s">
        <v>105</v>
      </c>
      <c r="D21" t="s">
        <v>106</v>
      </c>
      <c r="E21" t="s">
        <v>107</v>
      </c>
      <c r="F21">
        <v>2024</v>
      </c>
      <c r="G21" s="10">
        <v>718.11</v>
      </c>
      <c r="H21" s="10">
        <f t="shared" si="2"/>
        <v>141.3316584269663</v>
      </c>
      <c r="I21" s="10">
        <f t="shared" si="3"/>
        <v>142.43134531819805</v>
      </c>
      <c r="J21" s="10">
        <f t="shared" si="1"/>
        <v>452.53506961521475</v>
      </c>
      <c r="K21" s="2">
        <v>15104</v>
      </c>
      <c r="L21" s="2">
        <v>2213217</v>
      </c>
      <c r="M21" s="3">
        <v>146.53184586864407</v>
      </c>
      <c r="W21" s="2">
        <v>50285</v>
      </c>
      <c r="X21" s="2">
        <v>7106862.4440000001</v>
      </c>
      <c r="Y21" s="3">
        <v>141.3316584269663</v>
      </c>
      <c r="Z21" s="2">
        <v>0</v>
      </c>
      <c r="AA21" s="2">
        <v>0</v>
      </c>
      <c r="AC21" s="2">
        <v>37760</v>
      </c>
      <c r="AD21" s="2">
        <v>3086134.6904000002</v>
      </c>
      <c r="AE21" s="3">
        <v>81.730261927966112</v>
      </c>
      <c r="AI21" s="2">
        <v>0</v>
      </c>
      <c r="AJ21" s="2">
        <v>0</v>
      </c>
      <c r="AO21" s="2">
        <v>0</v>
      </c>
      <c r="AP21" s="2">
        <v>0</v>
      </c>
      <c r="AR21" s="2">
        <v>2432</v>
      </c>
      <c r="AS21" s="2">
        <v>349067.47033333336</v>
      </c>
      <c r="AT21" s="3">
        <v>143.53103220942984</v>
      </c>
      <c r="AU21" s="2">
        <v>344192</v>
      </c>
      <c r="AV21" s="2">
        <v>155758950.68099999</v>
      </c>
      <c r="AW21" s="3">
        <v>452.53506961521475</v>
      </c>
      <c r="AX21" s="2">
        <v>7360</v>
      </c>
      <c r="AY21" s="2">
        <v>1244648.8716666666</v>
      </c>
      <c r="AZ21" s="3">
        <v>169.10990104166666</v>
      </c>
      <c r="BA21" s="2">
        <v>3072</v>
      </c>
      <c r="BB21" s="2">
        <v>465379.2</v>
      </c>
      <c r="BC21" s="3">
        <v>151.49062499999999</v>
      </c>
      <c r="BG21" s="2">
        <v>192</v>
      </c>
      <c r="BH21" s="2">
        <v>28765.604959</v>
      </c>
      <c r="BI21" s="3">
        <v>149.82085916145834</v>
      </c>
      <c r="BS21" s="2">
        <v>0</v>
      </c>
      <c r="BT21" s="2">
        <v>0</v>
      </c>
      <c r="BY21" s="2">
        <v>896</v>
      </c>
      <c r="BZ21" s="2">
        <v>92106.627509333324</v>
      </c>
      <c r="CA21" s="3">
        <v>102.79757534523809</v>
      </c>
      <c r="CE21" s="2">
        <v>0</v>
      </c>
      <c r="CF21" s="2">
        <v>0</v>
      </c>
      <c r="CK21" s="2">
        <v>640</v>
      </c>
      <c r="CL21" s="2">
        <v>87235.47888000001</v>
      </c>
      <c r="CM21" s="3">
        <v>136.30543575000002</v>
      </c>
    </row>
    <row r="22" spans="1:103">
      <c r="A22" t="s">
        <v>174</v>
      </c>
      <c r="B22" t="s">
        <v>175</v>
      </c>
      <c r="C22" t="s">
        <v>105</v>
      </c>
      <c r="D22" t="s">
        <v>106</v>
      </c>
      <c r="E22" t="s">
        <v>107</v>
      </c>
      <c r="F22">
        <v>2022</v>
      </c>
      <c r="G22" s="10">
        <f t="shared" si="0"/>
        <v>88.545175438596488</v>
      </c>
      <c r="H22" s="10">
        <f t="shared" si="2"/>
        <v>89.745111964392478</v>
      </c>
      <c r="I22" s="10">
        <f t="shared" si="3"/>
        <v>81.42305997846141</v>
      </c>
      <c r="J22" s="10">
        <f t="shared" si="1"/>
        <v>251.62110776301753</v>
      </c>
      <c r="K22" s="2">
        <v>2280</v>
      </c>
      <c r="L22" s="2">
        <v>201883</v>
      </c>
      <c r="M22" s="3">
        <v>88.545175438596488</v>
      </c>
      <c r="T22" s="2">
        <v>639</v>
      </c>
      <c r="U22" s="2">
        <v>37181.1132</v>
      </c>
      <c r="V22" s="3">
        <v>58.186405633802813</v>
      </c>
      <c r="W22" s="2">
        <v>0</v>
      </c>
      <c r="X22" s="2">
        <v>0</v>
      </c>
      <c r="Z22" s="2">
        <v>30106</v>
      </c>
      <c r="AA22" s="2">
        <v>2701866.3407999999</v>
      </c>
      <c r="AB22" s="3">
        <v>89.745111964392478</v>
      </c>
      <c r="AC22" s="2">
        <v>39508</v>
      </c>
      <c r="AD22" s="2">
        <v>1887693.8215999999</v>
      </c>
      <c r="AE22" s="3">
        <v>47.780040032398496</v>
      </c>
      <c r="AL22" s="2">
        <v>3237</v>
      </c>
      <c r="AM22" s="2">
        <v>321903.6876</v>
      </c>
      <c r="AN22" s="3">
        <v>99.445068767377208</v>
      </c>
      <c r="AO22" s="2">
        <v>360</v>
      </c>
      <c r="AP22" s="2">
        <v>33403.608933333337</v>
      </c>
      <c r="AQ22" s="3">
        <v>92.787802592592598</v>
      </c>
      <c r="AU22" s="2">
        <v>172536</v>
      </c>
      <c r="AV22" s="2">
        <v>43413699.448999994</v>
      </c>
      <c r="AW22" s="3">
        <v>251.62110776301753</v>
      </c>
      <c r="AX22" s="2">
        <v>14280</v>
      </c>
      <c r="AY22" s="2">
        <v>1043882.3941333333</v>
      </c>
      <c r="AZ22" s="3">
        <v>73.101007992530342</v>
      </c>
      <c r="BA22" s="2">
        <v>1320</v>
      </c>
      <c r="BB22" s="2">
        <v>125518.14</v>
      </c>
      <c r="BC22" s="3">
        <v>95.089500000000001</v>
      </c>
      <c r="BG22" s="2">
        <v>0</v>
      </c>
      <c r="BH22" s="2">
        <v>0</v>
      </c>
      <c r="BS22" s="2">
        <v>960</v>
      </c>
      <c r="BT22" s="2">
        <v>86927.828803333337</v>
      </c>
      <c r="BU22" s="3">
        <v>90.549821670138897</v>
      </c>
      <c r="BY22" s="2">
        <v>3600</v>
      </c>
      <c r="BZ22" s="2">
        <v>159449.572896</v>
      </c>
      <c r="CA22" s="3">
        <v>44.291548026666668</v>
      </c>
      <c r="CN22" s="2">
        <v>1349</v>
      </c>
      <c r="CO22" s="2">
        <v>44237.872800000005</v>
      </c>
      <c r="CP22" s="3">
        <v>32.793085841363975</v>
      </c>
      <c r="CQ22" s="2">
        <v>720</v>
      </c>
      <c r="CR22" s="2">
        <v>71177.660400000008</v>
      </c>
      <c r="CS22" s="3">
        <v>98.857861666666679</v>
      </c>
      <c r="CT22" s="2">
        <v>120</v>
      </c>
      <c r="CU22" s="2">
        <v>3585.8063999999999</v>
      </c>
      <c r="CV22" s="3">
        <v>29.881719999999998</v>
      </c>
    </row>
    <row r="23" spans="1:103">
      <c r="A23" t="s">
        <v>176</v>
      </c>
      <c r="B23" t="s">
        <v>177</v>
      </c>
      <c r="C23" t="s">
        <v>132</v>
      </c>
      <c r="D23" t="s">
        <v>178</v>
      </c>
      <c r="E23" t="s">
        <v>107</v>
      </c>
      <c r="F23">
        <v>2022</v>
      </c>
      <c r="G23" s="10">
        <f t="shared" si="0"/>
        <v>5.0791474524800364</v>
      </c>
      <c r="H23" s="10">
        <f t="shared" si="2"/>
        <v>3.4962790501467955</v>
      </c>
      <c r="I23" s="10">
        <f t="shared" si="3"/>
        <v>2.7209703574317263</v>
      </c>
      <c r="J23" s="10">
        <f t="shared" si="1"/>
        <v>63.707875815236825</v>
      </c>
      <c r="K23" s="2">
        <v>266730</v>
      </c>
      <c r="L23" s="2">
        <v>1354761</v>
      </c>
      <c r="M23" s="3">
        <v>5.0791474524800364</v>
      </c>
      <c r="AI23" s="2">
        <v>6160</v>
      </c>
      <c r="AJ23" s="2">
        <v>18435.985999999997</v>
      </c>
      <c r="AK23" s="3">
        <v>2.9928548701298698</v>
      </c>
      <c r="AO23" s="2">
        <v>28626</v>
      </c>
      <c r="AP23" s="2">
        <v>114495.50466666667</v>
      </c>
      <c r="AQ23" s="3">
        <v>3.9997032301637208</v>
      </c>
      <c r="AU23" s="2">
        <v>12017980</v>
      </c>
      <c r="AV23" s="2">
        <v>765639977.38999987</v>
      </c>
      <c r="AW23" s="3">
        <v>63.707875815236825</v>
      </c>
      <c r="BG23" s="2">
        <v>77672</v>
      </c>
      <c r="BH23" s="2">
        <v>177370.13599433334</v>
      </c>
      <c r="BI23" s="3">
        <v>2.2835788442982459</v>
      </c>
      <c r="BJ23" s="2">
        <v>17500</v>
      </c>
      <c r="BK23" s="2">
        <v>21289.606800000001</v>
      </c>
      <c r="BL23" s="3">
        <v>1.2165489600000001</v>
      </c>
      <c r="BM23" s="2">
        <v>89320</v>
      </c>
      <c r="BN23" s="2">
        <v>236072.54879999999</v>
      </c>
      <c r="BO23" s="3">
        <v>2.6429976354679803</v>
      </c>
      <c r="BP23" s="2">
        <v>116984</v>
      </c>
      <c r="BQ23" s="2">
        <v>327431.55719999998</v>
      </c>
      <c r="BR23" s="3">
        <v>2.7989430793954728</v>
      </c>
      <c r="BS23" s="2">
        <v>90240</v>
      </c>
      <c r="BT23" s="2">
        <v>305260.12353666668</v>
      </c>
      <c r="BU23" s="3">
        <v>3.3827584611776005</v>
      </c>
      <c r="CK23" s="2">
        <v>243684</v>
      </c>
      <c r="CL23" s="2">
        <v>546342.9519466667</v>
      </c>
      <c r="CM23" s="3">
        <v>2.2420140507651989</v>
      </c>
      <c r="CQ23" s="2">
        <v>34664</v>
      </c>
      <c r="CR23" s="2">
        <v>74636.680800000002</v>
      </c>
      <c r="CS23" s="3">
        <v>2.153146803600277</v>
      </c>
      <c r="CT23" s="2">
        <v>21616</v>
      </c>
      <c r="CU23" s="2">
        <v>65897.396399999998</v>
      </c>
      <c r="CV23" s="3">
        <v>3.048547205773501</v>
      </c>
    </row>
    <row r="24" spans="1:103">
      <c r="A24" t="s">
        <v>179</v>
      </c>
      <c r="B24" t="s">
        <v>180</v>
      </c>
      <c r="C24" t="s">
        <v>105</v>
      </c>
      <c r="D24" t="s">
        <v>106</v>
      </c>
      <c r="E24" t="s">
        <v>107</v>
      </c>
      <c r="F24">
        <v>2023</v>
      </c>
      <c r="G24" s="10">
        <f t="shared" si="0"/>
        <v>9.2072009291521493</v>
      </c>
      <c r="H24" s="10" t="e">
        <f t="shared" si="2"/>
        <v>#NUM!</v>
      </c>
      <c r="I24" s="10" t="e">
        <f t="shared" si="3"/>
        <v>#NUM!</v>
      </c>
      <c r="J24" s="10">
        <f t="shared" si="1"/>
        <v>51.180707548193062</v>
      </c>
      <c r="K24" s="2">
        <v>17220</v>
      </c>
      <c r="L24" s="2">
        <v>158548</v>
      </c>
      <c r="M24" s="3">
        <v>9.2072009291521493</v>
      </c>
      <c r="AU24" s="2">
        <v>1419810</v>
      </c>
      <c r="AV24" s="2">
        <v>72666880.383999988</v>
      </c>
      <c r="AW24" s="3">
        <v>51.180707548193062</v>
      </c>
      <c r="CK24" s="2">
        <v>0</v>
      </c>
      <c r="CL24" s="2">
        <v>0</v>
      </c>
    </row>
    <row r="25" spans="1:103">
      <c r="A25" t="s">
        <v>181</v>
      </c>
      <c r="B25" t="s">
        <v>182</v>
      </c>
      <c r="C25" t="s">
        <v>158</v>
      </c>
      <c r="D25" t="s">
        <v>159</v>
      </c>
      <c r="E25" t="s">
        <v>107</v>
      </c>
      <c r="F25">
        <v>2023</v>
      </c>
      <c r="G25" s="10" t="str">
        <f t="shared" si="0"/>
        <v/>
      </c>
      <c r="H25" s="10">
        <f t="shared" si="2"/>
        <v>425106</v>
      </c>
      <c r="I25" s="10">
        <f t="shared" si="3"/>
        <v>425106</v>
      </c>
      <c r="J25" s="10" t="str">
        <f t="shared" si="1"/>
        <v/>
      </c>
      <c r="Q25" s="2">
        <v>0</v>
      </c>
      <c r="R25" s="2">
        <v>0</v>
      </c>
      <c r="W25" s="2">
        <v>133</v>
      </c>
      <c r="X25" s="2">
        <v>56539098</v>
      </c>
      <c r="Y25" s="3">
        <v>425106</v>
      </c>
      <c r="AR25" s="2">
        <v>0</v>
      </c>
      <c r="AS25" s="2">
        <v>0</v>
      </c>
    </row>
    <row r="26" spans="1:103">
      <c r="A26" t="s">
        <v>183</v>
      </c>
      <c r="B26" t="s">
        <v>184</v>
      </c>
      <c r="C26" t="s">
        <v>185</v>
      </c>
      <c r="D26" t="s">
        <v>186</v>
      </c>
      <c r="E26" t="s">
        <v>187</v>
      </c>
      <c r="F26">
        <v>2023</v>
      </c>
      <c r="G26" s="10">
        <f t="shared" si="0"/>
        <v>8.5140733514505378</v>
      </c>
      <c r="H26" s="10" t="e">
        <f t="shared" si="2"/>
        <v>#NUM!</v>
      </c>
      <c r="I26" s="10" t="e">
        <f t="shared" si="3"/>
        <v>#NUM!</v>
      </c>
      <c r="J26" s="10" t="str">
        <f t="shared" si="1"/>
        <v/>
      </c>
      <c r="K26" s="2">
        <v>430530</v>
      </c>
      <c r="L26" s="2">
        <v>3665564</v>
      </c>
      <c r="M26" s="3">
        <v>8.5140733514505378</v>
      </c>
    </row>
    <row r="27" spans="1:103">
      <c r="A27" t="s">
        <v>188</v>
      </c>
      <c r="B27" t="s">
        <v>189</v>
      </c>
      <c r="C27" t="s">
        <v>190</v>
      </c>
      <c r="D27" t="s">
        <v>191</v>
      </c>
      <c r="E27" t="s">
        <v>107</v>
      </c>
      <c r="F27">
        <v>2023</v>
      </c>
      <c r="G27" s="10" t="str">
        <f t="shared" si="0"/>
        <v/>
      </c>
      <c r="H27" s="10">
        <f t="shared" si="2"/>
        <v>13759.546666666669</v>
      </c>
      <c r="I27" s="10">
        <f t="shared" si="3"/>
        <v>13759.546666666669</v>
      </c>
      <c r="J27" s="10" t="str">
        <f t="shared" si="1"/>
        <v/>
      </c>
      <c r="AC27" s="2">
        <v>203</v>
      </c>
      <c r="AD27" s="2">
        <v>2793187.9733333336</v>
      </c>
      <c r="AE27" s="3">
        <v>13759.546666666669</v>
      </c>
    </row>
    <row r="28" spans="1:103">
      <c r="A28" t="s">
        <v>192</v>
      </c>
      <c r="B28" t="s">
        <v>193</v>
      </c>
      <c r="C28" t="s">
        <v>105</v>
      </c>
      <c r="D28" t="s">
        <v>159</v>
      </c>
      <c r="E28" t="s">
        <v>107</v>
      </c>
      <c r="F28">
        <v>2024</v>
      </c>
      <c r="G28" s="10" t="str">
        <f t="shared" si="0"/>
        <v/>
      </c>
      <c r="H28" s="10">
        <f t="shared" si="2"/>
        <v>56.097272967032971</v>
      </c>
      <c r="I28" s="10">
        <f t="shared" si="3"/>
        <v>56.097272967032971</v>
      </c>
      <c r="J28" s="10" t="str">
        <f t="shared" si="1"/>
        <v/>
      </c>
      <c r="T28" s="2">
        <v>0</v>
      </c>
      <c r="U28" s="2">
        <v>0</v>
      </c>
      <c r="W28" s="2">
        <v>16380</v>
      </c>
      <c r="X28" s="2">
        <v>918873.33120000002</v>
      </c>
      <c r="Y28" s="3">
        <v>56.097272967032971</v>
      </c>
      <c r="AR28" s="2">
        <v>0</v>
      </c>
      <c r="AS28" s="2">
        <v>0</v>
      </c>
      <c r="BA28" s="2">
        <v>0</v>
      </c>
      <c r="BB28" s="2">
        <v>0</v>
      </c>
      <c r="BG28" s="2">
        <v>0</v>
      </c>
      <c r="BH28" s="2">
        <v>0</v>
      </c>
    </row>
    <row r="29" spans="1:103">
      <c r="A29" t="s">
        <v>194</v>
      </c>
      <c r="B29" t="s">
        <v>195</v>
      </c>
      <c r="C29" t="s">
        <v>105</v>
      </c>
      <c r="D29" t="s">
        <v>171</v>
      </c>
      <c r="E29" t="s">
        <v>107</v>
      </c>
      <c r="F29">
        <v>2023</v>
      </c>
      <c r="G29" s="10">
        <f t="shared" si="0"/>
        <v>2.4521363450809632</v>
      </c>
      <c r="H29" s="10">
        <f t="shared" si="2"/>
        <v>2.9971637281998489</v>
      </c>
      <c r="I29" s="10">
        <f t="shared" si="3"/>
        <v>3.1472820518170757</v>
      </c>
      <c r="J29" s="10">
        <f t="shared" si="1"/>
        <v>21.617439557188458</v>
      </c>
      <c r="K29" s="2">
        <v>440940</v>
      </c>
      <c r="L29" s="2">
        <v>1081245</v>
      </c>
      <c r="M29" s="3">
        <v>2.4521363450809632</v>
      </c>
      <c r="T29" s="2">
        <v>2480197</v>
      </c>
      <c r="U29" s="2">
        <v>6066620.6040000003</v>
      </c>
      <c r="V29" s="3">
        <v>2.44602368440894</v>
      </c>
      <c r="W29" s="2">
        <v>1315332</v>
      </c>
      <c r="X29" s="2">
        <v>4273583.1600000011</v>
      </c>
      <c r="Y29" s="3">
        <v>3.2490528322887311</v>
      </c>
      <c r="Z29" s="2">
        <v>197189</v>
      </c>
      <c r="AA29" s="2">
        <v>591007.71840000001</v>
      </c>
      <c r="AB29" s="3">
        <v>2.9971637281998489</v>
      </c>
      <c r="AC29" s="2">
        <v>3264500</v>
      </c>
      <c r="AD29" s="2">
        <v>2154539.0258333334</v>
      </c>
      <c r="AE29" s="3">
        <v>0.65999051181906365</v>
      </c>
      <c r="AL29" s="2">
        <v>172530</v>
      </c>
      <c r="AM29" s="2">
        <v>543000.57240000006</v>
      </c>
      <c r="AN29" s="3">
        <v>3.1472820518170757</v>
      </c>
      <c r="AO29" s="2">
        <v>7290</v>
      </c>
      <c r="AP29" s="2">
        <v>25243.641733333334</v>
      </c>
      <c r="AQ29" s="3">
        <v>3.4627766438042982</v>
      </c>
      <c r="AR29" s="2">
        <v>305940</v>
      </c>
      <c r="AS29" s="2">
        <v>671700.48233333335</v>
      </c>
      <c r="AT29" s="3">
        <v>2.1955301115687171</v>
      </c>
      <c r="AU29" s="2">
        <v>726720</v>
      </c>
      <c r="AV29" s="2">
        <v>15709825.674999997</v>
      </c>
      <c r="AW29" s="3">
        <v>21.617439557188458</v>
      </c>
      <c r="AX29" s="2">
        <v>157980</v>
      </c>
      <c r="AY29" s="2">
        <v>969490.37583333335</v>
      </c>
      <c r="AZ29" s="3">
        <v>6.1367918460142636</v>
      </c>
      <c r="BA29" s="2">
        <v>10620</v>
      </c>
      <c r="BB29" s="2">
        <v>37859.7912</v>
      </c>
      <c r="BC29" s="3">
        <v>3.5649520903954803</v>
      </c>
    </row>
    <row r="30" spans="1:103">
      <c r="A30" t="s">
        <v>196</v>
      </c>
      <c r="B30" t="s">
        <v>197</v>
      </c>
      <c r="C30" t="s">
        <v>105</v>
      </c>
      <c r="D30" t="s">
        <v>198</v>
      </c>
      <c r="E30" t="s">
        <v>107</v>
      </c>
      <c r="F30">
        <v>2022</v>
      </c>
      <c r="G30" s="10">
        <f t="shared" si="0"/>
        <v>39.417148585087517</v>
      </c>
      <c r="H30" s="10">
        <f t="shared" si="2"/>
        <v>37.805513199934666</v>
      </c>
      <c r="I30" s="10">
        <f t="shared" si="3"/>
        <v>36.674739668989297</v>
      </c>
      <c r="J30" s="10">
        <f t="shared" si="1"/>
        <v>279.91340849007474</v>
      </c>
      <c r="K30" s="2">
        <v>25938</v>
      </c>
      <c r="L30" s="2">
        <v>1022402</v>
      </c>
      <c r="M30" s="3">
        <v>39.417148585087517</v>
      </c>
      <c r="N30" s="2">
        <v>205212</v>
      </c>
      <c r="O30" s="2">
        <v>7604380.1575999986</v>
      </c>
      <c r="P30" s="3">
        <v>37.056215804144003</v>
      </c>
      <c r="Q30" s="2">
        <v>33152</v>
      </c>
      <c r="R30" s="2">
        <v>1148005.4652</v>
      </c>
      <c r="S30" s="3">
        <v>34.628543231177602</v>
      </c>
      <c r="T30" s="2">
        <v>23968</v>
      </c>
      <c r="U30" s="2">
        <v>695431.65119999996</v>
      </c>
      <c r="V30" s="3">
        <v>29.015005473965285</v>
      </c>
      <c r="W30" s="2">
        <v>180376</v>
      </c>
      <c r="X30" s="2">
        <v>7546912.7844000002</v>
      </c>
      <c r="Y30" s="3">
        <v>41.83989435623365</v>
      </c>
      <c r="Z30" s="2">
        <v>788</v>
      </c>
      <c r="AA30" s="2">
        <v>35004.868800000004</v>
      </c>
      <c r="AB30" s="3">
        <v>44.422422335025388</v>
      </c>
      <c r="AC30" s="2">
        <v>312270</v>
      </c>
      <c r="AD30" s="2">
        <v>5750232.1797333332</v>
      </c>
      <c r="AE30" s="3">
        <v>18.414295896926806</v>
      </c>
      <c r="AF30" s="2">
        <v>0</v>
      </c>
      <c r="AG30" s="2">
        <v>0</v>
      </c>
      <c r="AI30" s="2">
        <v>1400</v>
      </c>
      <c r="AJ30" s="2">
        <v>59951.58</v>
      </c>
      <c r="AK30" s="3">
        <v>42.822557142857143</v>
      </c>
      <c r="AL30" s="2">
        <v>8296</v>
      </c>
      <c r="AM30" s="2">
        <v>398576.40240000002</v>
      </c>
      <c r="AN30" s="3">
        <v>48.044407232401163</v>
      </c>
      <c r="AO30" s="2">
        <v>4620</v>
      </c>
      <c r="AP30" s="2">
        <v>165821.25466666667</v>
      </c>
      <c r="AQ30" s="3">
        <v>35.892046464646469</v>
      </c>
      <c r="AR30" s="2">
        <v>20524</v>
      </c>
      <c r="AS30" s="2">
        <v>791298.93266666669</v>
      </c>
      <c r="AT30" s="3">
        <v>38.554810595725328</v>
      </c>
      <c r="AU30" s="2">
        <v>480090</v>
      </c>
      <c r="AV30" s="2">
        <v>134383628.28199998</v>
      </c>
      <c r="AW30" s="3">
        <v>279.91340849007474</v>
      </c>
      <c r="BA30" s="2">
        <v>18501</v>
      </c>
      <c r="BB30" s="2">
        <v>765260.90520000004</v>
      </c>
      <c r="BC30" s="3">
        <v>41.363218485487273</v>
      </c>
      <c r="BD30" s="2">
        <v>4470</v>
      </c>
      <c r="BE30" s="2">
        <v>60062.996986666658</v>
      </c>
      <c r="BF30" s="3">
        <v>13.436912077554062</v>
      </c>
      <c r="BG30" s="2">
        <v>0</v>
      </c>
      <c r="BH30" s="2">
        <v>0</v>
      </c>
      <c r="BM30" s="2">
        <v>6384</v>
      </c>
      <c r="BN30" s="2">
        <v>231696.19440000001</v>
      </c>
      <c r="BO30" s="3">
        <v>36.29326353383459</v>
      </c>
      <c r="BV30" s="2">
        <v>252</v>
      </c>
      <c r="BW30" s="2">
        <v>11025.9072</v>
      </c>
      <c r="BX30" s="3">
        <v>43.753599999999999</v>
      </c>
      <c r="BY30" s="2">
        <v>15204</v>
      </c>
      <c r="BZ30" s="2">
        <v>317083.15193599998</v>
      </c>
      <c r="CA30" s="3">
        <v>20.855245457511181</v>
      </c>
      <c r="CB30" s="2">
        <v>1036</v>
      </c>
      <c r="CC30" s="2">
        <v>35874.471600000004</v>
      </c>
      <c r="CD30" s="3">
        <v>34.627868339768341</v>
      </c>
      <c r="CE30" s="2">
        <v>0</v>
      </c>
      <c r="CF30" s="2">
        <v>0</v>
      </c>
    </row>
    <row r="31" spans="1:103">
      <c r="A31" t="s">
        <v>199</v>
      </c>
      <c r="B31" t="s">
        <v>200</v>
      </c>
      <c r="C31" t="s">
        <v>201</v>
      </c>
      <c r="D31" t="s">
        <v>202</v>
      </c>
      <c r="E31" t="s">
        <v>203</v>
      </c>
      <c r="F31">
        <v>2022</v>
      </c>
      <c r="G31" s="10" t="str">
        <f t="shared" si="0"/>
        <v/>
      </c>
      <c r="H31" s="10">
        <f t="shared" si="2"/>
        <v>26.232406662057691</v>
      </c>
      <c r="I31" s="10">
        <f t="shared" si="3"/>
        <v>26.232406662057691</v>
      </c>
      <c r="J31" s="10" t="str">
        <f t="shared" si="1"/>
        <v/>
      </c>
      <c r="AC31" s="2">
        <v>318220</v>
      </c>
      <c r="AD31" s="2">
        <v>8347676.4479999989</v>
      </c>
      <c r="AE31" s="3">
        <v>26.232406662057691</v>
      </c>
    </row>
    <row r="32" spans="1:103">
      <c r="A32" t="s">
        <v>204</v>
      </c>
      <c r="B32" t="s">
        <v>205</v>
      </c>
      <c r="C32" t="s">
        <v>114</v>
      </c>
      <c r="D32" t="s">
        <v>115</v>
      </c>
      <c r="E32" t="s">
        <v>206</v>
      </c>
      <c r="F32">
        <v>2021</v>
      </c>
      <c r="G32" s="10">
        <f t="shared" si="0"/>
        <v>10186.09756097561</v>
      </c>
      <c r="H32" s="10">
        <f t="shared" si="2"/>
        <v>8678.409852564102</v>
      </c>
      <c r="I32" s="10">
        <f t="shared" si="3"/>
        <v>8376.420906457517</v>
      </c>
      <c r="J32" s="10">
        <f t="shared" si="1"/>
        <v>13710.733450157148</v>
      </c>
      <c r="K32" s="2">
        <v>41</v>
      </c>
      <c r="L32" s="2">
        <v>417630</v>
      </c>
      <c r="M32" s="3">
        <v>10186.09756097561</v>
      </c>
      <c r="N32" s="2">
        <v>321</v>
      </c>
      <c r="O32" s="2">
        <v>2240425.2295999997</v>
      </c>
      <c r="P32" s="3">
        <v>6979.5178492211826</v>
      </c>
      <c r="Q32" s="2">
        <v>152</v>
      </c>
      <c r="R32" s="2">
        <v>1278150.5484</v>
      </c>
      <c r="S32" s="3">
        <v>8408.8851868421043</v>
      </c>
      <c r="T32" s="2">
        <v>4269</v>
      </c>
      <c r="U32" s="2">
        <v>38654211.393600002</v>
      </c>
      <c r="V32" s="3">
        <v>9054.629045115953</v>
      </c>
      <c r="W32" s="2">
        <v>1975</v>
      </c>
      <c r="X32" s="2">
        <v>6966814.6283999998</v>
      </c>
      <c r="Y32" s="3">
        <v>3527.5010776708859</v>
      </c>
      <c r="Z32" s="2">
        <v>1370</v>
      </c>
      <c r="AA32" s="2">
        <v>12817649.9352</v>
      </c>
      <c r="AB32" s="3">
        <v>9355.9488578102191</v>
      </c>
      <c r="AI32" s="2">
        <v>130</v>
      </c>
      <c r="AJ32" s="2">
        <v>1128193.2808333333</v>
      </c>
      <c r="AK32" s="3">
        <v>8678.409852564102</v>
      </c>
      <c r="AL32" s="2">
        <v>883</v>
      </c>
      <c r="AM32" s="2">
        <v>7360161.4812000003</v>
      </c>
      <c r="AN32" s="3">
        <v>8335.4037159682903</v>
      </c>
      <c r="AO32" s="2">
        <v>170</v>
      </c>
      <c r="AP32" s="2">
        <v>1521994.8818666667</v>
      </c>
      <c r="AQ32" s="3">
        <v>8952.9110698039221</v>
      </c>
      <c r="AR32" s="2">
        <v>1060</v>
      </c>
      <c r="AS32" s="2">
        <v>9787877.030166667</v>
      </c>
      <c r="AT32" s="3">
        <v>9233.8462548742136</v>
      </c>
      <c r="AU32" s="2">
        <v>16863</v>
      </c>
      <c r="AV32" s="2">
        <v>231204098.16999999</v>
      </c>
      <c r="AW32" s="3">
        <v>13710.733450157148</v>
      </c>
      <c r="AX32" s="2">
        <v>312</v>
      </c>
      <c r="AY32" s="2">
        <v>2482689.1575333336</v>
      </c>
      <c r="AZ32" s="3">
        <v>7957.3370433760692</v>
      </c>
      <c r="BA32" s="2">
        <v>380</v>
      </c>
      <c r="BB32" s="2">
        <v>3939315.6</v>
      </c>
      <c r="BC32" s="3">
        <v>10366.620000000001</v>
      </c>
      <c r="BG32" s="2">
        <v>11</v>
      </c>
      <c r="BH32" s="2">
        <v>79691.047359000004</v>
      </c>
      <c r="BI32" s="3">
        <v>7244.6406690000003</v>
      </c>
      <c r="BM32" s="2">
        <v>105</v>
      </c>
      <c r="BN32" s="2">
        <v>778352.67839999998</v>
      </c>
      <c r="BO32" s="3">
        <v>7412.8826514285711</v>
      </c>
      <c r="BV32" s="2">
        <v>0</v>
      </c>
      <c r="BW32" s="2">
        <v>0</v>
      </c>
      <c r="BY32" s="2">
        <v>0</v>
      </c>
      <c r="BZ32" s="2">
        <v>0</v>
      </c>
      <c r="CE32" s="2">
        <v>0</v>
      </c>
      <c r="CF32" s="2">
        <v>0</v>
      </c>
      <c r="CK32" s="2">
        <v>510</v>
      </c>
      <c r="CL32" s="2">
        <v>4271974.6622933336</v>
      </c>
      <c r="CM32" s="3">
        <v>8376.420906457517</v>
      </c>
      <c r="CN32" s="2">
        <v>104</v>
      </c>
      <c r="CO32" s="2">
        <v>813973.57799999998</v>
      </c>
      <c r="CP32" s="3">
        <v>7826.6690192307688</v>
      </c>
    </row>
    <row r="33" spans="1:103">
      <c r="A33" t="s">
        <v>207</v>
      </c>
      <c r="B33" t="s">
        <v>208</v>
      </c>
      <c r="C33" t="s">
        <v>114</v>
      </c>
      <c r="D33" t="s">
        <v>209</v>
      </c>
      <c r="E33" t="s">
        <v>107</v>
      </c>
      <c r="F33">
        <v>2023</v>
      </c>
      <c r="G33" s="10" t="str">
        <f t="shared" si="0"/>
        <v/>
      </c>
      <c r="H33" s="10" t="e">
        <f t="shared" si="2"/>
        <v>#NUM!</v>
      </c>
      <c r="I33" s="10" t="e">
        <f t="shared" si="3"/>
        <v>#NUM!</v>
      </c>
      <c r="J33" s="10">
        <f t="shared" si="1"/>
        <v>8373.2350881818675</v>
      </c>
      <c r="AC33" s="2">
        <v>0</v>
      </c>
      <c r="AD33" s="2">
        <v>0</v>
      </c>
      <c r="AU33" s="2">
        <v>18167</v>
      </c>
      <c r="AV33" s="2">
        <v>152116561.84699997</v>
      </c>
      <c r="AW33" s="3">
        <v>8373.2350881818675</v>
      </c>
    </row>
    <row r="34" spans="1:103">
      <c r="A34" t="s">
        <v>210</v>
      </c>
      <c r="B34" t="s">
        <v>211</v>
      </c>
      <c r="C34" t="s">
        <v>105</v>
      </c>
      <c r="D34" t="s">
        <v>212</v>
      </c>
      <c r="E34" t="s">
        <v>107</v>
      </c>
      <c r="F34">
        <v>2021</v>
      </c>
      <c r="G34" s="10" t="str">
        <f t="shared" si="0"/>
        <v/>
      </c>
      <c r="H34" s="10">
        <f t="shared" si="2"/>
        <v>233.7184945660438</v>
      </c>
      <c r="I34" s="10">
        <f t="shared" si="3"/>
        <v>234.4652917961962</v>
      </c>
      <c r="J34" s="10" t="str">
        <f t="shared" si="1"/>
        <v/>
      </c>
      <c r="N34" s="2">
        <v>544656</v>
      </c>
      <c r="O34" s="2">
        <v>123394049.30159998</v>
      </c>
      <c r="P34" s="3">
        <v>226.55409892041945</v>
      </c>
      <c r="Q34" s="2">
        <v>80914</v>
      </c>
      <c r="R34" s="2">
        <v>21162015.335999999</v>
      </c>
      <c r="S34" s="3">
        <v>261.53712998986578</v>
      </c>
      <c r="T34" s="2">
        <v>633074</v>
      </c>
      <c r="U34" s="2">
        <v>148690080.3696</v>
      </c>
      <c r="V34" s="3">
        <v>234.86998418763051</v>
      </c>
      <c r="W34" s="2">
        <v>737558</v>
      </c>
      <c r="X34" s="2">
        <v>172104355.0248</v>
      </c>
      <c r="Y34" s="3">
        <v>233.3434862408109</v>
      </c>
      <c r="Z34" s="2">
        <v>452155</v>
      </c>
      <c r="AA34" s="2">
        <v>118256673.21600001</v>
      </c>
      <c r="AB34" s="3">
        <v>261.54012056927382</v>
      </c>
      <c r="AF34" s="2">
        <v>140448</v>
      </c>
      <c r="AG34" s="2">
        <v>29420604.7872</v>
      </c>
      <c r="AH34" s="3">
        <v>209.47685112781954</v>
      </c>
      <c r="AI34" s="2">
        <v>36120</v>
      </c>
      <c r="AJ34" s="2">
        <v>7570732.907333333</v>
      </c>
      <c r="AK34" s="3">
        <v>209.59947141011443</v>
      </c>
      <c r="AL34" s="2">
        <v>282816</v>
      </c>
      <c r="AM34" s="2">
        <v>73966886.769600004</v>
      </c>
      <c r="AN34" s="3">
        <v>261.53713640529531</v>
      </c>
      <c r="AO34" s="2">
        <v>0</v>
      </c>
      <c r="AP34" s="2">
        <v>0</v>
      </c>
      <c r="AR34" s="2">
        <v>894376</v>
      </c>
      <c r="AS34" s="2">
        <v>209032212.296</v>
      </c>
      <c r="AT34" s="3">
        <v>233.7184945660438</v>
      </c>
      <c r="BA34" s="2">
        <v>98280</v>
      </c>
      <c r="BB34" s="2">
        <v>25602004.375200003</v>
      </c>
      <c r="BC34" s="3">
        <v>260.50065501831506</v>
      </c>
      <c r="BG34" s="2">
        <v>64848</v>
      </c>
      <c r="BH34" s="2">
        <v>15551236.160917334</v>
      </c>
      <c r="BI34" s="3">
        <v>239.81057489694876</v>
      </c>
      <c r="BJ34" s="2">
        <v>6048</v>
      </c>
      <c r="BK34" s="2">
        <v>1415598.5052</v>
      </c>
      <c r="BL34" s="3">
        <v>234.06059940476192</v>
      </c>
      <c r="BM34" s="2">
        <v>9632</v>
      </c>
      <c r="BN34" s="2">
        <v>2181748.4040000001</v>
      </c>
      <c r="BO34" s="3">
        <v>226.51042400332227</v>
      </c>
      <c r="BS34" s="2">
        <v>35672</v>
      </c>
      <c r="BT34" s="2">
        <v>7560886.6712746676</v>
      </c>
      <c r="BU34" s="3">
        <v>211.95578244210213</v>
      </c>
      <c r="CH34" s="2">
        <v>52648</v>
      </c>
      <c r="CI34" s="2">
        <v>17878929.616799999</v>
      </c>
      <c r="CJ34" s="3">
        <v>339.59370948184164</v>
      </c>
      <c r="CK34" s="2">
        <v>130648</v>
      </c>
      <c r="CL34" s="2">
        <v>34980252.026773334</v>
      </c>
      <c r="CM34" s="3">
        <v>267.74425958892084</v>
      </c>
      <c r="CN34" s="2">
        <v>38013</v>
      </c>
      <c r="CO34" s="2">
        <v>10205445.162</v>
      </c>
      <c r="CP34" s="3">
        <v>268.47250051298244</v>
      </c>
      <c r="CQ34" s="2">
        <v>22232</v>
      </c>
      <c r="CR34" s="2">
        <v>5144335.9835999999</v>
      </c>
      <c r="CS34" s="3">
        <v>231.39330620726881</v>
      </c>
    </row>
    <row r="35" spans="1:103">
      <c r="A35" t="s">
        <v>213</v>
      </c>
      <c r="B35" t="s">
        <v>214</v>
      </c>
      <c r="C35" t="s">
        <v>215</v>
      </c>
      <c r="D35" t="s">
        <v>216</v>
      </c>
      <c r="E35" t="s">
        <v>217</v>
      </c>
      <c r="F35">
        <v>2023</v>
      </c>
      <c r="G35" s="10">
        <f t="shared" si="0"/>
        <v>6975</v>
      </c>
      <c r="H35" s="10">
        <f t="shared" si="2"/>
        <v>6957.6694864601259</v>
      </c>
      <c r="I35" s="10">
        <f t="shared" si="3"/>
        <v>7222.6672642177182</v>
      </c>
      <c r="J35" s="10">
        <f t="shared" si="1"/>
        <v>16157.108055464927</v>
      </c>
      <c r="K35" s="2">
        <v>9</v>
      </c>
      <c r="L35" s="2">
        <v>62775</v>
      </c>
      <c r="M35" s="3">
        <v>6975</v>
      </c>
      <c r="Q35" s="2">
        <v>0</v>
      </c>
      <c r="R35" s="2">
        <v>0</v>
      </c>
      <c r="T35" s="2">
        <v>809</v>
      </c>
      <c r="U35" s="2">
        <v>0</v>
      </c>
      <c r="V35" s="3">
        <v>0</v>
      </c>
      <c r="W35" s="2">
        <v>107</v>
      </c>
      <c r="X35" s="2">
        <v>1023380.7936</v>
      </c>
      <c r="Y35" s="3">
        <v>9564.3064822429897</v>
      </c>
      <c r="Z35" s="2">
        <v>308</v>
      </c>
      <c r="AA35" s="2">
        <v>1734256.4712</v>
      </c>
      <c r="AB35" s="3">
        <v>5630.7028285714287</v>
      </c>
      <c r="AC35" s="2">
        <v>3486</v>
      </c>
      <c r="AD35" s="2">
        <v>24254435.829799999</v>
      </c>
      <c r="AE35" s="3">
        <v>6957.6694864601259</v>
      </c>
      <c r="AI35" s="2">
        <v>0</v>
      </c>
      <c r="AJ35" s="2">
        <v>0</v>
      </c>
      <c r="AL35" s="2">
        <v>567</v>
      </c>
      <c r="AM35" s="2">
        <v>4255749.5904000001</v>
      </c>
      <c r="AN35" s="3">
        <v>7505.7312000000002</v>
      </c>
      <c r="AO35" s="2">
        <v>216</v>
      </c>
      <c r="AP35" s="2">
        <v>1617335.6490666668</v>
      </c>
      <c r="AQ35" s="3">
        <v>7487.6650419753096</v>
      </c>
      <c r="AR35" s="2">
        <v>1630</v>
      </c>
      <c r="AS35" s="2">
        <v>10842217.641000001</v>
      </c>
      <c r="AT35" s="3">
        <v>6651.6672644171786</v>
      </c>
      <c r="AU35" s="2">
        <v>2452</v>
      </c>
      <c r="AV35" s="2">
        <v>39617228.952</v>
      </c>
      <c r="AW35" s="3">
        <v>16157.108055464927</v>
      </c>
      <c r="AX35" s="2">
        <v>165</v>
      </c>
      <c r="AY35" s="2">
        <v>1539634.7188666668</v>
      </c>
      <c r="AZ35" s="3">
        <v>9331.119508282829</v>
      </c>
      <c r="BA35" s="2">
        <v>105</v>
      </c>
      <c r="BB35" s="2">
        <v>788101.77600000007</v>
      </c>
      <c r="BC35" s="3">
        <v>7505.7312000000011</v>
      </c>
      <c r="BG35" s="2">
        <v>14</v>
      </c>
      <c r="BH35" s="2">
        <v>130105.93501033334</v>
      </c>
      <c r="BI35" s="3">
        <v>9293.2810721666665</v>
      </c>
      <c r="CK35" s="2">
        <v>0</v>
      </c>
      <c r="CL35" s="2">
        <v>0</v>
      </c>
      <c r="CN35" s="2">
        <v>140</v>
      </c>
      <c r="CO35" s="2">
        <v>897732.88439999998</v>
      </c>
      <c r="CP35" s="3">
        <v>6412.377745714286</v>
      </c>
      <c r="CT35" s="2">
        <v>0</v>
      </c>
      <c r="CU35" s="2">
        <v>0</v>
      </c>
      <c r="CW35" s="2">
        <v>8</v>
      </c>
      <c r="CX35" s="2">
        <v>50865.205500000004</v>
      </c>
      <c r="CY35" s="3">
        <v>6358.1506875000005</v>
      </c>
    </row>
    <row r="36" spans="1:103">
      <c r="A36" t="s">
        <v>218</v>
      </c>
      <c r="B36" t="s">
        <v>219</v>
      </c>
      <c r="C36" t="s">
        <v>132</v>
      </c>
      <c r="D36" t="s">
        <v>220</v>
      </c>
      <c r="E36" t="s">
        <v>107</v>
      </c>
      <c r="F36">
        <v>2021</v>
      </c>
      <c r="G36" s="10">
        <f t="shared" si="0"/>
        <v>52.027129629629627</v>
      </c>
      <c r="H36" s="10">
        <f t="shared" si="2"/>
        <v>44.919517209065958</v>
      </c>
      <c r="I36" s="10">
        <f t="shared" si="3"/>
        <v>45.091047117220313</v>
      </c>
      <c r="J36" s="10">
        <f t="shared" si="1"/>
        <v>114.71031584905219</v>
      </c>
      <c r="K36" s="2">
        <v>108000</v>
      </c>
      <c r="L36" s="2">
        <v>5618930</v>
      </c>
      <c r="M36" s="3">
        <v>52.027129629629627</v>
      </c>
      <c r="N36" s="2">
        <v>206472</v>
      </c>
      <c r="O36" s="2">
        <v>7493271.4609999992</v>
      </c>
      <c r="P36" s="3">
        <v>36.291949809175087</v>
      </c>
      <c r="Q36" s="2">
        <v>39285</v>
      </c>
      <c r="R36" s="2">
        <v>1771401.7860000001</v>
      </c>
      <c r="S36" s="3">
        <v>45.091047117220313</v>
      </c>
      <c r="T36" s="2">
        <v>438885</v>
      </c>
      <c r="U36" s="2">
        <v>23183133.336000003</v>
      </c>
      <c r="V36" s="3">
        <v>52.822797170101516</v>
      </c>
      <c r="W36" s="2">
        <v>469829</v>
      </c>
      <c r="X36" s="2">
        <v>21023902.125599999</v>
      </c>
      <c r="Y36" s="3">
        <v>44.747987300911603</v>
      </c>
      <c r="Z36" s="2">
        <v>280185</v>
      </c>
      <c r="AA36" s="2">
        <v>23236571.397599999</v>
      </c>
      <c r="AB36" s="3">
        <v>82.932959999999994</v>
      </c>
      <c r="AC36" s="2">
        <v>215628</v>
      </c>
      <c r="AD36" s="2">
        <v>7475756.1221333332</v>
      </c>
      <c r="AE36" s="3">
        <v>34.669690959120956</v>
      </c>
      <c r="AI36" s="2">
        <v>45780</v>
      </c>
      <c r="AJ36" s="2">
        <v>1751874.0016666665</v>
      </c>
      <c r="AK36" s="3">
        <v>38.267234636668121</v>
      </c>
      <c r="AL36" s="2">
        <v>234011</v>
      </c>
      <c r="AM36" s="2">
        <v>13843354.6416</v>
      </c>
      <c r="AN36" s="3">
        <v>59.156854342744573</v>
      </c>
      <c r="AO36" s="2">
        <v>73668</v>
      </c>
      <c r="AP36" s="2">
        <v>3116538.3302666671</v>
      </c>
      <c r="AQ36" s="3">
        <v>42.305184479918921</v>
      </c>
      <c r="AR36" s="2">
        <v>385896</v>
      </c>
      <c r="AS36" s="2">
        <v>20171491.766333334</v>
      </c>
      <c r="AT36" s="3">
        <v>52.27183429300468</v>
      </c>
      <c r="AU36" s="2">
        <v>860430</v>
      </c>
      <c r="AV36" s="2">
        <v>98700197.065999985</v>
      </c>
      <c r="AW36" s="3">
        <v>114.71031584905219</v>
      </c>
      <c r="AX36" s="2">
        <v>51534</v>
      </c>
      <c r="AY36" s="2">
        <v>2457675.038633334</v>
      </c>
      <c r="AZ36" s="3">
        <v>47.690360512153802</v>
      </c>
      <c r="BA36" s="2">
        <v>105000</v>
      </c>
      <c r="BB36" s="2">
        <v>3754094.6784000001</v>
      </c>
      <c r="BC36" s="3">
        <v>35.75328265142857</v>
      </c>
      <c r="BG36" s="2">
        <v>53550</v>
      </c>
      <c r="BH36" s="2">
        <v>2179275.1059146668</v>
      </c>
      <c r="BI36" s="3">
        <v>40.696080409237474</v>
      </c>
      <c r="BM36" s="2">
        <v>23184</v>
      </c>
      <c r="BN36" s="2">
        <v>993802.36560000002</v>
      </c>
      <c r="BO36" s="3">
        <v>42.865871532091099</v>
      </c>
      <c r="BS36" s="2">
        <v>42</v>
      </c>
      <c r="BT36" s="2">
        <v>2262.2690166666666</v>
      </c>
      <c r="BU36" s="3">
        <v>53.863548015873015</v>
      </c>
      <c r="BV36" s="2">
        <v>17472</v>
      </c>
      <c r="BW36" s="2">
        <v>870839.33640000003</v>
      </c>
      <c r="BX36" s="3">
        <v>49.841994986263735</v>
      </c>
      <c r="BY36" s="2">
        <v>3864</v>
      </c>
      <c r="BZ36" s="2">
        <v>181170.71601066666</v>
      </c>
      <c r="CA36" s="3">
        <v>46.886831265700479</v>
      </c>
      <c r="CE36" s="2">
        <v>336</v>
      </c>
      <c r="CF36" s="2">
        <v>27247.007266666667</v>
      </c>
      <c r="CG36" s="3">
        <v>81.092283531746034</v>
      </c>
      <c r="CK36" s="2">
        <v>142842</v>
      </c>
      <c r="CL36" s="2">
        <v>5661460.5050133336</v>
      </c>
      <c r="CM36" s="3">
        <v>39.634424784120455</v>
      </c>
      <c r="CN36" s="2">
        <v>55767</v>
      </c>
      <c r="CO36" s="2">
        <v>2568727.6164000002</v>
      </c>
      <c r="CP36" s="3">
        <v>46.061785937920277</v>
      </c>
      <c r="CQ36" s="2">
        <v>20958</v>
      </c>
      <c r="CR36" s="2">
        <v>726882.03720000002</v>
      </c>
      <c r="CS36" s="3">
        <v>34.682795934726599</v>
      </c>
      <c r="CT36" s="2">
        <v>7476</v>
      </c>
      <c r="CU36" s="2">
        <v>230282.15760000001</v>
      </c>
      <c r="CV36" s="3">
        <v>30.802856821829856</v>
      </c>
      <c r="CW36" s="2">
        <v>7560</v>
      </c>
      <c r="CX36" s="2">
        <v>342224.67599999998</v>
      </c>
      <c r="CY36" s="3">
        <v>45.26781428571428</v>
      </c>
    </row>
    <row r="37" spans="1:103">
      <c r="A37" t="s">
        <v>221</v>
      </c>
      <c r="B37" t="s">
        <v>222</v>
      </c>
      <c r="C37" t="s">
        <v>135</v>
      </c>
      <c r="D37" t="s">
        <v>142</v>
      </c>
      <c r="E37" t="s">
        <v>107</v>
      </c>
      <c r="F37">
        <v>2021</v>
      </c>
      <c r="G37" s="10">
        <f t="shared" ref="G37:G100" si="4">IF(M37&gt;0,M37,"")</f>
        <v>1172.2698455703062</v>
      </c>
      <c r="H37" s="10">
        <f t="shared" ref="H37:H100" si="5">IF(MEDIAN(P37,S37,V37,Y37,AB37,AE37,AH37,AK37,AN37,AQ37,AT37)&lt;&gt;"",MEDIAN(P37,S37,V37,Y37,AB37,AE37,AH37,AK37,AN37,AQ37,AT37),"")</f>
        <v>860.55039619665877</v>
      </c>
      <c r="I37" s="10">
        <f t="shared" si="3"/>
        <v>898.52283189368768</v>
      </c>
      <c r="J37" s="10">
        <f t="shared" ref="J37:J100" si="6">IF(AW37&gt;0,AW37,"")</f>
        <v>2748.6491932989688</v>
      </c>
      <c r="K37" s="2">
        <v>3691</v>
      </c>
      <c r="L37" s="2">
        <v>4326848</v>
      </c>
      <c r="M37" s="3">
        <v>1172.2698455703062</v>
      </c>
      <c r="N37" s="2">
        <v>741</v>
      </c>
      <c r="O37" s="2">
        <v>636776.71739999996</v>
      </c>
      <c r="P37" s="3">
        <v>859.34779676113351</v>
      </c>
      <c r="Q37" s="2">
        <v>1204</v>
      </c>
      <c r="R37" s="2">
        <v>1076866.5863999999</v>
      </c>
      <c r="S37" s="3">
        <v>894.40746378737538</v>
      </c>
      <c r="T37" s="2">
        <v>12093</v>
      </c>
      <c r="U37" s="2">
        <v>9861167.4744000006</v>
      </c>
      <c r="V37" s="3">
        <v>815.44426316050613</v>
      </c>
      <c r="W37" s="2">
        <v>10356</v>
      </c>
      <c r="X37" s="2">
        <v>6844225.9908000007</v>
      </c>
      <c r="Y37" s="3">
        <v>660.89474611819242</v>
      </c>
      <c r="Z37" s="2">
        <v>5022</v>
      </c>
      <c r="AA37" s="2">
        <v>5742977.7108000005</v>
      </c>
      <c r="AB37" s="3">
        <v>1143.5638611708484</v>
      </c>
      <c r="AC37" s="2">
        <v>7972</v>
      </c>
      <c r="AD37" s="2">
        <v>3550656.9209500002</v>
      </c>
      <c r="AE37" s="3">
        <v>445.39098356121428</v>
      </c>
      <c r="AI37" s="2">
        <v>42</v>
      </c>
      <c r="AJ37" s="2">
        <v>33223.737999999998</v>
      </c>
      <c r="AK37" s="3">
        <v>791.04138095238091</v>
      </c>
      <c r="AL37" s="2">
        <v>6377</v>
      </c>
      <c r="AM37" s="2">
        <v>6975386.8536</v>
      </c>
      <c r="AN37" s="3">
        <v>1093.8351660028227</v>
      </c>
      <c r="AO37" s="2">
        <v>580</v>
      </c>
      <c r="AP37" s="2">
        <v>499816.73746666667</v>
      </c>
      <c r="AQ37" s="3">
        <v>861.75299563218391</v>
      </c>
      <c r="AR37" s="2">
        <v>61</v>
      </c>
      <c r="AS37" s="2">
        <v>55214.862833333333</v>
      </c>
      <c r="AT37" s="3">
        <v>905.16168579234977</v>
      </c>
      <c r="AU37" s="2">
        <v>388</v>
      </c>
      <c r="AV37" s="2">
        <v>1066475.8869999999</v>
      </c>
      <c r="AW37" s="3">
        <v>2748.6491932989688</v>
      </c>
      <c r="AX37" s="2">
        <v>1279</v>
      </c>
      <c r="AY37" s="2">
        <v>1388834.3144333335</v>
      </c>
      <c r="AZ37" s="3">
        <v>1085.875148110503</v>
      </c>
      <c r="BA37" s="2">
        <v>2235</v>
      </c>
      <c r="BB37" s="2">
        <v>2367570.4404000002</v>
      </c>
      <c r="BC37" s="3">
        <v>1059.3156332885908</v>
      </c>
      <c r="BG37" s="2">
        <v>336</v>
      </c>
      <c r="BH37" s="2">
        <v>282862.93465733336</v>
      </c>
      <c r="BI37" s="3">
        <v>841.85397219444451</v>
      </c>
      <c r="BM37" s="2">
        <v>201</v>
      </c>
      <c r="BN37" s="2">
        <v>214138.57080000002</v>
      </c>
      <c r="BO37" s="3">
        <v>1065.3660238805971</v>
      </c>
      <c r="BS37" s="2">
        <v>2</v>
      </c>
      <c r="BT37" s="2">
        <v>1805.2764000000002</v>
      </c>
      <c r="BU37" s="3">
        <v>902.6382000000001</v>
      </c>
      <c r="BY37" s="2">
        <v>0</v>
      </c>
      <c r="BZ37" s="2">
        <v>0</v>
      </c>
      <c r="CE37" s="2">
        <v>32</v>
      </c>
      <c r="CF37" s="2">
        <v>30454.187146666667</v>
      </c>
      <c r="CG37" s="3">
        <v>951.69334833333335</v>
      </c>
      <c r="CK37" s="2">
        <v>1793</v>
      </c>
      <c r="CL37" s="2">
        <v>1633524.2509333335</v>
      </c>
      <c r="CM37" s="3">
        <v>911.05647012455859</v>
      </c>
      <c r="CN37" s="2">
        <v>533</v>
      </c>
      <c r="CO37" s="2">
        <v>506041.70760000002</v>
      </c>
      <c r="CP37" s="3">
        <v>949.42159024390253</v>
      </c>
      <c r="CQ37" s="2">
        <v>0</v>
      </c>
      <c r="CR37" s="2">
        <v>0</v>
      </c>
      <c r="CT37" s="2">
        <v>168</v>
      </c>
      <c r="CU37" s="2">
        <v>109672.8732</v>
      </c>
      <c r="CV37" s="3">
        <v>652.81472142857149</v>
      </c>
      <c r="CW37" s="2">
        <v>667</v>
      </c>
      <c r="CX37" s="2">
        <v>437110.95150000002</v>
      </c>
      <c r="CY37" s="3">
        <v>655.33875787106456</v>
      </c>
    </row>
    <row r="38" spans="1:103">
      <c r="A38" t="s">
        <v>223</v>
      </c>
      <c r="B38" t="s">
        <v>224</v>
      </c>
      <c r="C38" t="s">
        <v>215</v>
      </c>
      <c r="D38" t="s">
        <v>225</v>
      </c>
      <c r="E38" t="s">
        <v>226</v>
      </c>
      <c r="F38">
        <v>2023</v>
      </c>
      <c r="G38" s="10" t="str">
        <f t="shared" si="4"/>
        <v/>
      </c>
      <c r="H38" s="10">
        <f t="shared" si="5"/>
        <v>11596.068893212903</v>
      </c>
      <c r="I38" s="10">
        <f t="shared" si="3"/>
        <v>11596.068893212903</v>
      </c>
      <c r="J38" s="10">
        <f t="shared" si="6"/>
        <v>21538.07133333333</v>
      </c>
      <c r="AC38" s="2">
        <v>3875</v>
      </c>
      <c r="AD38" s="2">
        <v>44934766.961199999</v>
      </c>
      <c r="AE38" s="3">
        <v>11596.068893212903</v>
      </c>
      <c r="AU38" s="2">
        <v>3</v>
      </c>
      <c r="AV38" s="2">
        <v>64614.213999999993</v>
      </c>
      <c r="AW38" s="3">
        <v>21538.07133333333</v>
      </c>
    </row>
    <row r="39" spans="1:103">
      <c r="A39" t="s">
        <v>227</v>
      </c>
      <c r="B39" t="s">
        <v>228</v>
      </c>
      <c r="C39" t="s">
        <v>150</v>
      </c>
      <c r="D39" t="s">
        <v>229</v>
      </c>
      <c r="E39" t="s">
        <v>226</v>
      </c>
      <c r="F39">
        <v>2024</v>
      </c>
      <c r="G39" s="10">
        <f t="shared" si="4"/>
        <v>47509.894736842107</v>
      </c>
      <c r="H39" s="10" t="e">
        <f t="shared" si="5"/>
        <v>#NUM!</v>
      </c>
      <c r="I39" s="10" t="e">
        <f t="shared" si="3"/>
        <v>#NUM!</v>
      </c>
      <c r="J39" s="10">
        <f t="shared" si="6"/>
        <v>50039.273485446975</v>
      </c>
      <c r="K39" s="2">
        <v>19</v>
      </c>
      <c r="L39" s="2">
        <v>902688</v>
      </c>
      <c r="M39" s="3">
        <v>47509.894736842107</v>
      </c>
      <c r="AU39" s="2">
        <v>962</v>
      </c>
      <c r="AV39" s="2">
        <v>48137781.092999987</v>
      </c>
      <c r="AW39" s="3">
        <v>50039.273485446975</v>
      </c>
    </row>
    <row r="40" spans="1:103">
      <c r="A40" t="s">
        <v>230</v>
      </c>
      <c r="B40" t="s">
        <v>231</v>
      </c>
      <c r="C40" t="s">
        <v>114</v>
      </c>
      <c r="D40" t="s">
        <v>191</v>
      </c>
      <c r="E40" t="s">
        <v>152</v>
      </c>
      <c r="F40">
        <v>2021</v>
      </c>
      <c r="G40" s="10">
        <f t="shared" si="4"/>
        <v>1696.3800841514726</v>
      </c>
      <c r="H40" s="10">
        <f t="shared" si="5"/>
        <v>1527.9548610321967</v>
      </c>
      <c r="I40" s="10">
        <f t="shared" si="3"/>
        <v>1322.5074746268656</v>
      </c>
      <c r="J40" s="10">
        <f t="shared" si="6"/>
        <v>2340.5349613343974</v>
      </c>
      <c r="K40" s="2">
        <v>4278</v>
      </c>
      <c r="L40" s="2">
        <v>7257114</v>
      </c>
      <c r="M40" s="3">
        <v>1696.3800841514726</v>
      </c>
      <c r="N40" s="2">
        <v>1653</v>
      </c>
      <c r="O40" s="2">
        <v>2017925.9665999999</v>
      </c>
      <c r="P40" s="3">
        <v>1220.7658600120992</v>
      </c>
      <c r="T40" s="2">
        <v>8217</v>
      </c>
      <c r="U40" s="2">
        <v>6618791.5332000004</v>
      </c>
      <c r="V40" s="3">
        <v>805.49976064257032</v>
      </c>
      <c r="W40" s="2">
        <v>1521</v>
      </c>
      <c r="X40" s="2">
        <v>1371245.7792</v>
      </c>
      <c r="Y40" s="3">
        <v>901.54226114398421</v>
      </c>
      <c r="Z40" s="2">
        <v>2278</v>
      </c>
      <c r="AA40" s="2">
        <v>4707503.0244000005</v>
      </c>
      <c r="AB40" s="3">
        <v>2066.5070344161545</v>
      </c>
      <c r="AF40" s="2">
        <v>14</v>
      </c>
      <c r="AG40" s="2">
        <v>29797.693200000002</v>
      </c>
      <c r="AH40" s="3">
        <v>2128.4066571428571</v>
      </c>
      <c r="AI40" s="2">
        <v>704</v>
      </c>
      <c r="AJ40" s="2">
        <v>1075680.2221666665</v>
      </c>
      <c r="AK40" s="3">
        <v>1527.9548610321967</v>
      </c>
      <c r="AL40" s="2">
        <v>4506</v>
      </c>
      <c r="AM40" s="2">
        <v>9967464.8568000011</v>
      </c>
      <c r="AN40" s="3">
        <v>2212.0428000000002</v>
      </c>
      <c r="AO40" s="2">
        <v>585</v>
      </c>
      <c r="AP40" s="2">
        <v>574848.91893333336</v>
      </c>
      <c r="AQ40" s="3">
        <v>982.64772467236469</v>
      </c>
      <c r="AR40" s="2">
        <v>585</v>
      </c>
      <c r="AS40" s="2">
        <v>1238718.7175</v>
      </c>
      <c r="AT40" s="3">
        <v>2117.467893162393</v>
      </c>
      <c r="AU40" s="2">
        <v>70114</v>
      </c>
      <c r="AV40" s="2">
        <v>164104268.27899995</v>
      </c>
      <c r="AW40" s="3">
        <v>2340.5349613343974</v>
      </c>
      <c r="AX40" s="2">
        <v>1266</v>
      </c>
      <c r="AY40" s="2">
        <v>2302918.4089333336</v>
      </c>
      <c r="AZ40" s="3">
        <v>1819.0508759347026</v>
      </c>
      <c r="BA40" s="2">
        <v>1012</v>
      </c>
      <c r="BB40" s="2">
        <v>1466629.1244000001</v>
      </c>
      <c r="BC40" s="3">
        <v>1449.2382652173915</v>
      </c>
      <c r="BG40" s="2">
        <v>579</v>
      </c>
      <c r="BH40" s="2">
        <v>624887.33173066657</v>
      </c>
      <c r="BI40" s="3">
        <v>1079.2527318318939</v>
      </c>
      <c r="BM40" s="2">
        <v>258</v>
      </c>
      <c r="BN40" s="2">
        <v>335562.26880000002</v>
      </c>
      <c r="BO40" s="3">
        <v>1300.6289488372095</v>
      </c>
      <c r="BV40" s="2">
        <v>246</v>
      </c>
      <c r="BW40" s="2">
        <v>422480.78399999999</v>
      </c>
      <c r="BX40" s="3">
        <v>1717.4015609756098</v>
      </c>
      <c r="CN40" s="2">
        <v>201</v>
      </c>
      <c r="CO40" s="2">
        <v>265824.0024</v>
      </c>
      <c r="CP40" s="3">
        <v>1322.5074746268656</v>
      </c>
      <c r="CQ40" s="2">
        <v>60</v>
      </c>
      <c r="CR40" s="2">
        <v>62620.351200000005</v>
      </c>
      <c r="CS40" s="3">
        <v>1043.6725200000001</v>
      </c>
      <c r="CT40" s="2">
        <v>134</v>
      </c>
      <c r="CU40" s="2">
        <v>94461.536399999997</v>
      </c>
      <c r="CV40" s="3">
        <v>704.93683880597018</v>
      </c>
    </row>
    <row r="41" spans="1:103">
      <c r="A41" t="s">
        <v>232</v>
      </c>
      <c r="B41" t="s">
        <v>233</v>
      </c>
      <c r="C41" t="s">
        <v>114</v>
      </c>
      <c r="D41" t="s">
        <v>159</v>
      </c>
      <c r="E41" t="s">
        <v>206</v>
      </c>
      <c r="F41">
        <v>2023</v>
      </c>
      <c r="G41" s="10" t="str">
        <f t="shared" si="4"/>
        <v/>
      </c>
      <c r="H41" s="10" t="e">
        <f t="shared" si="5"/>
        <v>#NUM!</v>
      </c>
      <c r="I41" s="10" t="e">
        <f t="shared" si="3"/>
        <v>#NUM!</v>
      </c>
      <c r="J41" s="10" t="str">
        <f t="shared" si="6"/>
        <v/>
      </c>
      <c r="AR41" s="2">
        <v>0</v>
      </c>
      <c r="AS41" s="2">
        <v>0</v>
      </c>
    </row>
    <row r="42" spans="1:103">
      <c r="A42" t="s">
        <v>234</v>
      </c>
      <c r="B42" t="s">
        <v>235</v>
      </c>
      <c r="C42" t="s">
        <v>105</v>
      </c>
      <c r="D42" t="s">
        <v>236</v>
      </c>
      <c r="E42" t="s">
        <v>107</v>
      </c>
      <c r="F42">
        <v>2024</v>
      </c>
      <c r="G42" s="10">
        <f t="shared" si="4"/>
        <v>42.938235294117646</v>
      </c>
      <c r="H42" s="10">
        <f t="shared" si="5"/>
        <v>44.862675399788699</v>
      </c>
      <c r="I42" s="10">
        <f t="shared" si="3"/>
        <v>43.91951858998145</v>
      </c>
      <c r="J42" s="10">
        <f t="shared" si="6"/>
        <v>255.60446203401472</v>
      </c>
      <c r="K42" s="2">
        <v>2040</v>
      </c>
      <c r="L42" s="2">
        <v>87594</v>
      </c>
      <c r="M42" s="3">
        <v>42.938235294117646</v>
      </c>
      <c r="N42" s="2">
        <v>3080</v>
      </c>
      <c r="O42" s="2">
        <v>130206.51579999999</v>
      </c>
      <c r="P42" s="3">
        <v>42.274842792207792</v>
      </c>
      <c r="Q42" s="2">
        <v>3136</v>
      </c>
      <c r="R42" s="2">
        <v>105567.99</v>
      </c>
      <c r="S42" s="3">
        <v>33.663262117346939</v>
      </c>
      <c r="T42" s="2">
        <v>0</v>
      </c>
      <c r="U42" s="2">
        <v>0</v>
      </c>
      <c r="W42" s="2">
        <v>19138</v>
      </c>
      <c r="X42" s="2">
        <v>980521.15919999999</v>
      </c>
      <c r="Y42" s="3">
        <v>51.234254321245686</v>
      </c>
      <c r="Z42" s="2">
        <v>0</v>
      </c>
      <c r="AA42" s="2">
        <v>0</v>
      </c>
      <c r="AI42" s="2">
        <v>1092</v>
      </c>
      <c r="AJ42" s="2">
        <v>56250.963833333328</v>
      </c>
      <c r="AK42" s="3">
        <v>51.511871642246639</v>
      </c>
      <c r="AL42" s="2">
        <v>0</v>
      </c>
      <c r="AM42" s="2">
        <v>0</v>
      </c>
      <c r="AO42" s="2">
        <v>126</v>
      </c>
      <c r="AP42" s="2">
        <v>3999.0300000000007</v>
      </c>
      <c r="AQ42" s="3">
        <v>31.738333333333337</v>
      </c>
      <c r="AR42" s="2">
        <v>7056</v>
      </c>
      <c r="AS42" s="2">
        <v>334810.78450000001</v>
      </c>
      <c r="AT42" s="3">
        <v>47.450508007369613</v>
      </c>
      <c r="AU42" s="2">
        <v>34926</v>
      </c>
      <c r="AV42" s="2">
        <v>8927241.4409999978</v>
      </c>
      <c r="AW42" s="3">
        <v>255.60446203401472</v>
      </c>
      <c r="AX42" s="2">
        <v>28</v>
      </c>
      <c r="AY42" s="2">
        <v>1284.7371333333333</v>
      </c>
      <c r="AZ42" s="3">
        <v>45.883469047619045</v>
      </c>
      <c r="BA42" s="2">
        <v>1568</v>
      </c>
      <c r="BB42" s="2">
        <v>71444.656799999997</v>
      </c>
      <c r="BC42" s="3">
        <v>45.564194387755101</v>
      </c>
      <c r="BG42" s="2">
        <v>0</v>
      </c>
      <c r="BH42" s="2">
        <v>0</v>
      </c>
      <c r="BM42" s="2">
        <v>448</v>
      </c>
      <c r="BN42" s="2">
        <v>15441.0432</v>
      </c>
      <c r="BO42" s="3">
        <v>34.466614285714286</v>
      </c>
      <c r="BV42" s="2">
        <v>0</v>
      </c>
      <c r="BW42" s="2">
        <v>0</v>
      </c>
      <c r="CB42" s="2">
        <v>98</v>
      </c>
      <c r="CC42" s="2">
        <v>3299.4192000000003</v>
      </c>
      <c r="CD42" s="3">
        <v>33.667542857142863</v>
      </c>
      <c r="CN42" s="2">
        <v>0</v>
      </c>
      <c r="CO42" s="2">
        <v>0</v>
      </c>
    </row>
    <row r="43" spans="1:103">
      <c r="A43" t="s">
        <v>237</v>
      </c>
      <c r="B43" t="s">
        <v>238</v>
      </c>
      <c r="C43" t="s">
        <v>114</v>
      </c>
      <c r="D43" t="s">
        <v>239</v>
      </c>
      <c r="E43" t="s">
        <v>240</v>
      </c>
      <c r="F43">
        <v>2023</v>
      </c>
      <c r="G43" s="10" t="str">
        <f t="shared" si="4"/>
        <v/>
      </c>
      <c r="H43" s="10">
        <f t="shared" si="5"/>
        <v>10287.897750766184</v>
      </c>
      <c r="I43" s="10">
        <f t="shared" si="3"/>
        <v>10410.256335849055</v>
      </c>
      <c r="J43" s="10">
        <f t="shared" si="6"/>
        <v>16569.950942622945</v>
      </c>
      <c r="T43" s="2">
        <v>226</v>
      </c>
      <c r="U43" s="2">
        <v>417260.18400000001</v>
      </c>
      <c r="V43" s="3">
        <v>1846.2840000000001</v>
      </c>
      <c r="W43" s="2">
        <v>159</v>
      </c>
      <c r="X43" s="2">
        <v>1651022.2080000001</v>
      </c>
      <c r="Y43" s="3">
        <v>10383.787471698113</v>
      </c>
      <c r="Z43" s="2">
        <v>362</v>
      </c>
      <c r="AA43" s="2">
        <v>3689506.9068</v>
      </c>
      <c r="AB43" s="3">
        <v>10192.008029834255</v>
      </c>
      <c r="AL43" s="2">
        <v>42</v>
      </c>
      <c r="AM43" s="2">
        <v>438530.4</v>
      </c>
      <c r="AN43" s="3">
        <v>10441.200000000001</v>
      </c>
      <c r="AR43" s="2">
        <v>0</v>
      </c>
      <c r="AS43" s="2">
        <v>0</v>
      </c>
      <c r="AU43" s="2">
        <v>244</v>
      </c>
      <c r="AV43" s="2">
        <v>4043068.0299999989</v>
      </c>
      <c r="AW43" s="3">
        <v>16569.950942622945</v>
      </c>
      <c r="BA43" s="2">
        <v>51</v>
      </c>
      <c r="BB43" s="2">
        <v>532501.20000000007</v>
      </c>
      <c r="BC43" s="3">
        <v>10441.200000000001</v>
      </c>
      <c r="CK43" s="2">
        <v>0</v>
      </c>
      <c r="CL43" s="2">
        <v>0</v>
      </c>
      <c r="CN43" s="2">
        <v>26</v>
      </c>
      <c r="CO43" s="2">
        <v>271354.85519999999</v>
      </c>
      <c r="CP43" s="3">
        <v>10436.725199999999</v>
      </c>
    </row>
    <row r="44" spans="1:103">
      <c r="A44" t="s">
        <v>241</v>
      </c>
      <c r="B44" t="s">
        <v>242</v>
      </c>
      <c r="C44" t="s">
        <v>243</v>
      </c>
      <c r="D44" t="s">
        <v>244</v>
      </c>
      <c r="E44" t="s">
        <v>245</v>
      </c>
      <c r="F44">
        <v>2022</v>
      </c>
      <c r="G44" s="10">
        <f t="shared" si="4"/>
        <v>1369.6571123599033</v>
      </c>
      <c r="H44" s="10">
        <f t="shared" si="5"/>
        <v>1088.8679999999999</v>
      </c>
      <c r="I44" s="10">
        <f t="shared" si="3"/>
        <v>1058.2269966101694</v>
      </c>
      <c r="J44" s="10" t="str">
        <f t="shared" si="6"/>
        <v/>
      </c>
      <c r="K44" s="2">
        <v>31853</v>
      </c>
      <c r="L44" s="2">
        <v>43627688</v>
      </c>
      <c r="M44" s="3">
        <v>1369.6571123599033</v>
      </c>
      <c r="N44" s="2">
        <v>31925</v>
      </c>
      <c r="O44" s="2">
        <v>24198918.224799998</v>
      </c>
      <c r="P44" s="3">
        <v>757.99274000939693</v>
      </c>
      <c r="Q44" s="2">
        <v>88</v>
      </c>
      <c r="R44" s="2">
        <v>117013.0368</v>
      </c>
      <c r="S44" s="3">
        <v>1329.6936000000001</v>
      </c>
      <c r="T44" s="2">
        <v>78746</v>
      </c>
      <c r="U44" s="2">
        <v>49609545.031199999</v>
      </c>
      <c r="V44" s="3">
        <v>629.99447630609802</v>
      </c>
      <c r="W44" s="2">
        <v>33432</v>
      </c>
      <c r="X44" s="2">
        <v>37171009.101599999</v>
      </c>
      <c r="Y44" s="3">
        <v>1111.8392289303661</v>
      </c>
      <c r="Z44" s="2">
        <v>16954</v>
      </c>
      <c r="AA44" s="2">
        <v>15980363.995200001</v>
      </c>
      <c r="AB44" s="3">
        <v>942.57190015335618</v>
      </c>
      <c r="AF44" s="2">
        <v>3961</v>
      </c>
      <c r="AG44" s="2">
        <v>4313006.148</v>
      </c>
      <c r="AH44" s="3">
        <v>1088.8679999999999</v>
      </c>
      <c r="AI44" s="2">
        <v>6709</v>
      </c>
      <c r="AJ44" s="2">
        <v>6431459.8470000001</v>
      </c>
      <c r="AK44" s="3">
        <v>958.63166597108363</v>
      </c>
      <c r="AL44" s="2">
        <v>20247</v>
      </c>
      <c r="AM44" s="2">
        <v>25464395.325600002</v>
      </c>
      <c r="AN44" s="3">
        <v>1257.6873277818936</v>
      </c>
      <c r="AO44" s="2">
        <v>6980</v>
      </c>
      <c r="AP44" s="2">
        <v>7630747.0512000006</v>
      </c>
      <c r="AQ44" s="3">
        <v>1093.2302365616047</v>
      </c>
      <c r="BA44" s="2">
        <v>4144</v>
      </c>
      <c r="BB44" s="2">
        <v>5501259.4560000002</v>
      </c>
      <c r="BC44" s="3">
        <v>1327.5240000000001</v>
      </c>
      <c r="BG44" s="2">
        <v>10742</v>
      </c>
      <c r="BH44" s="2">
        <v>11816938.60417</v>
      </c>
      <c r="BI44" s="3">
        <v>1100.0687585337926</v>
      </c>
      <c r="BJ44" s="2">
        <v>59</v>
      </c>
      <c r="BK44" s="2">
        <v>62435.392800000001</v>
      </c>
      <c r="BL44" s="3">
        <v>1058.2269966101694</v>
      </c>
      <c r="BM44" s="2">
        <v>4056</v>
      </c>
      <c r="BN44" s="2">
        <v>4421957.0867999997</v>
      </c>
      <c r="BO44" s="3">
        <v>1090.2261062130176</v>
      </c>
      <c r="BS44" s="2">
        <v>267</v>
      </c>
      <c r="BT44" s="2">
        <v>272180.54185866669</v>
      </c>
      <c r="BU44" s="3">
        <v>1019.402778496879</v>
      </c>
      <c r="CN44" s="2">
        <v>454</v>
      </c>
      <c r="CO44" s="2">
        <v>318447.65039999998</v>
      </c>
      <c r="CP44" s="3">
        <v>701.42654273127755</v>
      </c>
      <c r="CQ44" s="2">
        <v>3359</v>
      </c>
      <c r="CR44" s="2">
        <v>2507397.4992</v>
      </c>
      <c r="CS44" s="3">
        <v>746.47141982732956</v>
      </c>
      <c r="CT44" s="2">
        <v>2564</v>
      </c>
      <c r="CU44" s="2">
        <v>1559303.7239999999</v>
      </c>
      <c r="CV44" s="3">
        <v>608.15277847113884</v>
      </c>
    </row>
    <row r="45" spans="1:103">
      <c r="A45" t="s">
        <v>246</v>
      </c>
      <c r="B45" t="s">
        <v>247</v>
      </c>
      <c r="C45" t="s">
        <v>105</v>
      </c>
      <c r="D45" t="s">
        <v>248</v>
      </c>
      <c r="E45" t="s">
        <v>107</v>
      </c>
      <c r="F45">
        <v>2024</v>
      </c>
      <c r="G45" s="10" t="str">
        <f t="shared" si="4"/>
        <v/>
      </c>
      <c r="H45" s="10">
        <f t="shared" si="5"/>
        <v>2.53572</v>
      </c>
      <c r="I45" s="10">
        <f t="shared" si="3"/>
        <v>2.5462780273079275</v>
      </c>
      <c r="J45" s="10">
        <f t="shared" si="6"/>
        <v>24.094956620072303</v>
      </c>
      <c r="K45" s="2">
        <v>0</v>
      </c>
      <c r="L45" s="2">
        <v>0</v>
      </c>
      <c r="N45" s="2">
        <v>424620</v>
      </c>
      <c r="O45" s="2">
        <v>738678.57939999981</v>
      </c>
      <c r="P45" s="3">
        <v>1.7396226729781918</v>
      </c>
      <c r="Q45" s="2">
        <v>163664</v>
      </c>
      <c r="R45" s="2">
        <v>446743.1496</v>
      </c>
      <c r="S45" s="3">
        <v>2.729636020138821</v>
      </c>
      <c r="T45" s="2">
        <v>0</v>
      </c>
      <c r="U45" s="2">
        <v>0</v>
      </c>
      <c r="W45" s="2">
        <v>1350420</v>
      </c>
      <c r="X45" s="2">
        <v>4028572.9440000001</v>
      </c>
      <c r="Y45" s="3">
        <v>2.9832000000000001</v>
      </c>
      <c r="Z45" s="2">
        <v>27720</v>
      </c>
      <c r="AA45" s="2">
        <v>75803.112000000008</v>
      </c>
      <c r="AB45" s="3">
        <v>2.7346000000000004</v>
      </c>
      <c r="AF45" s="2">
        <v>273056</v>
      </c>
      <c r="AG45" s="2">
        <v>644541.24239999999</v>
      </c>
      <c r="AH45" s="3">
        <v>2.3604727323332941</v>
      </c>
      <c r="AI45" s="2">
        <v>137970</v>
      </c>
      <c r="AJ45" s="2">
        <v>347989.57266666665</v>
      </c>
      <c r="AK45" s="3">
        <v>2.522211876978087</v>
      </c>
      <c r="AL45" s="2">
        <v>182560</v>
      </c>
      <c r="AM45" s="2">
        <v>462921.04320000001</v>
      </c>
      <c r="AN45" s="3">
        <v>2.53572</v>
      </c>
      <c r="AO45" s="2">
        <v>185970</v>
      </c>
      <c r="AP45" s="2">
        <v>481215.31266666669</v>
      </c>
      <c r="AQ45" s="3">
        <v>2.5875964546252983</v>
      </c>
      <c r="AR45" s="2">
        <v>40180</v>
      </c>
      <c r="AS45" s="2">
        <v>100750.23349999999</v>
      </c>
      <c r="AT45" s="3">
        <v>2.5074722125435538</v>
      </c>
      <c r="AU45" s="2">
        <v>5363310</v>
      </c>
      <c r="AV45" s="2">
        <v>129228721.78999998</v>
      </c>
      <c r="AW45" s="3">
        <v>24.094956620072303</v>
      </c>
      <c r="AX45" s="2">
        <v>238120</v>
      </c>
      <c r="AY45" s="2">
        <v>656629.78643333341</v>
      </c>
      <c r="AZ45" s="3">
        <v>2.7575583169550368</v>
      </c>
      <c r="BA45" s="2">
        <v>2436</v>
      </c>
      <c r="BB45" s="2">
        <v>6176.7156000000004</v>
      </c>
      <c r="BC45" s="3">
        <v>2.5355975369458128</v>
      </c>
      <c r="BM45" s="2">
        <v>147210</v>
      </c>
      <c r="BN45" s="2">
        <v>374837.58840000001</v>
      </c>
      <c r="BO45" s="3">
        <v>2.5462780273079275</v>
      </c>
      <c r="BP45" s="2">
        <v>0</v>
      </c>
      <c r="BQ45" s="2">
        <v>0</v>
      </c>
      <c r="BS45" s="2">
        <v>0</v>
      </c>
      <c r="BT45" s="2">
        <v>0</v>
      </c>
      <c r="BV45" s="2">
        <v>22080</v>
      </c>
      <c r="BW45" s="2">
        <v>60384.442800000004</v>
      </c>
      <c r="BX45" s="3">
        <v>2.7348026630434785</v>
      </c>
      <c r="CB45" s="2">
        <v>0</v>
      </c>
      <c r="CC45" s="2">
        <v>0</v>
      </c>
      <c r="CE45" s="2">
        <v>0</v>
      </c>
      <c r="CF45" s="2">
        <v>0</v>
      </c>
      <c r="CK45" s="2">
        <v>0</v>
      </c>
      <c r="CL45" s="2">
        <v>0</v>
      </c>
      <c r="CN45" s="2">
        <v>0</v>
      </c>
      <c r="CO45" s="2">
        <v>0</v>
      </c>
      <c r="CT45" s="2">
        <v>0</v>
      </c>
      <c r="CU45" s="2">
        <v>0</v>
      </c>
    </row>
    <row r="46" spans="1:103">
      <c r="A46" t="s">
        <v>249</v>
      </c>
      <c r="B46" t="s">
        <v>250</v>
      </c>
      <c r="C46" t="s">
        <v>105</v>
      </c>
      <c r="D46" t="s">
        <v>111</v>
      </c>
      <c r="E46" t="s">
        <v>107</v>
      </c>
      <c r="F46">
        <v>2022</v>
      </c>
      <c r="G46" s="10">
        <f t="shared" si="4"/>
        <v>3.367098115415152</v>
      </c>
      <c r="H46" s="10">
        <f t="shared" si="5"/>
        <v>2.466983749386813</v>
      </c>
      <c r="I46" s="10">
        <f t="shared" si="3"/>
        <v>2.4034179471672834</v>
      </c>
      <c r="J46" s="10">
        <f t="shared" si="6"/>
        <v>28.912934204262989</v>
      </c>
      <c r="K46" s="2">
        <v>957240</v>
      </c>
      <c r="L46" s="2">
        <v>3223121</v>
      </c>
      <c r="M46" s="3">
        <v>3.367098115415152</v>
      </c>
      <c r="N46" s="2">
        <v>335972</v>
      </c>
      <c r="O46" s="2">
        <v>723619.06959999993</v>
      </c>
      <c r="P46" s="3">
        <v>2.1538076673056086</v>
      </c>
      <c r="Q46" s="2">
        <v>102657</v>
      </c>
      <c r="R46" s="2">
        <v>306246.36240000004</v>
      </c>
      <c r="S46" s="3">
        <v>2.9832000000000005</v>
      </c>
      <c r="W46" s="2">
        <v>935439</v>
      </c>
      <c r="X46" s="2">
        <v>2120011.0799999996</v>
      </c>
      <c r="Y46" s="3">
        <v>2.2663274462578529</v>
      </c>
      <c r="Z46" s="2">
        <v>26857</v>
      </c>
      <c r="AA46" s="2">
        <v>79860.263999999996</v>
      </c>
      <c r="AB46" s="3">
        <v>2.973536284767472</v>
      </c>
      <c r="AC46" s="2">
        <v>4444600</v>
      </c>
      <c r="AD46" s="2">
        <v>4648841.8061333336</v>
      </c>
      <c r="AE46" s="3">
        <v>1.0459527980320689</v>
      </c>
      <c r="AF46" s="2">
        <v>44618</v>
      </c>
      <c r="AG46" s="2">
        <v>133908.39000000001</v>
      </c>
      <c r="AH46" s="3">
        <v>3.0012190147474116</v>
      </c>
      <c r="AI46" s="2">
        <v>980</v>
      </c>
      <c r="AJ46" s="2">
        <v>2969.0414999999998</v>
      </c>
      <c r="AK46" s="3">
        <v>3.029634183673469</v>
      </c>
      <c r="AL46" s="2">
        <v>574140</v>
      </c>
      <c r="AM46" s="2">
        <v>1396216.6548000001</v>
      </c>
      <c r="AN46" s="3">
        <v>2.4318400647925595</v>
      </c>
      <c r="AO46" s="2">
        <v>46830</v>
      </c>
      <c r="AP46" s="2">
        <v>117174.62773333333</v>
      </c>
      <c r="AQ46" s="3">
        <v>2.502127433981066</v>
      </c>
      <c r="AR46" s="2">
        <v>161924</v>
      </c>
      <c r="AS46" s="2">
        <v>332631.50983333337</v>
      </c>
      <c r="AT46" s="3">
        <v>2.0542446446069351</v>
      </c>
      <c r="AU46" s="2">
        <v>5302380</v>
      </c>
      <c r="AV46" s="2">
        <v>153307364.06599998</v>
      </c>
      <c r="AW46" s="3">
        <v>28.912934204262989</v>
      </c>
      <c r="AX46" s="2">
        <v>57148</v>
      </c>
      <c r="AY46" s="2">
        <v>135726.26166666666</v>
      </c>
      <c r="AZ46" s="3">
        <v>2.3749958295420077</v>
      </c>
      <c r="BA46" s="2">
        <v>154334</v>
      </c>
      <c r="BB46" s="2">
        <v>345306.89160000003</v>
      </c>
      <c r="BC46" s="3">
        <v>2.2374000000000001</v>
      </c>
      <c r="BD46" s="2">
        <v>55748</v>
      </c>
      <c r="BE46" s="2">
        <v>90306.656362666661</v>
      </c>
      <c r="BF46" s="3">
        <v>1.6199084516514792</v>
      </c>
      <c r="BG46" s="2">
        <v>93016</v>
      </c>
      <c r="BH46" s="2">
        <v>120950.99919466667</v>
      </c>
      <c r="BI46" s="3">
        <v>1.3003246666666668</v>
      </c>
      <c r="BJ46" s="2">
        <v>9884</v>
      </c>
      <c r="BK46" s="2">
        <v>16605.982800000002</v>
      </c>
      <c r="BL46" s="3">
        <v>1.6800872925940917</v>
      </c>
      <c r="BM46" s="2">
        <v>28714</v>
      </c>
      <c r="BN46" s="2">
        <v>82662.9804</v>
      </c>
      <c r="BO46" s="3">
        <v>2.8788389078498295</v>
      </c>
      <c r="BP46" s="2">
        <v>190792</v>
      </c>
      <c r="BQ46" s="2">
        <v>531105.06240000005</v>
      </c>
      <c r="BR46" s="3">
        <v>2.7836862258375614</v>
      </c>
      <c r="BS46" s="2">
        <v>952</v>
      </c>
      <c r="BT46" s="2">
        <v>2835.1843900000003</v>
      </c>
      <c r="BU46" s="3">
        <v>2.9781348634453786</v>
      </c>
      <c r="BV46" s="2">
        <v>0</v>
      </c>
      <c r="BW46" s="2">
        <v>0</v>
      </c>
      <c r="BY46" s="2">
        <v>1493884</v>
      </c>
      <c r="BZ46" s="2">
        <v>2087935.0293333333</v>
      </c>
      <c r="CA46" s="3">
        <v>1.3976553931452063</v>
      </c>
      <c r="CB46" s="2">
        <v>11060</v>
      </c>
      <c r="CC46" s="2">
        <v>32994.191999999995</v>
      </c>
      <c r="CD46" s="3">
        <v>2.9831999999999996</v>
      </c>
      <c r="CE46" s="2">
        <v>1274420</v>
      </c>
      <c r="CF46" s="2">
        <v>4049783.950666667</v>
      </c>
      <c r="CG46" s="3">
        <v>3.1777467009829312</v>
      </c>
      <c r="CK46" s="2">
        <v>131936</v>
      </c>
      <c r="CL46" s="2">
        <v>391705.68928000005</v>
      </c>
      <c r="CM46" s="3">
        <v>2.9689068130002427</v>
      </c>
      <c r="CN46" s="2">
        <v>280826</v>
      </c>
      <c r="CO46" s="2">
        <v>683522.71680000005</v>
      </c>
      <c r="CP46" s="3">
        <v>2.4339723415923027</v>
      </c>
      <c r="CQ46" s="2">
        <v>80304</v>
      </c>
      <c r="CR46" s="2">
        <v>145457.84880000001</v>
      </c>
      <c r="CS46" s="3">
        <v>1.8113400179318591</v>
      </c>
      <c r="CT46" s="2">
        <v>40264</v>
      </c>
      <c r="CU46" s="2">
        <v>86248.786800000002</v>
      </c>
      <c r="CV46" s="3">
        <v>2.1420819292668387</v>
      </c>
      <c r="CW46" s="2">
        <v>67060</v>
      </c>
      <c r="CX46" s="2">
        <v>132672.0465</v>
      </c>
      <c r="CY46" s="3">
        <v>1.9784080897703549</v>
      </c>
    </row>
    <row r="47" spans="1:103">
      <c r="A47" t="s">
        <v>251</v>
      </c>
      <c r="B47" t="s">
        <v>252</v>
      </c>
      <c r="C47" t="s">
        <v>132</v>
      </c>
      <c r="D47" t="s">
        <v>253</v>
      </c>
      <c r="E47" t="s">
        <v>107</v>
      </c>
      <c r="F47">
        <v>2024</v>
      </c>
      <c r="G47" s="10" t="str">
        <f t="shared" si="4"/>
        <v/>
      </c>
      <c r="H47" s="10">
        <f t="shared" si="5"/>
        <v>281.42394872835496</v>
      </c>
      <c r="I47" s="10">
        <f t="shared" si="3"/>
        <v>295.84644374999999</v>
      </c>
      <c r="J47" s="10">
        <f t="shared" si="6"/>
        <v>1508.3355794319411</v>
      </c>
      <c r="K47" s="2">
        <v>0</v>
      </c>
      <c r="L47" s="2">
        <v>0</v>
      </c>
      <c r="T47" s="2">
        <v>0</v>
      </c>
      <c r="U47" s="2">
        <v>0</v>
      </c>
      <c r="W47" s="2">
        <v>25177</v>
      </c>
      <c r="X47" s="2">
        <v>10158558.207599999</v>
      </c>
      <c r="Y47" s="3">
        <v>403.48564990268892</v>
      </c>
      <c r="Z47" s="2">
        <v>0</v>
      </c>
      <c r="AA47" s="2">
        <v>0</v>
      </c>
      <c r="AC47" s="2">
        <v>19572</v>
      </c>
      <c r="AD47" s="2">
        <v>3395326.7976000002</v>
      </c>
      <c r="AE47" s="3">
        <v>173.47878589822196</v>
      </c>
      <c r="AI47" s="2">
        <v>231</v>
      </c>
      <c r="AJ47" s="2">
        <v>61953.390499999994</v>
      </c>
      <c r="AK47" s="3">
        <v>268.19649567099566</v>
      </c>
      <c r="AL47" s="2">
        <v>0</v>
      </c>
      <c r="AM47" s="2">
        <v>0</v>
      </c>
      <c r="AO47" s="2">
        <v>0</v>
      </c>
      <c r="AP47" s="2">
        <v>0</v>
      </c>
      <c r="AR47" s="2">
        <v>168</v>
      </c>
      <c r="AS47" s="2">
        <v>49501.4355</v>
      </c>
      <c r="AT47" s="3">
        <v>294.65140178571426</v>
      </c>
      <c r="AU47" s="2">
        <v>49854</v>
      </c>
      <c r="AV47" s="2">
        <v>75196561.976999998</v>
      </c>
      <c r="AW47" s="3">
        <v>1508.3355794319411</v>
      </c>
      <c r="AX47" s="2">
        <v>1512</v>
      </c>
      <c r="AY47" s="2">
        <v>434148.701</v>
      </c>
      <c r="AZ47" s="3">
        <v>287.13538425925924</v>
      </c>
      <c r="BA47" s="2">
        <v>3780</v>
      </c>
      <c r="BB47" s="2">
        <v>1522273.2624000001</v>
      </c>
      <c r="BC47" s="3">
        <v>402.71779428571432</v>
      </c>
      <c r="BM47" s="2">
        <v>21</v>
      </c>
      <c r="BN47" s="2">
        <v>6237.8712000000005</v>
      </c>
      <c r="BO47" s="3">
        <v>297.04148571428573</v>
      </c>
      <c r="BS47" s="2">
        <v>0</v>
      </c>
      <c r="BT47" s="2">
        <v>0</v>
      </c>
      <c r="BV47" s="2">
        <v>0</v>
      </c>
      <c r="BW47" s="2">
        <v>0</v>
      </c>
      <c r="BY47" s="2">
        <v>0</v>
      </c>
      <c r="BZ47" s="2">
        <v>0</v>
      </c>
      <c r="CK47" s="2">
        <v>0</v>
      </c>
      <c r="CL47" s="2">
        <v>0</v>
      </c>
      <c r="CN47" s="2">
        <v>673</v>
      </c>
      <c r="CO47" s="2">
        <v>264917.10960000003</v>
      </c>
      <c r="CP47" s="3">
        <v>393.63612124814267</v>
      </c>
      <c r="CQ47" s="2">
        <v>0</v>
      </c>
      <c r="CR47" s="2">
        <v>0</v>
      </c>
    </row>
    <row r="48" spans="1:103">
      <c r="A48" t="s">
        <v>254</v>
      </c>
      <c r="B48" t="s">
        <v>255</v>
      </c>
      <c r="C48" t="s">
        <v>119</v>
      </c>
      <c r="D48" t="s">
        <v>256</v>
      </c>
      <c r="E48" t="s">
        <v>107</v>
      </c>
      <c r="F48">
        <v>2023</v>
      </c>
      <c r="G48" s="10" t="str">
        <f t="shared" si="4"/>
        <v/>
      </c>
      <c r="H48" s="10">
        <f t="shared" si="5"/>
        <v>2678.6988439210954</v>
      </c>
      <c r="I48" s="10">
        <f t="shared" si="3"/>
        <v>2001.3856452173914</v>
      </c>
      <c r="J48" s="10" t="str">
        <f t="shared" si="6"/>
        <v/>
      </c>
      <c r="T48" s="2">
        <v>92</v>
      </c>
      <c r="U48" s="2">
        <v>211550.64480000001</v>
      </c>
      <c r="V48" s="3">
        <v>2299.4635304347826</v>
      </c>
      <c r="Z48" s="2">
        <v>0</v>
      </c>
      <c r="AA48" s="2">
        <v>0</v>
      </c>
      <c r="AL48" s="2">
        <v>0</v>
      </c>
      <c r="AM48" s="2">
        <v>0</v>
      </c>
      <c r="AR48" s="2">
        <v>18</v>
      </c>
      <c r="AS48" s="2">
        <v>55042.814833333337</v>
      </c>
      <c r="AT48" s="3">
        <v>3057.9341574074078</v>
      </c>
      <c r="CK48" s="2">
        <v>278</v>
      </c>
      <c r="CL48" s="2">
        <v>341152.44565333333</v>
      </c>
      <c r="CM48" s="3">
        <v>1227.1670706954437</v>
      </c>
      <c r="CT48" s="2">
        <v>30</v>
      </c>
      <c r="CU48" s="2">
        <v>51099.232799999998</v>
      </c>
      <c r="CV48" s="3">
        <v>1703.3077599999999</v>
      </c>
    </row>
    <row r="49" spans="1:100">
      <c r="A49" t="s">
        <v>257</v>
      </c>
      <c r="B49" t="s">
        <v>258</v>
      </c>
      <c r="C49" t="s">
        <v>114</v>
      </c>
      <c r="D49" t="s">
        <v>259</v>
      </c>
      <c r="E49" t="s">
        <v>206</v>
      </c>
      <c r="F49">
        <v>2023</v>
      </c>
      <c r="G49" s="10">
        <f t="shared" si="4"/>
        <v>4202.5867768595044</v>
      </c>
      <c r="H49" s="10">
        <f t="shared" si="5"/>
        <v>5002.988397540983</v>
      </c>
      <c r="I49" s="10">
        <f t="shared" si="3"/>
        <v>4650.201343703704</v>
      </c>
      <c r="J49" s="10">
        <f t="shared" si="6"/>
        <v>13300.410200176362</v>
      </c>
      <c r="K49" s="2">
        <v>242</v>
      </c>
      <c r="L49" s="2">
        <v>1017026</v>
      </c>
      <c r="M49" s="3">
        <v>4202.5867768595044</v>
      </c>
      <c r="Q49" s="2">
        <v>244</v>
      </c>
      <c r="R49" s="2">
        <v>1127597.3940000001</v>
      </c>
      <c r="S49" s="3">
        <v>4621.3007950819674</v>
      </c>
      <c r="T49" s="2">
        <v>3690</v>
      </c>
      <c r="U49" s="2">
        <v>22480640.450400002</v>
      </c>
      <c r="V49" s="3">
        <v>6092.3144852032528</v>
      </c>
      <c r="W49" s="2">
        <v>1388</v>
      </c>
      <c r="X49" s="2">
        <v>7556002.594800001</v>
      </c>
      <c r="Y49" s="3">
        <v>5443.8059040345825</v>
      </c>
      <c r="Z49" s="2">
        <v>402</v>
      </c>
      <c r="AA49" s="2">
        <v>2164639.7519999999</v>
      </c>
      <c r="AB49" s="3">
        <v>5384.6759999999995</v>
      </c>
      <c r="AI49" s="2">
        <v>0</v>
      </c>
      <c r="AJ49" s="2">
        <v>0</v>
      </c>
      <c r="AO49" s="2">
        <v>13</v>
      </c>
      <c r="AP49" s="2">
        <v>57691.5052</v>
      </c>
      <c r="AQ49" s="3">
        <v>4437.8080923076923</v>
      </c>
      <c r="AR49" s="2">
        <v>536</v>
      </c>
      <c r="AS49" s="2">
        <v>2310584.9261666667</v>
      </c>
      <c r="AT49" s="3">
        <v>4310.7927726990047</v>
      </c>
      <c r="AU49" s="2">
        <v>1134</v>
      </c>
      <c r="AV49" s="2">
        <v>15082665.166999996</v>
      </c>
      <c r="AW49" s="3">
        <v>13300.410200176362</v>
      </c>
      <c r="AX49" s="2">
        <v>197</v>
      </c>
      <c r="AY49" s="2">
        <v>1012317.0722333334</v>
      </c>
      <c r="AZ49" s="3">
        <v>5138.6653412859559</v>
      </c>
      <c r="BA49" s="2">
        <v>136</v>
      </c>
      <c r="BB49" s="2">
        <v>627844.272</v>
      </c>
      <c r="BC49" s="3">
        <v>4616.5020000000004</v>
      </c>
      <c r="BG49" s="2">
        <v>254</v>
      </c>
      <c r="BH49" s="2">
        <v>1346642.7041386666</v>
      </c>
      <c r="BI49" s="3">
        <v>5301.74292967979</v>
      </c>
      <c r="BM49" s="2">
        <v>0</v>
      </c>
      <c r="BN49" s="2">
        <v>0</v>
      </c>
      <c r="BS49" s="2">
        <v>18</v>
      </c>
      <c r="BT49" s="2">
        <v>83703.624186666668</v>
      </c>
      <c r="BU49" s="3">
        <v>4650.201343703704</v>
      </c>
      <c r="CN49" s="2">
        <v>3</v>
      </c>
      <c r="CO49" s="2">
        <v>17195.164799999999</v>
      </c>
      <c r="CP49" s="3">
        <v>5731.7215999999999</v>
      </c>
      <c r="CQ49" s="2">
        <v>58</v>
      </c>
      <c r="CR49" s="2">
        <v>267757.11599999998</v>
      </c>
      <c r="CS49" s="3">
        <v>4616.5019999999995</v>
      </c>
      <c r="CT49" s="2">
        <v>21</v>
      </c>
      <c r="CU49" s="2">
        <v>91123.335600000006</v>
      </c>
      <c r="CV49" s="3">
        <v>4339.2064571428573</v>
      </c>
    </row>
    <row r="50" spans="1:100">
      <c r="A50" t="s">
        <v>260</v>
      </c>
      <c r="B50" t="s">
        <v>261</v>
      </c>
      <c r="C50" t="s">
        <v>158</v>
      </c>
      <c r="D50" t="s">
        <v>159</v>
      </c>
      <c r="E50" t="s">
        <v>262</v>
      </c>
      <c r="F50">
        <v>2021</v>
      </c>
      <c r="G50" s="10" t="str">
        <f t="shared" si="4"/>
        <v/>
      </c>
      <c r="H50" s="10">
        <f t="shared" si="5"/>
        <v>402285.40533677419</v>
      </c>
      <c r="I50" s="10">
        <f t="shared" si="3"/>
        <v>402285.40533677419</v>
      </c>
      <c r="J50" s="10" t="str">
        <f t="shared" si="6"/>
        <v/>
      </c>
      <c r="T50" s="2">
        <v>155</v>
      </c>
      <c r="U50" s="2">
        <v>62354237.827200003</v>
      </c>
      <c r="V50" s="3">
        <v>402285.40533677419</v>
      </c>
    </row>
    <row r="51" spans="1:100">
      <c r="A51" t="s">
        <v>263</v>
      </c>
      <c r="B51" t="s">
        <v>264</v>
      </c>
      <c r="C51" t="s">
        <v>265</v>
      </c>
      <c r="D51" t="s">
        <v>266</v>
      </c>
      <c r="E51" t="s">
        <v>267</v>
      </c>
      <c r="F51">
        <v>2021</v>
      </c>
      <c r="G51" s="10">
        <f t="shared" si="4"/>
        <v>2939.2363481228667</v>
      </c>
      <c r="H51" s="10">
        <f t="shared" si="5"/>
        <v>3029.8015100609755</v>
      </c>
      <c r="I51" s="10">
        <f t="shared" si="3"/>
        <v>2844.2474527169788</v>
      </c>
      <c r="J51" s="10">
        <f t="shared" si="6"/>
        <v>4162.286400502293</v>
      </c>
      <c r="K51" s="2">
        <v>1172</v>
      </c>
      <c r="L51" s="2">
        <v>3444785</v>
      </c>
      <c r="M51" s="3">
        <v>2939.2363481228667</v>
      </c>
      <c r="N51" s="2">
        <v>5287</v>
      </c>
      <c r="O51" s="2">
        <v>8189719.7413999988</v>
      </c>
      <c r="P51" s="3">
        <v>1549.029646567051</v>
      </c>
      <c r="Q51" s="2">
        <v>3936</v>
      </c>
      <c r="R51" s="2">
        <v>11925298.7436</v>
      </c>
      <c r="S51" s="3">
        <v>3029.8015100609755</v>
      </c>
      <c r="W51" s="2">
        <v>6365</v>
      </c>
      <c r="X51" s="2">
        <v>19688186.258400001</v>
      </c>
      <c r="Y51" s="3">
        <v>3093.1950131029066</v>
      </c>
      <c r="Z51" s="2">
        <v>8286</v>
      </c>
      <c r="AA51" s="2">
        <v>31493770.677600004</v>
      </c>
      <c r="AB51" s="3">
        <v>3800.8412596669086</v>
      </c>
      <c r="AF51" s="2">
        <v>1088</v>
      </c>
      <c r="AG51" s="2">
        <v>2935995.3348000003</v>
      </c>
      <c r="AH51" s="3">
        <v>2698.5251238970591</v>
      </c>
      <c r="AI51" s="2">
        <v>47</v>
      </c>
      <c r="AJ51" s="2">
        <v>139578.68816666666</v>
      </c>
      <c r="AK51" s="3">
        <v>2969.7593226950353</v>
      </c>
      <c r="AL51" s="2">
        <v>1555</v>
      </c>
      <c r="AM51" s="2">
        <v>5107402.4759999998</v>
      </c>
      <c r="AN51" s="3">
        <v>3284.5031999999997</v>
      </c>
      <c r="AO51" s="2">
        <v>216</v>
      </c>
      <c r="AP51" s="2">
        <v>607100.36613333342</v>
      </c>
      <c r="AQ51" s="3">
        <v>2810.649843209877</v>
      </c>
      <c r="AR51" s="2">
        <v>12724</v>
      </c>
      <c r="AS51" s="2">
        <v>39653370.344499998</v>
      </c>
      <c r="AT51" s="3">
        <v>3116.4233216362777</v>
      </c>
      <c r="AU51" s="2">
        <v>39021</v>
      </c>
      <c r="AV51" s="2">
        <v>162416577.63399997</v>
      </c>
      <c r="AW51" s="3">
        <v>4162.286400502293</v>
      </c>
      <c r="AX51" s="2">
        <v>1885</v>
      </c>
      <c r="AY51" s="2">
        <v>6050056.6920666667</v>
      </c>
      <c r="AZ51" s="3">
        <v>3209.5791469849692</v>
      </c>
      <c r="BA51" s="2">
        <v>2942</v>
      </c>
      <c r="BB51" s="2">
        <v>9323882.7131999992</v>
      </c>
      <c r="BC51" s="3">
        <v>3169.2327373215498</v>
      </c>
      <c r="BD51" s="2">
        <v>12</v>
      </c>
      <c r="BE51" s="2">
        <v>10758.720888</v>
      </c>
      <c r="BF51" s="3">
        <v>896.56007399999999</v>
      </c>
      <c r="BG51" s="2">
        <v>3109</v>
      </c>
      <c r="BH51" s="2">
        <v>8947220.2984546665</v>
      </c>
      <c r="BI51" s="3">
        <v>2877.8450622240807</v>
      </c>
      <c r="BJ51" s="2">
        <v>108</v>
      </c>
      <c r="BK51" s="2">
        <v>118154.11080000001</v>
      </c>
      <c r="BL51" s="3">
        <v>1094.0195444444446</v>
      </c>
      <c r="BM51" s="2">
        <v>194</v>
      </c>
      <c r="BN51" s="2">
        <v>583983.77399999998</v>
      </c>
      <c r="BO51" s="3">
        <v>3010.2256391752576</v>
      </c>
      <c r="BS51" s="2">
        <v>1825</v>
      </c>
      <c r="BT51" s="2">
        <v>4890052.5876233336</v>
      </c>
      <c r="BU51" s="3">
        <v>2679.4808699305936</v>
      </c>
      <c r="BV51" s="2">
        <v>2</v>
      </c>
      <c r="BW51" s="2">
        <v>0</v>
      </c>
      <c r="BX51" s="3">
        <v>0</v>
      </c>
      <c r="CB51" s="2">
        <v>303</v>
      </c>
      <c r="CC51" s="2">
        <v>917973.89639999997</v>
      </c>
      <c r="CD51" s="3">
        <v>3029.61681980198</v>
      </c>
      <c r="CE51" s="2">
        <v>392</v>
      </c>
      <c r="CF51" s="2">
        <v>497232.98798666667</v>
      </c>
      <c r="CG51" s="3">
        <v>1268.4514999659864</v>
      </c>
      <c r="CK51" s="2">
        <v>594</v>
      </c>
      <c r="CL51" s="2">
        <v>1563146.321386667</v>
      </c>
      <c r="CM51" s="3">
        <v>2631.5594636139176</v>
      </c>
      <c r="CQ51" s="2">
        <v>995</v>
      </c>
      <c r="CR51" s="2">
        <v>2024591.9364</v>
      </c>
      <c r="CS51" s="3">
        <v>2034.7657652261307</v>
      </c>
      <c r="CT51" s="2">
        <v>626</v>
      </c>
      <c r="CU51" s="2">
        <v>1719996.7752</v>
      </c>
      <c r="CV51" s="3">
        <v>2747.5986824281149</v>
      </c>
    </row>
    <row r="52" spans="1:100">
      <c r="A52" t="s">
        <v>268</v>
      </c>
      <c r="B52" t="s">
        <v>269</v>
      </c>
      <c r="C52" t="s">
        <v>114</v>
      </c>
      <c r="D52" t="s">
        <v>270</v>
      </c>
      <c r="E52" t="s">
        <v>206</v>
      </c>
      <c r="F52">
        <v>2023</v>
      </c>
      <c r="G52" s="10" t="str">
        <f t="shared" si="4"/>
        <v/>
      </c>
      <c r="H52" s="10">
        <f t="shared" si="5"/>
        <v>25406.002614141413</v>
      </c>
      <c r="I52" s="10">
        <f t="shared" si="3"/>
        <v>26196.686685714289</v>
      </c>
      <c r="J52" s="10">
        <f t="shared" si="6"/>
        <v>60270.439067432933</v>
      </c>
      <c r="T52" s="2">
        <v>61</v>
      </c>
      <c r="U52" s="2">
        <v>1616156.058</v>
      </c>
      <c r="V52" s="3">
        <v>26494.361606557377</v>
      </c>
      <c r="W52" s="2">
        <v>148</v>
      </c>
      <c r="X52" s="2">
        <v>3353321.1491999999</v>
      </c>
      <c r="Y52" s="3">
        <v>22657.575332432432</v>
      </c>
      <c r="Z52" s="2">
        <v>46</v>
      </c>
      <c r="AA52" s="2">
        <v>1122822.7824000001</v>
      </c>
      <c r="AB52" s="3">
        <v>24409.190921739133</v>
      </c>
      <c r="AC52" s="2">
        <v>957</v>
      </c>
      <c r="AD52" s="2">
        <v>24313544.501733333</v>
      </c>
      <c r="AE52" s="3">
        <v>25406.002614141413</v>
      </c>
      <c r="AL52" s="2">
        <v>42</v>
      </c>
      <c r="AM52" s="2">
        <v>1100260.8408000001</v>
      </c>
      <c r="AN52" s="3">
        <v>26196.686685714289</v>
      </c>
      <c r="AU52" s="2">
        <v>1305</v>
      </c>
      <c r="AV52" s="2">
        <v>78652922.98299998</v>
      </c>
      <c r="AW52" s="3">
        <v>60270.439067432933</v>
      </c>
      <c r="AX52" s="2">
        <v>3</v>
      </c>
      <c r="AY52" s="2">
        <v>85436.613333333342</v>
      </c>
      <c r="AZ52" s="3">
        <v>28478.871111111115</v>
      </c>
      <c r="BA52" s="2">
        <v>9</v>
      </c>
      <c r="BB52" s="2">
        <v>247384.8432</v>
      </c>
      <c r="BC52" s="3">
        <v>27487.2048</v>
      </c>
    </row>
    <row r="53" spans="1:100">
      <c r="A53" t="s">
        <v>271</v>
      </c>
      <c r="B53" t="s">
        <v>272</v>
      </c>
      <c r="C53" t="s">
        <v>132</v>
      </c>
      <c r="D53" t="s">
        <v>273</v>
      </c>
      <c r="E53" t="s">
        <v>107</v>
      </c>
      <c r="F53">
        <v>2021</v>
      </c>
      <c r="G53" s="10" t="str">
        <f t="shared" si="4"/>
        <v/>
      </c>
      <c r="H53" s="10" t="e">
        <f t="shared" si="5"/>
        <v>#NUM!</v>
      </c>
      <c r="I53" s="10" t="e">
        <f t="shared" si="3"/>
        <v>#NUM!</v>
      </c>
      <c r="J53" s="10" t="str">
        <f t="shared" si="6"/>
        <v/>
      </c>
      <c r="AU53" s="2">
        <v>0</v>
      </c>
      <c r="AV53" s="2">
        <v>0</v>
      </c>
    </row>
    <row r="54" spans="1:100">
      <c r="A54" t="s">
        <v>274</v>
      </c>
      <c r="B54" t="s">
        <v>275</v>
      </c>
      <c r="C54" t="s">
        <v>276</v>
      </c>
      <c r="D54" t="s">
        <v>277</v>
      </c>
      <c r="E54" t="s">
        <v>278</v>
      </c>
      <c r="F54">
        <v>2024</v>
      </c>
      <c r="G54" s="10">
        <f t="shared" si="4"/>
        <v>161.476861167002</v>
      </c>
      <c r="H54" s="10">
        <f t="shared" si="5"/>
        <v>147.16103577512777</v>
      </c>
      <c r="I54" s="10">
        <f t="shared" si="3"/>
        <v>147.16103577512777</v>
      </c>
      <c r="J54" s="10" t="str">
        <f t="shared" si="6"/>
        <v/>
      </c>
      <c r="K54" s="2">
        <v>1988</v>
      </c>
      <c r="L54" s="2">
        <v>321016</v>
      </c>
      <c r="M54" s="3">
        <v>161.476861167002</v>
      </c>
      <c r="W54" s="2">
        <v>3522</v>
      </c>
      <c r="X54" s="2">
        <v>518301.16800000001</v>
      </c>
      <c r="Y54" s="3">
        <v>147.16103577512777</v>
      </c>
      <c r="Z54" s="2">
        <v>0</v>
      </c>
      <c r="AA54" s="2">
        <v>0</v>
      </c>
    </row>
    <row r="55" spans="1:100">
      <c r="A55" t="s">
        <v>279</v>
      </c>
      <c r="B55" t="s">
        <v>280</v>
      </c>
      <c r="C55" t="s">
        <v>281</v>
      </c>
      <c r="D55" t="s">
        <v>209</v>
      </c>
      <c r="E55" t="s">
        <v>168</v>
      </c>
      <c r="F55">
        <v>2024</v>
      </c>
      <c r="G55" s="10">
        <f t="shared" si="4"/>
        <v>15.976998713168575</v>
      </c>
      <c r="H55" s="10">
        <f t="shared" si="5"/>
        <v>18.988609425981878</v>
      </c>
      <c r="I55" s="10">
        <f t="shared" si="3"/>
        <v>16.058786949225304</v>
      </c>
      <c r="J55" s="10">
        <f t="shared" si="6"/>
        <v>45.622445765622494</v>
      </c>
      <c r="K55" s="2">
        <v>303070</v>
      </c>
      <c r="L55" s="2">
        <v>4842149</v>
      </c>
      <c r="M55" s="3">
        <v>15.976998713168575</v>
      </c>
      <c r="T55" s="2">
        <v>25586</v>
      </c>
      <c r="U55" s="2">
        <v>72133.775999999998</v>
      </c>
      <c r="V55" s="3">
        <v>2.819267411865864</v>
      </c>
      <c r="W55" s="2">
        <v>20554</v>
      </c>
      <c r="X55" s="2">
        <v>421623.114</v>
      </c>
      <c r="Y55" s="3">
        <v>20.512947066264474</v>
      </c>
      <c r="AF55" s="2">
        <v>2540</v>
      </c>
      <c r="AG55" s="2">
        <v>91876.593600000007</v>
      </c>
      <c r="AH55" s="3">
        <v>36.171887244094492</v>
      </c>
      <c r="AO55" s="2">
        <v>9930</v>
      </c>
      <c r="AP55" s="2">
        <v>188556.89160000003</v>
      </c>
      <c r="AQ55" s="3">
        <v>18.988609425981878</v>
      </c>
      <c r="AR55" s="2">
        <v>128115</v>
      </c>
      <c r="AS55" s="2">
        <v>2057371.49</v>
      </c>
      <c r="AT55" s="3">
        <v>16.058786949225304</v>
      </c>
      <c r="AU55" s="2">
        <v>1534405</v>
      </c>
      <c r="AV55" s="2">
        <v>70003308.894999981</v>
      </c>
      <c r="AW55" s="3">
        <v>45.622445765622494</v>
      </c>
      <c r="BP55" s="2">
        <v>0</v>
      </c>
      <c r="BQ55" s="2">
        <v>0</v>
      </c>
      <c r="BV55" s="2">
        <v>80</v>
      </c>
      <c r="BW55" s="2">
        <v>1048.5948000000001</v>
      </c>
      <c r="BX55" s="3">
        <v>13.107435000000001</v>
      </c>
      <c r="CQ55" s="2">
        <v>26285</v>
      </c>
      <c r="CR55" s="2">
        <v>349645.95600000001</v>
      </c>
      <c r="CS55" s="3">
        <v>13.30210979646186</v>
      </c>
    </row>
    <row r="56" spans="1:100">
      <c r="A56" t="s">
        <v>282</v>
      </c>
      <c r="B56" t="s">
        <v>283</v>
      </c>
      <c r="C56" t="s">
        <v>105</v>
      </c>
      <c r="D56" t="s">
        <v>284</v>
      </c>
      <c r="E56" t="s">
        <v>107</v>
      </c>
      <c r="F56">
        <v>2024</v>
      </c>
      <c r="G56" s="10" t="str">
        <f t="shared" si="4"/>
        <v/>
      </c>
      <c r="H56" s="10">
        <f t="shared" si="5"/>
        <v>299.95180038857393</v>
      </c>
      <c r="I56" s="10">
        <f t="shared" si="3"/>
        <v>320.16656011609905</v>
      </c>
      <c r="J56" s="10">
        <f t="shared" si="6"/>
        <v>669.99007825670492</v>
      </c>
      <c r="N56" s="2">
        <v>0</v>
      </c>
      <c r="O56" s="2">
        <v>0</v>
      </c>
      <c r="Q56" s="2">
        <v>4175</v>
      </c>
      <c r="R56" s="2">
        <v>1432341.7152</v>
      </c>
      <c r="S56" s="3">
        <v>343.0758599281437</v>
      </c>
      <c r="T56" s="2">
        <v>34288</v>
      </c>
      <c r="U56" s="2">
        <v>50.714399999999998</v>
      </c>
      <c r="V56" s="3">
        <v>1.4790713952403172E-3</v>
      </c>
      <c r="W56" s="2">
        <v>48678</v>
      </c>
      <c r="X56" s="2">
        <v>13219309.4748</v>
      </c>
      <c r="Y56" s="3">
        <v>271.56640525083202</v>
      </c>
      <c r="Z56" s="2">
        <v>0</v>
      </c>
      <c r="AA56" s="2">
        <v>0</v>
      </c>
      <c r="AC56" s="2">
        <v>0</v>
      </c>
      <c r="AD56" s="2">
        <v>0</v>
      </c>
      <c r="AI56" s="2">
        <v>0</v>
      </c>
      <c r="AJ56" s="2">
        <v>0</v>
      </c>
      <c r="AO56" s="2">
        <v>0</v>
      </c>
      <c r="AP56" s="2">
        <v>0</v>
      </c>
      <c r="AR56" s="2">
        <v>5700</v>
      </c>
      <c r="AS56" s="2">
        <v>1871522.0145</v>
      </c>
      <c r="AT56" s="3">
        <v>328.33719552631578</v>
      </c>
      <c r="AU56" s="2">
        <v>10440</v>
      </c>
      <c r="AV56" s="2">
        <v>6994696.4169999994</v>
      </c>
      <c r="AW56" s="3">
        <v>669.99007825670492</v>
      </c>
      <c r="AX56" s="2">
        <v>3420</v>
      </c>
      <c r="AY56" s="2">
        <v>1274256.8025000002</v>
      </c>
      <c r="AZ56" s="3">
        <v>372.58970833333342</v>
      </c>
      <c r="BA56" s="2">
        <v>4920</v>
      </c>
      <c r="BB56" s="2">
        <v>1794223.2660000001</v>
      </c>
      <c r="BC56" s="3">
        <v>364.67952560975613</v>
      </c>
      <c r="BG56" s="2">
        <v>1560</v>
      </c>
      <c r="BH56" s="2">
        <v>385700.52945666667</v>
      </c>
      <c r="BI56" s="3">
        <v>247.24392913888889</v>
      </c>
      <c r="BJ56" s="2">
        <v>60</v>
      </c>
      <c r="BK56" s="2">
        <v>15554.4048</v>
      </c>
      <c r="BL56" s="3">
        <v>259.24007999999998</v>
      </c>
      <c r="BM56" s="2">
        <v>0</v>
      </c>
      <c r="BN56" s="2">
        <v>0</v>
      </c>
      <c r="BS56" s="2">
        <v>1080</v>
      </c>
      <c r="BT56" s="2">
        <v>381875.25600000005</v>
      </c>
      <c r="BU56" s="3">
        <v>353.58820000000003</v>
      </c>
      <c r="BY56" s="2">
        <v>180</v>
      </c>
      <c r="BZ56" s="2">
        <v>48275.029911999998</v>
      </c>
      <c r="CA56" s="3">
        <v>268.19461062222223</v>
      </c>
      <c r="CN56" s="2">
        <v>865</v>
      </c>
      <c r="CO56" s="2">
        <v>307030.94400000002</v>
      </c>
      <c r="CP56" s="3">
        <v>354.94906820809251</v>
      </c>
      <c r="CT56" s="2">
        <v>1020</v>
      </c>
      <c r="CU56" s="2">
        <v>318235.8432</v>
      </c>
      <c r="CV56" s="3">
        <v>311.99592470588237</v>
      </c>
    </row>
    <row r="57" spans="1:100">
      <c r="A57" t="s">
        <v>285</v>
      </c>
      <c r="B57" t="s">
        <v>286</v>
      </c>
      <c r="C57" t="s">
        <v>135</v>
      </c>
      <c r="D57" t="s">
        <v>171</v>
      </c>
      <c r="E57" t="s">
        <v>107</v>
      </c>
      <c r="F57">
        <v>2023</v>
      </c>
      <c r="G57" s="10" t="str">
        <f t="shared" si="4"/>
        <v/>
      </c>
      <c r="H57" s="10">
        <f t="shared" si="5"/>
        <v>29.735832607063756</v>
      </c>
      <c r="I57" s="10">
        <f t="shared" si="3"/>
        <v>29.735832607063756</v>
      </c>
      <c r="J57" s="10" t="str">
        <f t="shared" si="6"/>
        <v/>
      </c>
      <c r="AC57" s="2">
        <v>214475</v>
      </c>
      <c r="AD57" s="2">
        <v>6377592.6983999992</v>
      </c>
      <c r="AE57" s="3">
        <v>29.735832607063756</v>
      </c>
    </row>
    <row r="58" spans="1:100">
      <c r="A58" t="s">
        <v>287</v>
      </c>
      <c r="B58" t="s">
        <v>288</v>
      </c>
      <c r="C58" t="s">
        <v>150</v>
      </c>
      <c r="D58" t="s">
        <v>289</v>
      </c>
      <c r="E58" t="s">
        <v>123</v>
      </c>
      <c r="F58">
        <v>2024</v>
      </c>
      <c r="G58" s="10">
        <f t="shared" si="4"/>
        <v>1870.03125</v>
      </c>
      <c r="H58" s="10">
        <f t="shared" si="5"/>
        <v>1404.2071131952735</v>
      </c>
      <c r="I58" s="10">
        <f t="shared" si="3"/>
        <v>1404.2071131952735</v>
      </c>
      <c r="J58" s="10" t="str">
        <f t="shared" si="6"/>
        <v/>
      </c>
      <c r="K58" s="2">
        <v>32</v>
      </c>
      <c r="L58" s="2">
        <v>59841</v>
      </c>
      <c r="M58" s="3">
        <v>1870.03125</v>
      </c>
      <c r="Q58" s="2">
        <v>0</v>
      </c>
      <c r="R58" s="2">
        <v>0</v>
      </c>
      <c r="T58" s="2">
        <v>0</v>
      </c>
      <c r="U58" s="2">
        <v>0</v>
      </c>
      <c r="W58" s="2">
        <v>8678</v>
      </c>
      <c r="X58" s="2">
        <v>11455532.748</v>
      </c>
      <c r="Y58" s="3">
        <v>1320.066</v>
      </c>
      <c r="Z58" s="2">
        <v>955</v>
      </c>
      <c r="AA58" s="2">
        <v>1367843.4395999999</v>
      </c>
      <c r="AB58" s="3">
        <v>1432.29679539267</v>
      </c>
      <c r="AC58" s="2">
        <v>13102</v>
      </c>
      <c r="AD58" s="2">
        <v>5106502.4061333332</v>
      </c>
      <c r="AE58" s="3">
        <v>389.74984018724876</v>
      </c>
      <c r="AF58" s="2">
        <v>0</v>
      </c>
      <c r="AG58" s="2">
        <v>0</v>
      </c>
      <c r="AI58" s="2">
        <v>942</v>
      </c>
      <c r="AJ58" s="2">
        <v>1296302.6199999999</v>
      </c>
      <c r="AK58" s="3">
        <v>1376.1174309978767</v>
      </c>
      <c r="AL58" s="2">
        <v>700</v>
      </c>
      <c r="AM58" s="2">
        <v>1264993.1448000001</v>
      </c>
      <c r="AN58" s="3">
        <v>1807.1330640000001</v>
      </c>
      <c r="AO58" s="2">
        <v>0</v>
      </c>
      <c r="AP58" s="2">
        <v>0</v>
      </c>
      <c r="AR58" s="2">
        <v>912</v>
      </c>
      <c r="AS58" s="2">
        <v>1623550.6658333333</v>
      </c>
      <c r="AT58" s="3">
        <v>1780.2090634137426</v>
      </c>
      <c r="AX58" s="2">
        <v>20</v>
      </c>
      <c r="AY58" s="2">
        <v>30554.747033333333</v>
      </c>
      <c r="AZ58" s="3">
        <v>1527.7373516666667</v>
      </c>
      <c r="BA58" s="2">
        <v>248</v>
      </c>
      <c r="BB58" s="2">
        <v>401359.728</v>
      </c>
      <c r="BC58" s="3">
        <v>1618.386</v>
      </c>
      <c r="BG58" s="2">
        <v>217</v>
      </c>
      <c r="BH58" s="2">
        <v>151719.28145733333</v>
      </c>
      <c r="BI58" s="3">
        <v>699.16719565591393</v>
      </c>
      <c r="CN58" s="2">
        <v>45</v>
      </c>
      <c r="CO58" s="2">
        <v>0</v>
      </c>
      <c r="CP58" s="3">
        <v>0</v>
      </c>
    </row>
    <row r="59" spans="1:100">
      <c r="A59" t="s">
        <v>290</v>
      </c>
      <c r="B59" t="s">
        <v>291</v>
      </c>
      <c r="C59" t="s">
        <v>105</v>
      </c>
      <c r="D59" t="s">
        <v>292</v>
      </c>
      <c r="E59" t="s">
        <v>107</v>
      </c>
      <c r="F59">
        <v>2022</v>
      </c>
      <c r="G59" s="10">
        <f t="shared" si="4"/>
        <v>984.6</v>
      </c>
      <c r="H59" s="10">
        <f t="shared" si="5"/>
        <v>838.13162002573995</v>
      </c>
      <c r="I59" s="10">
        <f t="shared" si="3"/>
        <v>883.14669333333336</v>
      </c>
      <c r="J59" s="10">
        <f t="shared" si="6"/>
        <v>1025.5652935514918</v>
      </c>
      <c r="K59" s="2">
        <v>5</v>
      </c>
      <c r="L59" s="2">
        <v>4923</v>
      </c>
      <c r="M59" s="3">
        <v>984.6</v>
      </c>
      <c r="N59" s="2">
        <v>0</v>
      </c>
      <c r="O59" s="2">
        <v>0</v>
      </c>
      <c r="T59" s="2">
        <v>259</v>
      </c>
      <c r="U59" s="2">
        <v>205417.1856</v>
      </c>
      <c r="V59" s="3">
        <v>793.11654671814665</v>
      </c>
      <c r="Z59" s="2">
        <v>41</v>
      </c>
      <c r="AA59" s="2">
        <v>37200.504000000001</v>
      </c>
      <c r="AB59" s="3">
        <v>907.3293658536586</v>
      </c>
      <c r="AC59" s="2">
        <v>0</v>
      </c>
      <c r="AD59" s="2">
        <v>0</v>
      </c>
      <c r="AF59" s="2">
        <v>0</v>
      </c>
      <c r="AG59" s="2">
        <v>0</v>
      </c>
      <c r="AL59" s="2">
        <v>0</v>
      </c>
      <c r="AM59" s="2">
        <v>0</v>
      </c>
      <c r="AO59" s="2">
        <v>5</v>
      </c>
      <c r="AP59" s="2">
        <v>4415.7334666666666</v>
      </c>
      <c r="AQ59" s="3">
        <v>883.14669333333336</v>
      </c>
      <c r="AR59" s="2">
        <v>25</v>
      </c>
      <c r="AS59" s="2">
        <v>18989.797999999999</v>
      </c>
      <c r="AT59" s="3">
        <v>759.59191999999996</v>
      </c>
      <c r="AU59" s="2">
        <v>1039</v>
      </c>
      <c r="AV59" s="2">
        <v>1065562.3399999999</v>
      </c>
      <c r="AW59" s="3">
        <v>1025.5652935514918</v>
      </c>
      <c r="AX59" s="2">
        <v>5</v>
      </c>
      <c r="AY59" s="2">
        <v>4966.8001333333332</v>
      </c>
      <c r="AZ59" s="3">
        <v>993.36002666666661</v>
      </c>
      <c r="BA59" s="2">
        <v>0</v>
      </c>
      <c r="BB59" s="2">
        <v>0</v>
      </c>
      <c r="BG59" s="2">
        <v>5</v>
      </c>
      <c r="BH59" s="2">
        <v>0</v>
      </c>
      <c r="BI59" s="3">
        <v>0</v>
      </c>
      <c r="CN59" s="2">
        <v>19</v>
      </c>
      <c r="CO59" s="2">
        <v>22205.449199999999</v>
      </c>
      <c r="CP59" s="3">
        <v>1168.7078526315788</v>
      </c>
    </row>
    <row r="60" spans="1:100">
      <c r="A60" t="s">
        <v>293</v>
      </c>
      <c r="B60" t="s">
        <v>294</v>
      </c>
      <c r="C60" t="s">
        <v>114</v>
      </c>
      <c r="D60" t="s">
        <v>159</v>
      </c>
      <c r="E60" t="s">
        <v>107</v>
      </c>
      <c r="F60">
        <v>2022</v>
      </c>
      <c r="G60" s="10" t="str">
        <f t="shared" si="4"/>
        <v/>
      </c>
      <c r="H60" s="10">
        <f t="shared" si="5"/>
        <v>292982.65474465408</v>
      </c>
      <c r="I60" s="10">
        <f t="shared" si="3"/>
        <v>292982.65474465408</v>
      </c>
      <c r="J60" s="10" t="str">
        <f t="shared" si="6"/>
        <v/>
      </c>
      <c r="W60" s="2">
        <v>92</v>
      </c>
      <c r="X60" s="2">
        <v>32076858</v>
      </c>
      <c r="Y60" s="3">
        <v>348661.5</v>
      </c>
      <c r="AC60" s="2">
        <v>106</v>
      </c>
      <c r="AD60" s="2">
        <v>25154203.805866666</v>
      </c>
      <c r="AE60" s="3">
        <v>237303.80948930816</v>
      </c>
      <c r="AR60" s="2">
        <v>0</v>
      </c>
      <c r="AS60" s="2">
        <v>0</v>
      </c>
    </row>
    <row r="61" spans="1:100">
      <c r="A61" t="s">
        <v>295</v>
      </c>
      <c r="B61" t="s">
        <v>296</v>
      </c>
      <c r="C61" t="s">
        <v>215</v>
      </c>
      <c r="D61" t="s">
        <v>266</v>
      </c>
      <c r="E61" t="s">
        <v>164</v>
      </c>
      <c r="F61">
        <v>2022</v>
      </c>
      <c r="G61" s="10" t="str">
        <f t="shared" si="4"/>
        <v/>
      </c>
      <c r="H61" s="10">
        <f t="shared" si="5"/>
        <v>91410.411230769241</v>
      </c>
      <c r="I61" s="10">
        <f t="shared" si="3"/>
        <v>87801.886615384632</v>
      </c>
      <c r="J61" s="10" t="str">
        <f t="shared" si="6"/>
        <v/>
      </c>
      <c r="Q61" s="2">
        <v>37</v>
      </c>
      <c r="R61" s="2">
        <v>2606769.3828000003</v>
      </c>
      <c r="S61" s="3">
        <v>70453.226562162163</v>
      </c>
      <c r="W61" s="2">
        <v>97</v>
      </c>
      <c r="X61" s="2">
        <v>6576992.4264000002</v>
      </c>
      <c r="Y61" s="3">
        <v>67804.045632989699</v>
      </c>
      <c r="Z61" s="2">
        <v>39</v>
      </c>
      <c r="AA61" s="2">
        <v>3565006.0380000002</v>
      </c>
      <c r="AB61" s="3">
        <v>91410.411230769241</v>
      </c>
      <c r="AL61" s="2">
        <v>49</v>
      </c>
      <c r="AM61" s="2">
        <v>4963002.1716</v>
      </c>
      <c r="AN61" s="3">
        <v>101285.75860408164</v>
      </c>
      <c r="AR61" s="2">
        <v>52</v>
      </c>
      <c r="AS61" s="2">
        <v>5065016.0568333333</v>
      </c>
      <c r="AT61" s="3">
        <v>97404.154939102562</v>
      </c>
      <c r="AU61" s="2">
        <v>0</v>
      </c>
      <c r="AV61" s="2">
        <v>0</v>
      </c>
      <c r="BA61" s="2">
        <v>8</v>
      </c>
      <c r="BB61" s="2">
        <v>810286.34279999998</v>
      </c>
      <c r="BC61" s="3">
        <v>101285.79285</v>
      </c>
      <c r="BG61" s="2">
        <v>0</v>
      </c>
      <c r="BH61" s="2">
        <v>0</v>
      </c>
      <c r="BS61" s="2">
        <v>0</v>
      </c>
      <c r="BT61" s="2">
        <v>0</v>
      </c>
      <c r="CK61" s="2">
        <v>15</v>
      </c>
      <c r="CL61" s="2">
        <v>1514520.6943466668</v>
      </c>
      <c r="CM61" s="3">
        <v>100968.04628977779</v>
      </c>
      <c r="CN61" s="2">
        <v>3</v>
      </c>
      <c r="CO61" s="2">
        <v>0</v>
      </c>
      <c r="CP61" s="3">
        <v>0</v>
      </c>
      <c r="CQ61" s="2">
        <v>4</v>
      </c>
      <c r="CR61" s="2">
        <v>336773.44800000003</v>
      </c>
      <c r="CS61" s="3">
        <v>84193.362000000008</v>
      </c>
      <c r="CT61" s="2">
        <v>2</v>
      </c>
      <c r="CU61" s="2">
        <v>127114.152</v>
      </c>
      <c r="CV61" s="3">
        <v>63557.076000000001</v>
      </c>
    </row>
    <row r="62" spans="1:100">
      <c r="A62" t="s">
        <v>297</v>
      </c>
      <c r="B62" t="s">
        <v>298</v>
      </c>
      <c r="C62" t="s">
        <v>135</v>
      </c>
      <c r="D62" t="s">
        <v>299</v>
      </c>
      <c r="E62" t="s">
        <v>107</v>
      </c>
      <c r="F62">
        <v>2021</v>
      </c>
      <c r="G62" s="10" t="str">
        <f t="shared" si="4"/>
        <v/>
      </c>
      <c r="H62" s="10" t="e">
        <f t="shared" si="5"/>
        <v>#NUM!</v>
      </c>
      <c r="I62" s="10">
        <f t="shared" si="3"/>
        <v>5716.7511990000003</v>
      </c>
      <c r="J62" s="10">
        <f t="shared" si="6"/>
        <v>9740.0245333333332</v>
      </c>
      <c r="AU62" s="2">
        <v>30</v>
      </c>
      <c r="AV62" s="2">
        <v>292200.73599999998</v>
      </c>
      <c r="AW62" s="3">
        <v>9740.0245333333332</v>
      </c>
      <c r="AX62" s="2">
        <v>0</v>
      </c>
      <c r="AY62" s="2">
        <v>0</v>
      </c>
      <c r="CE62" s="2">
        <v>8</v>
      </c>
      <c r="CF62" s="2">
        <v>36378.100080000004</v>
      </c>
      <c r="CG62" s="3">
        <v>4547.2625100000005</v>
      </c>
      <c r="CN62" s="2">
        <v>50</v>
      </c>
      <c r="CO62" s="2">
        <v>344311.99440000003</v>
      </c>
      <c r="CP62" s="3">
        <v>6886.2398880000001</v>
      </c>
    </row>
    <row r="63" spans="1:100">
      <c r="A63" t="s">
        <v>300</v>
      </c>
      <c r="B63" t="s">
        <v>301</v>
      </c>
      <c r="C63" t="s">
        <v>281</v>
      </c>
      <c r="D63" t="s">
        <v>159</v>
      </c>
      <c r="E63" t="s">
        <v>302</v>
      </c>
      <c r="F63">
        <v>2022</v>
      </c>
      <c r="G63" s="10">
        <f t="shared" si="4"/>
        <v>26903.5</v>
      </c>
      <c r="H63" s="10" t="e">
        <f t="shared" si="5"/>
        <v>#NUM!</v>
      </c>
      <c r="I63" s="10" t="e">
        <f t="shared" si="3"/>
        <v>#NUM!</v>
      </c>
      <c r="J63" s="10" t="str">
        <f t="shared" si="6"/>
        <v/>
      </c>
      <c r="K63" s="2">
        <v>10</v>
      </c>
      <c r="L63" s="2">
        <v>269035</v>
      </c>
      <c r="M63" s="3">
        <v>26903.5</v>
      </c>
    </row>
    <row r="64" spans="1:100">
      <c r="A64" t="s">
        <v>303</v>
      </c>
      <c r="B64" t="s">
        <v>304</v>
      </c>
      <c r="C64" t="s">
        <v>305</v>
      </c>
      <c r="D64" t="s">
        <v>306</v>
      </c>
      <c r="E64" t="s">
        <v>302</v>
      </c>
      <c r="F64">
        <v>2023</v>
      </c>
      <c r="G64" s="10" t="str">
        <f t="shared" si="4"/>
        <v/>
      </c>
      <c r="H64" s="10">
        <f t="shared" si="5"/>
        <v>7115.6561826086963</v>
      </c>
      <c r="I64" s="10">
        <f t="shared" si="3"/>
        <v>7357.6574739130438</v>
      </c>
      <c r="J64" s="10" t="str">
        <f t="shared" si="6"/>
        <v/>
      </c>
      <c r="Q64" s="2">
        <v>23</v>
      </c>
      <c r="R64" s="2">
        <v>145677.114</v>
      </c>
      <c r="S64" s="3">
        <v>6333.7875652173916</v>
      </c>
      <c r="T64" s="2">
        <v>1062</v>
      </c>
      <c r="U64" s="2">
        <v>6327124.0691999998</v>
      </c>
      <c r="V64" s="3">
        <v>5957.743944632768</v>
      </c>
      <c r="W64" s="2">
        <v>816</v>
      </c>
      <c r="X64" s="2">
        <v>4856645.1251999997</v>
      </c>
      <c r="Y64" s="3">
        <v>5951.7709867647054</v>
      </c>
      <c r="Z64" s="2">
        <v>762</v>
      </c>
      <c r="AA64" s="2">
        <v>6017913.8975999998</v>
      </c>
      <c r="AB64" s="3">
        <v>7897.5248000000001</v>
      </c>
      <c r="AL64" s="2">
        <v>378</v>
      </c>
      <c r="AM64" s="2">
        <v>3462354.1260000002</v>
      </c>
      <c r="AN64" s="3">
        <v>9159.6670000000013</v>
      </c>
      <c r="AR64" s="2">
        <v>234</v>
      </c>
      <c r="AS64" s="2">
        <v>2729785.2546666665</v>
      </c>
      <c r="AT64" s="3">
        <v>11665.748951566951</v>
      </c>
      <c r="BA64" s="2">
        <v>12</v>
      </c>
      <c r="BB64" s="2">
        <v>109916.004</v>
      </c>
      <c r="BC64" s="3">
        <v>9159.6669999999995</v>
      </c>
      <c r="BS64" s="2">
        <v>0</v>
      </c>
      <c r="BT64" s="2">
        <v>0</v>
      </c>
      <c r="CK64" s="2">
        <v>420</v>
      </c>
      <c r="CL64" s="2">
        <v>3943327.6422400004</v>
      </c>
      <c r="CM64" s="3">
        <v>9388.8753386666685</v>
      </c>
      <c r="CN64" s="2">
        <v>138</v>
      </c>
      <c r="CO64" s="2">
        <v>940855.04040000006</v>
      </c>
      <c r="CP64" s="3">
        <v>6817.7901478260874</v>
      </c>
      <c r="CT64" s="2">
        <v>18</v>
      </c>
      <c r="CU64" s="2">
        <v>103470.80040000001</v>
      </c>
      <c r="CV64" s="3">
        <v>5748.3778000000002</v>
      </c>
    </row>
    <row r="65" spans="1:100">
      <c r="A65" t="s">
        <v>307</v>
      </c>
      <c r="B65" t="s">
        <v>308</v>
      </c>
      <c r="C65" t="s">
        <v>105</v>
      </c>
      <c r="D65" t="s">
        <v>106</v>
      </c>
      <c r="E65" t="s">
        <v>107</v>
      </c>
      <c r="F65">
        <v>2022</v>
      </c>
      <c r="G65" s="10">
        <f t="shared" si="4"/>
        <v>282.43022705771051</v>
      </c>
      <c r="H65" s="10">
        <f t="shared" si="5"/>
        <v>276.23514071449472</v>
      </c>
      <c r="I65" s="10">
        <f t="shared" si="3"/>
        <v>281.73775023674239</v>
      </c>
      <c r="J65" s="10" t="str">
        <f t="shared" si="6"/>
        <v/>
      </c>
      <c r="K65" s="2">
        <v>8456</v>
      </c>
      <c r="L65" s="2">
        <v>2388230</v>
      </c>
      <c r="M65" s="3">
        <v>282.43022705771051</v>
      </c>
      <c r="N65" s="2">
        <v>1624</v>
      </c>
      <c r="O65" s="2">
        <v>311886.65319999994</v>
      </c>
      <c r="P65" s="3">
        <v>192.04843177339899</v>
      </c>
      <c r="Q65" s="2">
        <v>4556</v>
      </c>
      <c r="R65" s="2">
        <v>1274015.8332</v>
      </c>
      <c r="S65" s="3">
        <v>279.63473072870937</v>
      </c>
      <c r="T65" s="2">
        <v>16607</v>
      </c>
      <c r="U65" s="2">
        <v>4451674.2335999999</v>
      </c>
      <c r="V65" s="3">
        <v>268.06010920696093</v>
      </c>
      <c r="W65" s="2">
        <v>24014</v>
      </c>
      <c r="X65" s="2">
        <v>7163856.4800000004</v>
      </c>
      <c r="Y65" s="3">
        <v>298.32</v>
      </c>
      <c r="Z65" s="2">
        <v>3770</v>
      </c>
      <c r="AA65" s="2">
        <v>1004168.9856</v>
      </c>
      <c r="AB65" s="3">
        <v>266.35782111405837</v>
      </c>
      <c r="AC65" s="2">
        <v>13804</v>
      </c>
      <c r="AD65" s="2">
        <v>3766221.9418666665</v>
      </c>
      <c r="AE65" s="3">
        <v>272.83555070028012</v>
      </c>
      <c r="AI65" s="2">
        <v>1008</v>
      </c>
      <c r="AJ65" s="2">
        <v>255924.3</v>
      </c>
      <c r="AK65" s="3">
        <v>253.89315476190475</v>
      </c>
      <c r="AL65" s="2">
        <v>54711</v>
      </c>
      <c r="AM65" s="2">
        <v>16394015.9988</v>
      </c>
      <c r="AN65" s="3">
        <v>299.64752972528379</v>
      </c>
      <c r="AO65" s="2">
        <v>1232</v>
      </c>
      <c r="AP65" s="2">
        <v>345550.57133333333</v>
      </c>
      <c r="AQ65" s="3">
        <v>280.47935984848482</v>
      </c>
      <c r="AR65" s="2">
        <v>9688</v>
      </c>
      <c r="AS65" s="2">
        <v>3132847.1223333334</v>
      </c>
      <c r="AT65" s="3">
        <v>323.37398042251584</v>
      </c>
      <c r="AX65" s="2">
        <v>840</v>
      </c>
      <c r="AY65" s="2">
        <v>283259.03443333332</v>
      </c>
      <c r="AZ65" s="3">
        <v>337.21313623015874</v>
      </c>
      <c r="BA65" s="2">
        <v>2968</v>
      </c>
      <c r="BB65" s="2">
        <v>843475.93439999991</v>
      </c>
      <c r="BC65" s="3">
        <v>284.19000485175201</v>
      </c>
      <c r="BG65" s="2">
        <v>840</v>
      </c>
      <c r="BH65" s="2">
        <v>5.9105666666666667E-2</v>
      </c>
      <c r="BI65" s="3">
        <v>7.036388888888889E-5</v>
      </c>
      <c r="BM65" s="2">
        <v>896</v>
      </c>
      <c r="BN65" s="2">
        <v>253564.54200000002</v>
      </c>
      <c r="BO65" s="3">
        <v>282.99614062500001</v>
      </c>
      <c r="BS65" s="2">
        <v>224</v>
      </c>
      <c r="BT65" s="2">
        <v>74900.376106666678</v>
      </c>
      <c r="BU65" s="3">
        <v>334.37667904761912</v>
      </c>
      <c r="BV65" s="2">
        <v>0</v>
      </c>
      <c r="BW65" s="2">
        <v>0</v>
      </c>
      <c r="BY65" s="2">
        <v>0</v>
      </c>
      <c r="BZ65" s="2">
        <v>0</v>
      </c>
      <c r="CN65" s="2">
        <v>1028</v>
      </c>
      <c r="CO65" s="2">
        <v>3724.5252</v>
      </c>
      <c r="CP65" s="3">
        <v>3.6230789883268484</v>
      </c>
      <c r="CQ65" s="2">
        <v>2632</v>
      </c>
      <c r="CR65" s="2">
        <v>748123.91280000005</v>
      </c>
      <c r="CS65" s="3">
        <v>284.24160820668698</v>
      </c>
      <c r="CT65" s="2">
        <v>168</v>
      </c>
      <c r="CU65" s="2">
        <v>53166.590400000001</v>
      </c>
      <c r="CV65" s="3">
        <v>316.46780000000001</v>
      </c>
    </row>
    <row r="66" spans="1:100">
      <c r="A66" t="s">
        <v>309</v>
      </c>
      <c r="B66" t="s">
        <v>310</v>
      </c>
      <c r="C66" t="s">
        <v>132</v>
      </c>
      <c r="D66" t="s">
        <v>253</v>
      </c>
      <c r="E66" t="s">
        <v>107</v>
      </c>
      <c r="F66">
        <v>2022</v>
      </c>
      <c r="G66" s="10">
        <f t="shared" si="4"/>
        <v>63.066132621272807</v>
      </c>
      <c r="H66" s="10">
        <f t="shared" si="5"/>
        <v>67.237206427080224</v>
      </c>
      <c r="I66" s="10">
        <f t="shared" si="3"/>
        <v>73.50803680514565</v>
      </c>
      <c r="J66" s="10">
        <f t="shared" si="6"/>
        <v>348.03550302309907</v>
      </c>
      <c r="K66" s="2">
        <v>22470</v>
      </c>
      <c r="L66" s="2">
        <v>1417096</v>
      </c>
      <c r="M66" s="3">
        <v>63.066132621272807</v>
      </c>
      <c r="N66" s="2">
        <v>26824</v>
      </c>
      <c r="O66" s="2">
        <v>1803570.8251999998</v>
      </c>
      <c r="P66" s="3">
        <v>67.237206427080224</v>
      </c>
      <c r="Q66" s="2">
        <v>11576</v>
      </c>
      <c r="R66" s="2">
        <v>827826.06720000005</v>
      </c>
      <c r="S66" s="3">
        <v>71.512272563925364</v>
      </c>
      <c r="T66" s="2">
        <v>50598</v>
      </c>
      <c r="U66" s="2">
        <v>3393994.0979999998</v>
      </c>
      <c r="V66" s="3">
        <v>67.077633463773267</v>
      </c>
      <c r="W66" s="2">
        <v>68166</v>
      </c>
      <c r="X66" s="2">
        <v>5819635.5095999995</v>
      </c>
      <c r="Y66" s="3">
        <v>85.374461015755642</v>
      </c>
      <c r="AC66" s="2">
        <v>0</v>
      </c>
      <c r="AD66" s="2">
        <v>0</v>
      </c>
      <c r="AI66" s="2">
        <v>112</v>
      </c>
      <c r="AJ66" s="2">
        <v>7187.5181666666658</v>
      </c>
      <c r="AK66" s="3">
        <v>64.174269345238088</v>
      </c>
      <c r="AL66" s="2">
        <v>3485</v>
      </c>
      <c r="AM66" s="2">
        <v>315221.31959999999</v>
      </c>
      <c r="AN66" s="3">
        <v>90.450880803443326</v>
      </c>
      <c r="AO66" s="2">
        <v>0</v>
      </c>
      <c r="AP66" s="2">
        <v>0</v>
      </c>
      <c r="AR66" s="2">
        <v>11256</v>
      </c>
      <c r="AS66" s="2">
        <v>676921.06383333332</v>
      </c>
      <c r="AT66" s="3">
        <v>60.138687263089317</v>
      </c>
      <c r="AU66" s="2">
        <v>252390</v>
      </c>
      <c r="AV66" s="2">
        <v>87840680.60799998</v>
      </c>
      <c r="AW66" s="3">
        <v>348.03550302309907</v>
      </c>
      <c r="AX66" s="2">
        <v>10136</v>
      </c>
      <c r="AY66" s="2">
        <v>792466.03180000011</v>
      </c>
      <c r="AZ66" s="3">
        <v>78.18331016179954</v>
      </c>
      <c r="BA66" s="2">
        <v>10682</v>
      </c>
      <c r="BB66" s="2">
        <v>839038.42440000002</v>
      </c>
      <c r="BC66" s="3">
        <v>78.546941059726649</v>
      </c>
      <c r="BM66" s="2">
        <v>252</v>
      </c>
      <c r="BN66" s="2">
        <v>17043.0216</v>
      </c>
      <c r="BO66" s="3">
        <v>67.631038095238097</v>
      </c>
      <c r="BS66" s="2">
        <v>1596</v>
      </c>
      <c r="BT66" s="2">
        <v>120504.06647000001</v>
      </c>
      <c r="BU66" s="3">
        <v>75.503801046365922</v>
      </c>
      <c r="BY66" s="2">
        <v>13076</v>
      </c>
      <c r="BZ66" s="2">
        <v>699765.14329599997</v>
      </c>
      <c r="CA66" s="3">
        <v>53.515229680024468</v>
      </c>
      <c r="CK66" s="2">
        <v>840</v>
      </c>
      <c r="CL66" s="2">
        <v>77069.319786666674</v>
      </c>
      <c r="CM66" s="3">
        <v>91.749190222222225</v>
      </c>
      <c r="CN66" s="2">
        <v>2595</v>
      </c>
      <c r="CO66" s="2">
        <v>219575.4528</v>
      </c>
      <c r="CP66" s="3">
        <v>84.614818034682074</v>
      </c>
      <c r="CT66" s="2">
        <v>0</v>
      </c>
      <c r="CU66" s="2">
        <v>0</v>
      </c>
    </row>
    <row r="67" spans="1:100">
      <c r="A67" t="s">
        <v>311</v>
      </c>
      <c r="B67" t="s">
        <v>312</v>
      </c>
      <c r="C67" t="s">
        <v>119</v>
      </c>
      <c r="D67" t="s">
        <v>313</v>
      </c>
      <c r="E67" t="s">
        <v>107</v>
      </c>
      <c r="F67">
        <v>2024</v>
      </c>
      <c r="G67" s="10" t="str">
        <f t="shared" si="4"/>
        <v/>
      </c>
      <c r="H67" s="10">
        <f t="shared" si="5"/>
        <v>2444.289545116279</v>
      </c>
      <c r="I67" s="10">
        <f t="shared" ref="I67:I129" si="7">IF(MEDIAN(P67,S67,V67,Y67,AB67,AE67,AH67,AK67,AN67,AQ67,AT67,AZ67,BC67,BF67,BI67,BL67,BO67,BR67,BU67,BX67,CA67,CD67,CG67,CJ67,CM67,CP67,CS67,CV67,CY67)&lt;&gt;"",MEDIAN(P67,S67,V67,Y67,AB67,AE67,AH67,AK67,AN67,AQ67,AT67,AZ67,BC67,BF67,BI67,BL67,BO67,BR67,BU67,BX67,CA67,CD67,CG67,CJ67,CM67,CP67,CS67,CV67,CY67),"")</f>
        <v>2444.289545116279</v>
      </c>
      <c r="J67" s="10">
        <f t="shared" si="6"/>
        <v>7541.2215459915597</v>
      </c>
      <c r="T67" s="2">
        <v>1290</v>
      </c>
      <c r="U67" s="2">
        <v>3153133.5131999999</v>
      </c>
      <c r="V67" s="3">
        <v>2444.289545116279</v>
      </c>
      <c r="W67" s="2">
        <v>0</v>
      </c>
      <c r="X67" s="2">
        <v>0</v>
      </c>
      <c r="AR67" s="2">
        <v>0</v>
      </c>
      <c r="AS67" s="2">
        <v>0</v>
      </c>
      <c r="AU67" s="2">
        <v>4740</v>
      </c>
      <c r="AV67" s="2">
        <v>35745390.127999991</v>
      </c>
      <c r="AW67" s="3">
        <v>7541.2215459915597</v>
      </c>
    </row>
    <row r="68" spans="1:100">
      <c r="A68" t="s">
        <v>314</v>
      </c>
      <c r="B68" t="s">
        <v>315</v>
      </c>
      <c r="C68" t="s">
        <v>150</v>
      </c>
      <c r="D68" t="s">
        <v>191</v>
      </c>
      <c r="E68" t="s">
        <v>152</v>
      </c>
      <c r="F68">
        <v>2023</v>
      </c>
      <c r="G68" s="10">
        <f t="shared" si="4"/>
        <v>1242.0190839694656</v>
      </c>
      <c r="H68" s="10">
        <f t="shared" si="5"/>
        <v>974.06422579881666</v>
      </c>
      <c r="I68" s="10">
        <f t="shared" si="7"/>
        <v>906.0728158951315</v>
      </c>
      <c r="J68" s="10">
        <f t="shared" si="6"/>
        <v>6549.784313512313</v>
      </c>
      <c r="K68" s="2">
        <v>262</v>
      </c>
      <c r="L68" s="2">
        <v>325409</v>
      </c>
      <c r="M68" s="3">
        <v>1242.0190839694656</v>
      </c>
      <c r="Q68" s="2">
        <v>594</v>
      </c>
      <c r="R68" s="2">
        <v>382492.47959999996</v>
      </c>
      <c r="S68" s="3">
        <v>643.92673333333323</v>
      </c>
      <c r="W68" s="2">
        <v>8450</v>
      </c>
      <c r="X68" s="2">
        <v>8230842.7080000006</v>
      </c>
      <c r="Y68" s="3">
        <v>974.06422579881666</v>
      </c>
      <c r="Z68" s="2">
        <v>188</v>
      </c>
      <c r="AA68" s="2">
        <v>205408.236</v>
      </c>
      <c r="AB68" s="3">
        <v>1092.597</v>
      </c>
      <c r="AC68" s="2">
        <v>9160</v>
      </c>
      <c r="AD68" s="2">
        <v>8330740.6181333326</v>
      </c>
      <c r="AE68" s="3">
        <v>909.46949979621536</v>
      </c>
      <c r="AI68" s="2">
        <v>8</v>
      </c>
      <c r="AJ68" s="2">
        <v>12049.166666666666</v>
      </c>
      <c r="AK68" s="3">
        <v>1506.1458333333333</v>
      </c>
      <c r="AL68" s="2">
        <v>623</v>
      </c>
      <c r="AM68" s="2">
        <v>867005.92440000002</v>
      </c>
      <c r="AN68" s="3">
        <v>1391.6628000000001</v>
      </c>
      <c r="AO68" s="2">
        <v>26</v>
      </c>
      <c r="AP68" s="2">
        <v>18382.953866666667</v>
      </c>
      <c r="AQ68" s="3">
        <v>707.03668717948722</v>
      </c>
      <c r="AU68" s="2">
        <v>4507</v>
      </c>
      <c r="AV68" s="2">
        <v>29519877.900999993</v>
      </c>
      <c r="AW68" s="3">
        <v>6549.784313512313</v>
      </c>
      <c r="AX68" s="2">
        <v>224</v>
      </c>
      <c r="AY68" s="2">
        <v>202199.45356666669</v>
      </c>
      <c r="AZ68" s="3">
        <v>902.67613199404775</v>
      </c>
      <c r="BA68" s="2">
        <v>494</v>
      </c>
      <c r="BB68" s="2">
        <v>422215.27919999999</v>
      </c>
      <c r="BC68" s="3">
        <v>854.68679999999995</v>
      </c>
      <c r="BG68" s="2">
        <v>190</v>
      </c>
      <c r="BH68" s="2">
        <v>64483.691276666665</v>
      </c>
      <c r="BI68" s="3">
        <v>339.38784882456139</v>
      </c>
      <c r="CK68" s="2">
        <v>6</v>
      </c>
      <c r="CL68" s="2">
        <v>10395.200000000001</v>
      </c>
      <c r="CM68" s="3">
        <v>1732.5333333333335</v>
      </c>
      <c r="CT68" s="2">
        <v>32</v>
      </c>
      <c r="CU68" s="2">
        <v>14437.196400000001</v>
      </c>
      <c r="CV68" s="3">
        <v>451.16238750000002</v>
      </c>
    </row>
    <row r="69" spans="1:100">
      <c r="A69" t="s">
        <v>316</v>
      </c>
      <c r="B69" t="s">
        <v>317</v>
      </c>
      <c r="C69" t="s">
        <v>114</v>
      </c>
      <c r="D69" t="s">
        <v>318</v>
      </c>
      <c r="E69" t="s">
        <v>168</v>
      </c>
      <c r="F69">
        <v>2022</v>
      </c>
      <c r="G69" s="10" t="str">
        <f t="shared" si="4"/>
        <v/>
      </c>
      <c r="H69" s="10">
        <f t="shared" si="5"/>
        <v>2025.6158528576357</v>
      </c>
      <c r="I69" s="10">
        <f t="shared" si="7"/>
        <v>1840.0497616935484</v>
      </c>
      <c r="J69" s="10">
        <f t="shared" si="6"/>
        <v>5417.1501753901166</v>
      </c>
      <c r="Q69" s="2">
        <v>603</v>
      </c>
      <c r="R69" s="2">
        <v>1317305.0484</v>
      </c>
      <c r="S69" s="3">
        <v>2184.585486567164</v>
      </c>
      <c r="T69" s="2">
        <v>3601</v>
      </c>
      <c r="U69" s="2">
        <v>5907891.9900000002</v>
      </c>
      <c r="V69" s="3">
        <v>1640.6253790613719</v>
      </c>
      <c r="W69" s="2">
        <v>3285</v>
      </c>
      <c r="X69" s="2">
        <v>5221833.5532</v>
      </c>
      <c r="Y69" s="3">
        <v>1589.5992551598174</v>
      </c>
      <c r="Z69" s="2">
        <v>2853</v>
      </c>
      <c r="AA69" s="2">
        <v>5622677.1875999998</v>
      </c>
      <c r="AB69" s="3">
        <v>1970.7946679284962</v>
      </c>
      <c r="AC69" s="2">
        <v>2928</v>
      </c>
      <c r="AD69" s="2">
        <v>3643971.259633333</v>
      </c>
      <c r="AE69" s="3">
        <v>1244.5257034266847</v>
      </c>
      <c r="AL69" s="2">
        <v>1304</v>
      </c>
      <c r="AM69" s="2">
        <v>2781416.352</v>
      </c>
      <c r="AN69" s="3">
        <v>2132.9879999999998</v>
      </c>
      <c r="AO69" s="2">
        <v>101</v>
      </c>
      <c r="AP69" s="2">
        <v>218318.88586666668</v>
      </c>
      <c r="AQ69" s="3">
        <v>2161.5731273927395</v>
      </c>
      <c r="AR69" s="2">
        <v>494</v>
      </c>
      <c r="AS69" s="2">
        <v>1027735.8966666667</v>
      </c>
      <c r="AT69" s="3">
        <v>2080.4370377867749</v>
      </c>
      <c r="AU69" s="2">
        <v>12304</v>
      </c>
      <c r="AV69" s="2">
        <v>66652615.757999994</v>
      </c>
      <c r="AW69" s="3">
        <v>5417.1501753901166</v>
      </c>
      <c r="BA69" s="2">
        <v>215</v>
      </c>
      <c r="BB69" s="2">
        <v>503658.13080000004</v>
      </c>
      <c r="BC69" s="3">
        <v>2342.5959572093025</v>
      </c>
      <c r="BG69" s="2">
        <v>151</v>
      </c>
      <c r="BH69" s="2">
        <v>249137.47768000001</v>
      </c>
      <c r="BI69" s="3">
        <v>1649.9170707284768</v>
      </c>
      <c r="BM69" s="2">
        <v>44</v>
      </c>
      <c r="BN69" s="2">
        <v>99297.303599999999</v>
      </c>
      <c r="BO69" s="3">
        <v>2256.7568999999999</v>
      </c>
      <c r="BV69" s="2">
        <v>155</v>
      </c>
      <c r="BW69" s="2">
        <v>299423.78399999999</v>
      </c>
      <c r="BX69" s="3">
        <v>1931.7663483870967</v>
      </c>
      <c r="CK69" s="2">
        <v>608</v>
      </c>
      <c r="CL69" s="2">
        <v>902262.8187200001</v>
      </c>
      <c r="CM69" s="3">
        <v>1483.9848992105265</v>
      </c>
      <c r="CN69" s="2">
        <v>352</v>
      </c>
      <c r="CO69" s="2">
        <v>615413.27760000003</v>
      </c>
      <c r="CP69" s="3">
        <v>1748.333175</v>
      </c>
      <c r="CQ69" s="2">
        <v>61</v>
      </c>
      <c r="CR69" s="2">
        <v>100086.36</v>
      </c>
      <c r="CS69" s="3">
        <v>1640.76</v>
      </c>
      <c r="CT69" s="2">
        <v>48</v>
      </c>
      <c r="CU69" s="2">
        <v>72845.269199999995</v>
      </c>
      <c r="CV69" s="3">
        <v>1517.6097749999999</v>
      </c>
    </row>
    <row r="70" spans="1:100">
      <c r="A70" t="s">
        <v>319</v>
      </c>
      <c r="B70" t="s">
        <v>320</v>
      </c>
      <c r="C70" t="s">
        <v>105</v>
      </c>
      <c r="D70" t="s">
        <v>106</v>
      </c>
      <c r="E70" t="s">
        <v>107</v>
      </c>
      <c r="F70">
        <v>2024</v>
      </c>
      <c r="G70" s="10" t="str">
        <f t="shared" si="4"/>
        <v/>
      </c>
      <c r="H70" s="10">
        <f t="shared" si="5"/>
        <v>238.46956915254239</v>
      </c>
      <c r="I70" s="10">
        <f t="shared" si="7"/>
        <v>225.29186666666669</v>
      </c>
      <c r="J70" s="10">
        <f t="shared" si="6"/>
        <v>1143.55621512073</v>
      </c>
      <c r="K70" s="2">
        <v>0</v>
      </c>
      <c r="L70" s="2">
        <v>0</v>
      </c>
      <c r="N70" s="2">
        <v>0</v>
      </c>
      <c r="O70" s="2">
        <v>0</v>
      </c>
      <c r="T70" s="2">
        <v>3678</v>
      </c>
      <c r="U70" s="2">
        <v>497317.33919999999</v>
      </c>
      <c r="V70" s="3">
        <v>135.21406721044045</v>
      </c>
      <c r="W70" s="2">
        <v>38940</v>
      </c>
      <c r="X70" s="2">
        <v>9286005.0228000004</v>
      </c>
      <c r="Y70" s="3">
        <v>238.46956915254239</v>
      </c>
      <c r="Z70" s="2">
        <v>0</v>
      </c>
      <c r="AA70" s="2">
        <v>0</v>
      </c>
      <c r="AC70" s="2">
        <v>12404</v>
      </c>
      <c r="AD70" s="2">
        <v>3825301.0434666667</v>
      </c>
      <c r="AE70" s="3">
        <v>308.39253817048262</v>
      </c>
      <c r="AI70" s="2">
        <v>1080</v>
      </c>
      <c r="AJ70" s="2">
        <v>240227.15299999999</v>
      </c>
      <c r="AK70" s="3">
        <v>222.43254907407407</v>
      </c>
      <c r="AL70" s="2">
        <v>0</v>
      </c>
      <c r="AM70" s="2">
        <v>0</v>
      </c>
      <c r="AO70" s="2">
        <v>0</v>
      </c>
      <c r="AP70" s="2">
        <v>0</v>
      </c>
      <c r="AR70" s="2">
        <v>29490</v>
      </c>
      <c r="AS70" s="2">
        <v>8713419.3485000003</v>
      </c>
      <c r="AT70" s="3">
        <v>295.47030683282469</v>
      </c>
      <c r="AU70" s="2">
        <v>67920</v>
      </c>
      <c r="AV70" s="2">
        <v>77670338.130999982</v>
      </c>
      <c r="AW70" s="3">
        <v>1143.55621512073</v>
      </c>
      <c r="AX70" s="2">
        <v>0</v>
      </c>
      <c r="AY70" s="2">
        <v>0</v>
      </c>
      <c r="BA70" s="2">
        <v>4320</v>
      </c>
      <c r="BB70" s="2">
        <v>982451.28960000002</v>
      </c>
      <c r="BC70" s="3">
        <v>227.41928000000001</v>
      </c>
      <c r="BG70" s="2">
        <v>0</v>
      </c>
      <c r="BH70" s="2">
        <v>0</v>
      </c>
      <c r="BM70" s="2">
        <v>0</v>
      </c>
      <c r="BN70" s="2">
        <v>0</v>
      </c>
      <c r="BV70" s="2">
        <v>990</v>
      </c>
      <c r="BW70" s="2">
        <v>220932.8088</v>
      </c>
      <c r="BX70" s="3">
        <v>223.16445333333334</v>
      </c>
      <c r="CN70" s="2">
        <v>303</v>
      </c>
      <c r="CO70" s="2">
        <v>0</v>
      </c>
      <c r="CP70" s="3">
        <v>0</v>
      </c>
    </row>
    <row r="71" spans="1:100">
      <c r="A71" t="s">
        <v>321</v>
      </c>
      <c r="B71" t="s">
        <v>322</v>
      </c>
      <c r="C71" t="s">
        <v>105</v>
      </c>
      <c r="D71" t="s">
        <v>323</v>
      </c>
      <c r="E71" t="s">
        <v>107</v>
      </c>
      <c r="F71">
        <v>2022</v>
      </c>
      <c r="G71" s="10">
        <f t="shared" si="4"/>
        <v>1265.3146924723178</v>
      </c>
      <c r="H71" s="10">
        <f t="shared" si="5"/>
        <v>40.978999742455926</v>
      </c>
      <c r="I71" s="10">
        <f t="shared" si="7"/>
        <v>41.349065043615042</v>
      </c>
      <c r="J71" s="10" t="str">
        <f t="shared" si="6"/>
        <v/>
      </c>
      <c r="K71" s="2">
        <v>21494</v>
      </c>
      <c r="L71" s="2">
        <v>27196674</v>
      </c>
      <c r="M71" s="3">
        <v>1265.3146924723178</v>
      </c>
      <c r="N71" s="2">
        <v>1809270</v>
      </c>
      <c r="O71" s="2">
        <v>55080025.280599996</v>
      </c>
      <c r="P71" s="3">
        <v>30.443231403052057</v>
      </c>
      <c r="Q71" s="2">
        <v>16545</v>
      </c>
      <c r="R71" s="2">
        <v>724750.54080000008</v>
      </c>
      <c r="S71" s="3">
        <v>43.804807543064378</v>
      </c>
      <c r="T71" s="2">
        <v>469128</v>
      </c>
      <c r="U71" s="2">
        <v>15725817.9804</v>
      </c>
      <c r="V71" s="3">
        <v>33.52138005064716</v>
      </c>
      <c r="W71" s="2">
        <v>421924</v>
      </c>
      <c r="X71" s="2">
        <v>11697312.158400001</v>
      </c>
      <c r="Y71" s="3">
        <v>27.723742091940732</v>
      </c>
      <c r="Z71" s="2">
        <v>198947</v>
      </c>
      <c r="AA71" s="2">
        <v>11929305.1812</v>
      </c>
      <c r="AB71" s="3">
        <v>59.962227031319898</v>
      </c>
      <c r="AI71" s="2">
        <v>23310</v>
      </c>
      <c r="AJ71" s="2">
        <v>963846.70616666658</v>
      </c>
      <c r="AK71" s="3">
        <v>41.349065043615042</v>
      </c>
      <c r="AL71" s="2">
        <v>34133</v>
      </c>
      <c r="AM71" s="2">
        <v>1527383.4839999999</v>
      </c>
      <c r="AN71" s="3">
        <v>44.747999999999998</v>
      </c>
      <c r="AO71" s="2">
        <v>31770</v>
      </c>
      <c r="AP71" s="2">
        <v>1290145.8472</v>
      </c>
      <c r="AQ71" s="3">
        <v>40.608934441296817</v>
      </c>
      <c r="AU71" s="2">
        <v>0</v>
      </c>
      <c r="AV71" s="2">
        <v>0</v>
      </c>
      <c r="AX71" s="2">
        <v>39060</v>
      </c>
      <c r="AY71" s="2">
        <v>1989468.0518666669</v>
      </c>
      <c r="AZ71" s="3">
        <v>50.93364188086705</v>
      </c>
      <c r="BA71" s="2">
        <v>381720</v>
      </c>
      <c r="BB71" s="2">
        <v>16762738.0272</v>
      </c>
      <c r="BC71" s="3">
        <v>43.913701213454893</v>
      </c>
      <c r="BD71" s="2">
        <v>180</v>
      </c>
      <c r="BE71" s="2">
        <v>5340.294218666666</v>
      </c>
      <c r="BF71" s="3">
        <v>29.668301214814811</v>
      </c>
      <c r="BG71" s="2">
        <v>257580</v>
      </c>
      <c r="BH71" s="2">
        <v>11744130.352588667</v>
      </c>
      <c r="BI71" s="3">
        <v>45.594108054152755</v>
      </c>
      <c r="BJ71" s="2">
        <v>13230</v>
      </c>
      <c r="BK71" s="2">
        <v>389359.80599999998</v>
      </c>
      <c r="BL71" s="3">
        <v>29.430068480725623</v>
      </c>
      <c r="BM71" s="2">
        <v>48960</v>
      </c>
      <c r="BN71" s="2">
        <v>2137673.1156000001</v>
      </c>
      <c r="BO71" s="3">
        <v>43.661624093137256</v>
      </c>
      <c r="BS71" s="2">
        <v>160</v>
      </c>
      <c r="BT71" s="2">
        <v>12249.122483333334</v>
      </c>
      <c r="BU71" s="3">
        <v>76.557015520833346</v>
      </c>
      <c r="BV71" s="2">
        <v>0</v>
      </c>
      <c r="BW71" s="2">
        <v>0</v>
      </c>
      <c r="CB71" s="2">
        <v>3120</v>
      </c>
      <c r="CC71" s="2">
        <v>136666.3584</v>
      </c>
      <c r="CD71" s="3">
        <v>43.803319999999999</v>
      </c>
      <c r="CE71" s="2">
        <v>2520</v>
      </c>
      <c r="CF71" s="2">
        <v>58401.027520000003</v>
      </c>
      <c r="CG71" s="3">
        <v>23.175010920634922</v>
      </c>
      <c r="CH71" s="2">
        <v>295320</v>
      </c>
      <c r="CI71" s="2">
        <v>8465945.0026666671</v>
      </c>
      <c r="CJ71" s="3">
        <v>28.667022222222222</v>
      </c>
      <c r="CN71" s="2">
        <v>4305</v>
      </c>
      <c r="CO71" s="2">
        <v>197723.5128</v>
      </c>
      <c r="CP71" s="3">
        <v>45.928806689895467</v>
      </c>
      <c r="CQ71" s="2">
        <v>84840</v>
      </c>
      <c r="CR71" s="2">
        <v>2200825.9680000003</v>
      </c>
      <c r="CS71" s="3">
        <v>25.940900141442718</v>
      </c>
      <c r="CT71" s="2">
        <v>8730</v>
      </c>
      <c r="CU71" s="2">
        <v>228395.2836</v>
      </c>
      <c r="CV71" s="3">
        <v>26.162117250859104</v>
      </c>
    </row>
    <row r="72" spans="1:100">
      <c r="A72" t="s">
        <v>324</v>
      </c>
      <c r="B72" t="s">
        <v>325</v>
      </c>
      <c r="C72" t="s">
        <v>326</v>
      </c>
      <c r="D72" t="s">
        <v>191</v>
      </c>
      <c r="E72" t="s">
        <v>152</v>
      </c>
      <c r="F72">
        <v>2023</v>
      </c>
      <c r="G72" s="10" t="str">
        <f t="shared" si="4"/>
        <v/>
      </c>
      <c r="H72" s="10">
        <f t="shared" si="5"/>
        <v>911.90978293001785</v>
      </c>
      <c r="I72" s="10">
        <f t="shared" si="7"/>
        <v>748.4849876578852</v>
      </c>
      <c r="J72" s="10">
        <f t="shared" si="6"/>
        <v>687.66241552371673</v>
      </c>
      <c r="Q72" s="2">
        <v>15270</v>
      </c>
      <c r="R72" s="2">
        <v>15943712.4</v>
      </c>
      <c r="S72" s="3">
        <v>1044.1200000000001</v>
      </c>
      <c r="T72" s="2">
        <v>96672</v>
      </c>
      <c r="U72" s="2">
        <v>50158422.507600002</v>
      </c>
      <c r="V72" s="3">
        <v>518.85160654170807</v>
      </c>
      <c r="W72" s="2">
        <v>191674</v>
      </c>
      <c r="X72" s="2">
        <v>100065325.4568</v>
      </c>
      <c r="Y72" s="3">
        <v>522.05998443607371</v>
      </c>
      <c r="Z72" s="2">
        <v>74962</v>
      </c>
      <c r="AA72" s="2">
        <v>58447838.855999999</v>
      </c>
      <c r="AB72" s="3">
        <v>779.6995658600357</v>
      </c>
      <c r="AC72" s="2">
        <v>294</v>
      </c>
      <c r="AD72" s="2">
        <v>1936742.4273666667</v>
      </c>
      <c r="AE72" s="3">
        <v>6587.5592767573698</v>
      </c>
      <c r="AL72" s="2">
        <v>2504</v>
      </c>
      <c r="AM72" s="2">
        <v>2826473.1132</v>
      </c>
      <c r="AN72" s="3">
        <v>1128.783192172524</v>
      </c>
      <c r="AU72" s="2">
        <v>297403</v>
      </c>
      <c r="AV72" s="2">
        <v>204512865.36399993</v>
      </c>
      <c r="AW72" s="3">
        <v>687.66241552371673</v>
      </c>
      <c r="AX72" s="2">
        <v>27264</v>
      </c>
      <c r="AY72" s="2">
        <v>15210267.52</v>
      </c>
      <c r="AZ72" s="3">
        <v>557.88833333333332</v>
      </c>
      <c r="BM72" s="2">
        <v>2771</v>
      </c>
      <c r="BN72" s="2">
        <v>2074051.9007999999</v>
      </c>
      <c r="BO72" s="3">
        <v>748.4849876578852</v>
      </c>
      <c r="BY72" s="2">
        <v>0</v>
      </c>
      <c r="BZ72" s="2">
        <v>0</v>
      </c>
      <c r="CN72" s="2">
        <v>6961</v>
      </c>
      <c r="CO72" s="2">
        <v>2234301.9468</v>
      </c>
      <c r="CP72" s="3">
        <v>320.9742776612556</v>
      </c>
    </row>
    <row r="73" spans="1:100">
      <c r="A73" t="s">
        <v>327</v>
      </c>
      <c r="B73" t="s">
        <v>328</v>
      </c>
      <c r="C73" t="s">
        <v>132</v>
      </c>
      <c r="D73" t="s">
        <v>329</v>
      </c>
      <c r="E73" t="s">
        <v>107</v>
      </c>
      <c r="F73">
        <v>2023</v>
      </c>
      <c r="G73" s="10" t="str">
        <f t="shared" si="4"/>
        <v/>
      </c>
      <c r="H73" s="10">
        <f t="shared" si="5"/>
        <v>1030.515788768523</v>
      </c>
      <c r="I73" s="10">
        <f t="shared" si="7"/>
        <v>901.36661711728402</v>
      </c>
      <c r="J73" s="10" t="str">
        <f t="shared" si="6"/>
        <v/>
      </c>
      <c r="K73" s="2">
        <v>0</v>
      </c>
      <c r="L73" s="2">
        <v>0</v>
      </c>
      <c r="Q73" s="2">
        <v>0</v>
      </c>
      <c r="R73" s="2">
        <v>0</v>
      </c>
      <c r="T73" s="2">
        <v>4063</v>
      </c>
      <c r="U73" s="2">
        <v>4462558.4387999997</v>
      </c>
      <c r="V73" s="3">
        <v>1098.3407429977849</v>
      </c>
      <c r="W73" s="2">
        <v>2850</v>
      </c>
      <c r="X73" s="2">
        <v>1832447.0076000001</v>
      </c>
      <c r="Y73" s="3">
        <v>642.96386231578947</v>
      </c>
      <c r="Z73" s="2">
        <v>1378</v>
      </c>
      <c r="AA73" s="2">
        <v>1507859.9316</v>
      </c>
      <c r="AB73" s="3">
        <v>1094.2379764876632</v>
      </c>
      <c r="AR73" s="2">
        <v>2700</v>
      </c>
      <c r="AS73" s="2">
        <v>2610342.7228333335</v>
      </c>
      <c r="AT73" s="3">
        <v>966.7936010493828</v>
      </c>
      <c r="BA73" s="2">
        <v>0</v>
      </c>
      <c r="BB73" s="2">
        <v>0</v>
      </c>
      <c r="BV73" s="2">
        <v>0</v>
      </c>
      <c r="BW73" s="2">
        <v>0</v>
      </c>
      <c r="CK73" s="2">
        <v>810</v>
      </c>
      <c r="CL73" s="2">
        <v>677111.10288000002</v>
      </c>
      <c r="CM73" s="3">
        <v>835.93963318518524</v>
      </c>
      <c r="CN73" s="2">
        <v>0</v>
      </c>
      <c r="CO73" s="2">
        <v>0</v>
      </c>
      <c r="CT73" s="2">
        <v>120</v>
      </c>
      <c r="CU73" s="2">
        <v>73116.740399999995</v>
      </c>
      <c r="CV73" s="3">
        <v>609.30616999999995</v>
      </c>
    </row>
    <row r="74" spans="1:100">
      <c r="A74" t="s">
        <v>330</v>
      </c>
      <c r="B74" t="s">
        <v>331</v>
      </c>
      <c r="C74" t="s">
        <v>135</v>
      </c>
      <c r="D74" t="s">
        <v>142</v>
      </c>
      <c r="E74" t="s">
        <v>107</v>
      </c>
      <c r="F74">
        <v>2024</v>
      </c>
      <c r="G74" s="10" t="str">
        <f t="shared" si="4"/>
        <v/>
      </c>
      <c r="H74" s="10">
        <f t="shared" si="5"/>
        <v>4476.678789122373</v>
      </c>
      <c r="I74" s="10">
        <f t="shared" si="7"/>
        <v>4731.0888428571434</v>
      </c>
      <c r="J74" s="10">
        <f t="shared" si="6"/>
        <v>9329.2298374925704</v>
      </c>
      <c r="Q74" s="2">
        <v>69</v>
      </c>
      <c r="R74" s="2">
        <v>305921.1936</v>
      </c>
      <c r="S74" s="3">
        <v>4433.6404869565213</v>
      </c>
      <c r="T74" s="2">
        <v>5496</v>
      </c>
      <c r="U74" s="2">
        <v>22598981.0112</v>
      </c>
      <c r="V74" s="3">
        <v>4111.8961082969436</v>
      </c>
      <c r="W74" s="2">
        <v>809</v>
      </c>
      <c r="X74" s="2">
        <v>3621633.1403999999</v>
      </c>
      <c r="Y74" s="3">
        <v>4476.678789122373</v>
      </c>
      <c r="Z74" s="2">
        <v>872</v>
      </c>
      <c r="AA74" s="2">
        <v>4389778.8</v>
      </c>
      <c r="AB74" s="3">
        <v>5034.1499999999996</v>
      </c>
      <c r="AC74" s="2">
        <v>131</v>
      </c>
      <c r="AD74" s="2">
        <v>543154.0355</v>
      </c>
      <c r="AE74" s="3">
        <v>4146.2140114503818</v>
      </c>
      <c r="AL74" s="2">
        <v>35</v>
      </c>
      <c r="AM74" s="2">
        <v>176195.25</v>
      </c>
      <c r="AN74" s="3">
        <v>5034.1499999999996</v>
      </c>
      <c r="AR74" s="2">
        <v>517</v>
      </c>
      <c r="AS74" s="2">
        <v>2928814.3238333333</v>
      </c>
      <c r="AT74" s="3">
        <v>5665.0180344938753</v>
      </c>
      <c r="AU74" s="2">
        <v>3366</v>
      </c>
      <c r="AV74" s="2">
        <v>31402187.632999994</v>
      </c>
      <c r="AW74" s="3">
        <v>9329.2298374925704</v>
      </c>
      <c r="BA74" s="2">
        <v>50</v>
      </c>
      <c r="BB74" s="2">
        <v>251707.5</v>
      </c>
      <c r="BC74" s="3">
        <v>5034.1499999999996</v>
      </c>
      <c r="BG74" s="2">
        <v>68</v>
      </c>
      <c r="BH74" s="2">
        <v>0.41373966666666667</v>
      </c>
      <c r="BI74" s="3">
        <v>6.0844068627450981E-3</v>
      </c>
      <c r="BS74" s="2">
        <v>42</v>
      </c>
      <c r="BT74" s="2">
        <v>202352.3775</v>
      </c>
      <c r="BU74" s="3">
        <v>4817.9137499999997</v>
      </c>
      <c r="CK74" s="2">
        <v>0</v>
      </c>
      <c r="CL74" s="2">
        <v>0</v>
      </c>
      <c r="CN74" s="2">
        <v>308</v>
      </c>
      <c r="CO74" s="2">
        <v>1457175.3636</v>
      </c>
      <c r="CP74" s="3">
        <v>4731.0888428571434</v>
      </c>
    </row>
    <row r="75" spans="1:100">
      <c r="A75" t="s">
        <v>332</v>
      </c>
      <c r="B75" t="s">
        <v>333</v>
      </c>
      <c r="C75" t="s">
        <v>105</v>
      </c>
      <c r="D75" t="s">
        <v>129</v>
      </c>
      <c r="E75" t="s">
        <v>107</v>
      </c>
      <c r="F75">
        <v>2021</v>
      </c>
      <c r="G75" s="10">
        <f t="shared" si="4"/>
        <v>1.6132701421800948</v>
      </c>
      <c r="H75" s="10" t="e">
        <f t="shared" si="5"/>
        <v>#NUM!</v>
      </c>
      <c r="I75" s="10" t="e">
        <f t="shared" si="7"/>
        <v>#NUM!</v>
      </c>
      <c r="J75" s="10">
        <f t="shared" si="6"/>
        <v>10.65168412435052</v>
      </c>
      <c r="K75" s="2">
        <v>75960</v>
      </c>
      <c r="L75" s="2">
        <v>122544</v>
      </c>
      <c r="M75" s="3">
        <v>1.6132701421800948</v>
      </c>
      <c r="AU75" s="2">
        <v>687090</v>
      </c>
      <c r="AV75" s="2">
        <v>7318665.6449999996</v>
      </c>
      <c r="AW75" s="3">
        <v>10.65168412435052</v>
      </c>
    </row>
    <row r="76" spans="1:100">
      <c r="A76" t="s">
        <v>334</v>
      </c>
      <c r="B76" t="s">
        <v>335</v>
      </c>
      <c r="C76" t="s">
        <v>132</v>
      </c>
      <c r="D76" t="s">
        <v>253</v>
      </c>
      <c r="E76" t="s">
        <v>107</v>
      </c>
      <c r="F76">
        <v>2022</v>
      </c>
      <c r="G76" s="10" t="str">
        <f t="shared" si="4"/>
        <v/>
      </c>
      <c r="H76" s="10" t="e">
        <f t="shared" si="5"/>
        <v>#NUM!</v>
      </c>
      <c r="I76" s="10" t="e">
        <f t="shared" si="7"/>
        <v>#NUM!</v>
      </c>
      <c r="J76" s="10">
        <f t="shared" si="6"/>
        <v>2094.5309362455723</v>
      </c>
      <c r="AU76" s="2">
        <v>1694</v>
      </c>
      <c r="AV76" s="2">
        <v>3548135.4059999995</v>
      </c>
      <c r="AW76" s="3">
        <v>2094.5309362455723</v>
      </c>
    </row>
    <row r="77" spans="1:100">
      <c r="A77" t="s">
        <v>336</v>
      </c>
      <c r="B77" t="s">
        <v>337</v>
      </c>
      <c r="C77" t="s">
        <v>114</v>
      </c>
      <c r="D77" t="s">
        <v>338</v>
      </c>
      <c r="E77" t="s">
        <v>339</v>
      </c>
      <c r="F77">
        <v>2022</v>
      </c>
      <c r="G77" s="10" t="str">
        <f t="shared" si="4"/>
        <v/>
      </c>
      <c r="H77" s="10">
        <f t="shared" si="5"/>
        <v>4646.6632897157633</v>
      </c>
      <c r="I77" s="10">
        <f t="shared" si="7"/>
        <v>4508.1993742816094</v>
      </c>
      <c r="J77" s="10" t="str">
        <f t="shared" si="6"/>
        <v/>
      </c>
      <c r="Q77" s="2">
        <v>174</v>
      </c>
      <c r="R77" s="2">
        <v>790996.97160000005</v>
      </c>
      <c r="S77" s="3">
        <v>4545.959606896552</v>
      </c>
      <c r="T77" s="2">
        <v>1149</v>
      </c>
      <c r="U77" s="2">
        <v>5333554.3931999998</v>
      </c>
      <c r="V77" s="3">
        <v>4641.9098287206261</v>
      </c>
      <c r="W77" s="2">
        <v>422</v>
      </c>
      <c r="X77" s="2">
        <v>1962897.8688000001</v>
      </c>
      <c r="Y77" s="3">
        <v>4651.4167507109005</v>
      </c>
      <c r="Z77" s="2">
        <v>835</v>
      </c>
      <c r="AA77" s="2">
        <v>3491043.5603999998</v>
      </c>
      <c r="AB77" s="3">
        <v>4180.8904914970062</v>
      </c>
      <c r="AL77" s="2">
        <v>712</v>
      </c>
      <c r="AM77" s="2">
        <v>3544489.08</v>
      </c>
      <c r="AN77" s="3">
        <v>4978.2150000000001</v>
      </c>
      <c r="AR77" s="2">
        <v>747</v>
      </c>
      <c r="AS77" s="2">
        <v>3631745.1025</v>
      </c>
      <c r="AT77" s="3">
        <v>4861.7738989290492</v>
      </c>
      <c r="BA77" s="2">
        <v>0</v>
      </c>
      <c r="BB77" s="2">
        <v>0</v>
      </c>
      <c r="BG77" s="2">
        <v>304</v>
      </c>
      <c r="BH77" s="2">
        <v>898895.76467599999</v>
      </c>
      <c r="BI77" s="3">
        <v>2956.8939627499999</v>
      </c>
      <c r="BM77" s="2">
        <v>144</v>
      </c>
      <c r="BN77" s="2">
        <v>643743.23640000005</v>
      </c>
      <c r="BO77" s="3">
        <v>4470.4391416666667</v>
      </c>
      <c r="BS77" s="2">
        <v>233</v>
      </c>
      <c r="BT77" s="2">
        <v>736211.97220466682</v>
      </c>
      <c r="BU77" s="3">
        <v>3159.7080352131625</v>
      </c>
      <c r="CK77" s="2">
        <v>472</v>
      </c>
      <c r="CL77" s="2">
        <v>2477192.79232</v>
      </c>
      <c r="CM77" s="3">
        <v>5248.2898142372878</v>
      </c>
      <c r="CQ77" s="2">
        <v>160</v>
      </c>
      <c r="CR77" s="2">
        <v>668942.32680000004</v>
      </c>
      <c r="CS77" s="3">
        <v>4180.8895425000001</v>
      </c>
      <c r="CT77" s="2">
        <v>72</v>
      </c>
      <c r="CU77" s="2">
        <v>221951.5716</v>
      </c>
      <c r="CV77" s="3">
        <v>3082.6607166666668</v>
      </c>
    </row>
    <row r="78" spans="1:100">
      <c r="A78" t="s">
        <v>340</v>
      </c>
      <c r="B78" t="s">
        <v>341</v>
      </c>
      <c r="C78" t="s">
        <v>265</v>
      </c>
      <c r="D78" t="s">
        <v>209</v>
      </c>
      <c r="E78" t="s">
        <v>152</v>
      </c>
      <c r="F78">
        <v>2022</v>
      </c>
      <c r="G78" s="10" t="str">
        <f t="shared" si="4"/>
        <v/>
      </c>
      <c r="H78" s="10">
        <f t="shared" si="5"/>
        <v>475.8615903739838</v>
      </c>
      <c r="I78" s="10">
        <f t="shared" si="7"/>
        <v>475.8615903739838</v>
      </c>
      <c r="J78" s="10">
        <f t="shared" si="6"/>
        <v>766.89244246708915</v>
      </c>
      <c r="W78" s="2">
        <v>15850</v>
      </c>
      <c r="X78" s="2">
        <v>6315450.8075999999</v>
      </c>
      <c r="Y78" s="3">
        <v>398.45115505362776</v>
      </c>
      <c r="Z78" s="2">
        <v>3171</v>
      </c>
      <c r="AA78" s="2">
        <v>1707467.3352000001</v>
      </c>
      <c r="AB78" s="3">
        <v>538.46336650898775</v>
      </c>
      <c r="AC78" s="2">
        <v>8200</v>
      </c>
      <c r="AD78" s="2">
        <v>3902065.0410666671</v>
      </c>
      <c r="AE78" s="3">
        <v>475.8615903739838</v>
      </c>
      <c r="AU78" s="2">
        <v>4102</v>
      </c>
      <c r="AV78" s="2">
        <v>3145792.7989999996</v>
      </c>
      <c r="AW78" s="3">
        <v>766.89244246708915</v>
      </c>
      <c r="BA78" s="2">
        <v>0</v>
      </c>
      <c r="BB78" s="2">
        <v>0</v>
      </c>
    </row>
    <row r="79" spans="1:100">
      <c r="A79" t="s">
        <v>342</v>
      </c>
      <c r="B79" t="s">
        <v>343</v>
      </c>
      <c r="C79" t="s">
        <v>110</v>
      </c>
      <c r="D79" t="s">
        <v>344</v>
      </c>
      <c r="E79" t="s">
        <v>107</v>
      </c>
      <c r="F79">
        <v>2021</v>
      </c>
      <c r="G79" s="10" t="str">
        <f t="shared" si="4"/>
        <v/>
      </c>
      <c r="H79" s="10">
        <f t="shared" si="5"/>
        <v>718.56535973837208</v>
      </c>
      <c r="I79" s="10">
        <f t="shared" si="7"/>
        <v>722.30729999999994</v>
      </c>
      <c r="J79" s="10">
        <f t="shared" si="6"/>
        <v>1655.5124791666665</v>
      </c>
      <c r="Q79" s="2">
        <v>129</v>
      </c>
      <c r="R79" s="2">
        <v>95730.888000000006</v>
      </c>
      <c r="S79" s="3">
        <v>742.09990697674425</v>
      </c>
      <c r="T79" s="2">
        <v>2562</v>
      </c>
      <c r="U79" s="2">
        <v>1686716.196</v>
      </c>
      <c r="V79" s="3">
        <v>658.35917096018738</v>
      </c>
      <c r="W79" s="2">
        <v>3948</v>
      </c>
      <c r="X79" s="2">
        <v>2542825.9824000001</v>
      </c>
      <c r="Y79" s="3">
        <v>644.07952948328273</v>
      </c>
      <c r="Z79" s="2">
        <v>714</v>
      </c>
      <c r="AA79" s="2">
        <v>530838.06599999999</v>
      </c>
      <c r="AB79" s="3">
        <v>743.47068067226894</v>
      </c>
      <c r="AI79" s="2">
        <v>56</v>
      </c>
      <c r="AJ79" s="2">
        <v>38921.7255</v>
      </c>
      <c r="AK79" s="3">
        <v>695.03081250000002</v>
      </c>
      <c r="AL79" s="2">
        <v>1088</v>
      </c>
      <c r="AM79" s="2">
        <v>896290.50719999999</v>
      </c>
      <c r="AN79" s="3">
        <v>823.79642205882351</v>
      </c>
      <c r="AO79" s="2">
        <v>154</v>
      </c>
      <c r="AP79" s="2">
        <v>90198.397333333342</v>
      </c>
      <c r="AQ79" s="3">
        <v>585.70387878787881</v>
      </c>
      <c r="AR79" s="2">
        <v>966</v>
      </c>
      <c r="AS79" s="2">
        <v>773192.67283333337</v>
      </c>
      <c r="AT79" s="3">
        <v>800.40649361628709</v>
      </c>
      <c r="AU79" s="2">
        <v>336</v>
      </c>
      <c r="AV79" s="2">
        <v>556252.19299999997</v>
      </c>
      <c r="AW79" s="3">
        <v>1655.5124791666665</v>
      </c>
      <c r="AX79" s="2">
        <v>14</v>
      </c>
      <c r="AY79" s="2">
        <v>12603.494433333333</v>
      </c>
      <c r="AZ79" s="3">
        <v>900.24960238095241</v>
      </c>
      <c r="BA79" s="2">
        <v>350</v>
      </c>
      <c r="BB79" s="2">
        <v>269661.88919999998</v>
      </c>
      <c r="BC79" s="3">
        <v>770.46254057142846</v>
      </c>
      <c r="BG79" s="2">
        <v>280</v>
      </c>
      <c r="BH79" s="2">
        <v>180905.36412899999</v>
      </c>
      <c r="BI79" s="3">
        <v>646.090586175</v>
      </c>
      <c r="BM79" s="2">
        <v>70</v>
      </c>
      <c r="BN79" s="2">
        <v>50811.353999999999</v>
      </c>
      <c r="BO79" s="3">
        <v>725.87648571428565</v>
      </c>
      <c r="BS79" s="2">
        <v>0</v>
      </c>
      <c r="BT79" s="2">
        <v>0</v>
      </c>
      <c r="BY79" s="2">
        <v>14</v>
      </c>
      <c r="BZ79" s="2">
        <v>9316.6069333333326</v>
      </c>
      <c r="CA79" s="3">
        <v>665.47192380952379</v>
      </c>
      <c r="CK79" s="2">
        <v>56</v>
      </c>
      <c r="CL79" s="2">
        <v>44899.987359999999</v>
      </c>
      <c r="CM79" s="3">
        <v>801.78548857142857</v>
      </c>
      <c r="CN79" s="2">
        <v>28</v>
      </c>
      <c r="CO79" s="2">
        <v>20124.6672</v>
      </c>
      <c r="CP79" s="3">
        <v>718.73811428571423</v>
      </c>
      <c r="CQ79" s="2">
        <v>28</v>
      </c>
      <c r="CR79" s="2">
        <v>2.9832000000000001</v>
      </c>
      <c r="CS79" s="3">
        <v>0.10654285714285715</v>
      </c>
      <c r="CT79" s="2">
        <v>0</v>
      </c>
      <c r="CU79" s="2">
        <v>0</v>
      </c>
    </row>
    <row r="80" spans="1:100">
      <c r="A80" t="s">
        <v>345</v>
      </c>
      <c r="B80" t="s">
        <v>346</v>
      </c>
      <c r="C80" t="s">
        <v>347</v>
      </c>
      <c r="D80" t="s">
        <v>348</v>
      </c>
      <c r="E80" t="s">
        <v>278</v>
      </c>
      <c r="F80">
        <v>2024</v>
      </c>
      <c r="G80" s="10" t="str">
        <f t="shared" si="4"/>
        <v/>
      </c>
      <c r="H80" s="10" t="e">
        <f t="shared" si="5"/>
        <v>#NUM!</v>
      </c>
      <c r="I80" s="10" t="e">
        <f t="shared" si="7"/>
        <v>#NUM!</v>
      </c>
      <c r="J80" s="10">
        <f t="shared" si="6"/>
        <v>17.17861050724974</v>
      </c>
      <c r="AU80" s="2">
        <v>12924600</v>
      </c>
      <c r="AV80" s="2">
        <v>222026669.36199999</v>
      </c>
      <c r="AW80" s="3">
        <v>17.17861050724974</v>
      </c>
    </row>
    <row r="81" spans="1:103">
      <c r="A81" t="s">
        <v>349</v>
      </c>
      <c r="B81" t="s">
        <v>350</v>
      </c>
      <c r="C81" t="s">
        <v>105</v>
      </c>
      <c r="D81" t="s">
        <v>142</v>
      </c>
      <c r="E81" t="s">
        <v>107</v>
      </c>
      <c r="F81">
        <v>2021</v>
      </c>
      <c r="G81" s="10">
        <f t="shared" si="4"/>
        <v>17.609490740740739</v>
      </c>
      <c r="H81" s="10">
        <f t="shared" si="5"/>
        <v>14.766848723997427</v>
      </c>
      <c r="I81" s="10">
        <f t="shared" si="7"/>
        <v>14.578711627249856</v>
      </c>
      <c r="J81" s="10" t="str">
        <f t="shared" si="6"/>
        <v/>
      </c>
      <c r="K81" s="2">
        <v>25920</v>
      </c>
      <c r="L81" s="2">
        <v>456438</v>
      </c>
      <c r="M81" s="3">
        <v>17.609490740740739</v>
      </c>
      <c r="Q81" s="2">
        <v>11232</v>
      </c>
      <c r="R81" s="2">
        <v>189818.03280000002</v>
      </c>
      <c r="S81" s="3">
        <v>16.899753632478635</v>
      </c>
      <c r="T81" s="2">
        <v>257550</v>
      </c>
      <c r="U81" s="2">
        <v>2561068.2504000003</v>
      </c>
      <c r="V81" s="3">
        <v>9.94396525101922</v>
      </c>
      <c r="W81" s="2">
        <v>121325</v>
      </c>
      <c r="X81" s="2">
        <v>1236345.4752</v>
      </c>
      <c r="Y81" s="3">
        <v>10.190360397280033</v>
      </c>
      <c r="Z81" s="2">
        <v>50381</v>
      </c>
      <c r="AA81" s="2">
        <v>883042.11599999992</v>
      </c>
      <c r="AB81" s="3">
        <v>17.527284412774655</v>
      </c>
      <c r="AF81" s="2">
        <v>16320</v>
      </c>
      <c r="AG81" s="2">
        <v>257705.2236</v>
      </c>
      <c r="AH81" s="3">
        <v>15.790761249999999</v>
      </c>
      <c r="AI81" s="2">
        <v>14190</v>
      </c>
      <c r="AJ81" s="2">
        <v>185587.7335</v>
      </c>
      <c r="AK81" s="3">
        <v>13.078769097956307</v>
      </c>
      <c r="AL81" s="2">
        <v>51293</v>
      </c>
      <c r="AM81" s="2">
        <v>757435.97160000005</v>
      </c>
      <c r="AN81" s="3">
        <v>14.766848723997427</v>
      </c>
      <c r="AO81" s="2">
        <v>5970</v>
      </c>
      <c r="AP81" s="2">
        <v>87498.646666666667</v>
      </c>
      <c r="AQ81" s="3">
        <v>14.656389726409827</v>
      </c>
      <c r="AR81" s="2">
        <v>39630</v>
      </c>
      <c r="AS81" s="2">
        <v>642004.28066666669</v>
      </c>
      <c r="AT81" s="3">
        <v>16.199956615358737</v>
      </c>
      <c r="AU81" s="2">
        <v>0</v>
      </c>
      <c r="AV81" s="2">
        <v>0</v>
      </c>
      <c r="AX81" s="2">
        <v>9840</v>
      </c>
      <c r="AY81" s="2">
        <v>207037.14240000001</v>
      </c>
      <c r="AZ81" s="3">
        <v>21.04036</v>
      </c>
      <c r="BA81" s="2">
        <v>9810</v>
      </c>
      <c r="BB81" s="2">
        <v>168174.91680000001</v>
      </c>
      <c r="BC81" s="3">
        <v>17.143212721712541</v>
      </c>
      <c r="BM81" s="2">
        <v>8310</v>
      </c>
      <c r="BN81" s="2">
        <v>89725.70640000001</v>
      </c>
      <c r="BO81" s="3">
        <v>10.79731725631769</v>
      </c>
      <c r="BV81" s="2">
        <v>13350</v>
      </c>
      <c r="BW81" s="2">
        <v>193588.79759999999</v>
      </c>
      <c r="BX81" s="3">
        <v>14.501033528089886</v>
      </c>
      <c r="BY81" s="2">
        <v>69870</v>
      </c>
      <c r="BZ81" s="2">
        <v>143149.19321599999</v>
      </c>
      <c r="CA81" s="3">
        <v>2.0487933764992126</v>
      </c>
      <c r="CK81" s="2">
        <v>5520</v>
      </c>
      <c r="CL81" s="2">
        <v>51992.632320000004</v>
      </c>
      <c r="CM81" s="3">
        <v>9.4189551304347834</v>
      </c>
      <c r="CN81" s="2">
        <v>0</v>
      </c>
      <c r="CO81" s="2">
        <v>0</v>
      </c>
      <c r="CQ81" s="2">
        <v>0</v>
      </c>
      <c r="CR81" s="2">
        <v>0</v>
      </c>
      <c r="CT81" s="2">
        <v>2490</v>
      </c>
      <c r="CU81" s="2">
        <v>20197.7556</v>
      </c>
      <c r="CV81" s="3">
        <v>8.1115484337349404</v>
      </c>
    </row>
    <row r="82" spans="1:103">
      <c r="A82" t="s">
        <v>351</v>
      </c>
      <c r="B82" t="s">
        <v>352</v>
      </c>
      <c r="C82" t="s">
        <v>105</v>
      </c>
      <c r="D82" t="s">
        <v>142</v>
      </c>
      <c r="E82" t="s">
        <v>107</v>
      </c>
      <c r="F82">
        <v>2021</v>
      </c>
      <c r="G82" s="10" t="str">
        <f t="shared" si="4"/>
        <v/>
      </c>
      <c r="H82" s="10">
        <f t="shared" si="5"/>
        <v>53.232873786407765</v>
      </c>
      <c r="I82" s="10">
        <f t="shared" si="7"/>
        <v>46.86774506817892</v>
      </c>
      <c r="J82" s="10">
        <f t="shared" si="6"/>
        <v>405.62168812499999</v>
      </c>
      <c r="Q82" s="2">
        <v>22606</v>
      </c>
      <c r="R82" s="2">
        <v>930616.69799999997</v>
      </c>
      <c r="S82" s="3">
        <v>41.16680076085995</v>
      </c>
      <c r="T82" s="2">
        <v>71540</v>
      </c>
      <c r="U82" s="2">
        <v>2316237.0263999999</v>
      </c>
      <c r="V82" s="3">
        <v>32.376810545149567</v>
      </c>
      <c r="W82" s="2">
        <v>108768</v>
      </c>
      <c r="X82" s="2">
        <v>5790033.216</v>
      </c>
      <c r="Y82" s="3">
        <v>53.232873786407765</v>
      </c>
      <c r="Z82" s="2">
        <v>68907</v>
      </c>
      <c r="AA82" s="2">
        <v>3816488.3064000001</v>
      </c>
      <c r="AB82" s="3">
        <v>55.38607552788541</v>
      </c>
      <c r="AF82" s="2">
        <v>31388</v>
      </c>
      <c r="AG82" s="2">
        <v>1426147.1003999999</v>
      </c>
      <c r="AH82" s="3">
        <v>45.436061564929268</v>
      </c>
      <c r="AI82" s="2">
        <v>168</v>
      </c>
      <c r="AJ82" s="2">
        <v>11205.724999999999</v>
      </c>
      <c r="AK82" s="3">
        <v>66.70074404761904</v>
      </c>
      <c r="AL82" s="2">
        <v>84557</v>
      </c>
      <c r="AM82" s="2">
        <v>6191486.9148000004</v>
      </c>
      <c r="AN82" s="3">
        <v>73.222641706777679</v>
      </c>
      <c r="AO82" s="2">
        <v>2520</v>
      </c>
      <c r="AP82" s="2">
        <v>104476.19933333334</v>
      </c>
      <c r="AQ82" s="3">
        <v>41.458809259259262</v>
      </c>
      <c r="AR82" s="2">
        <v>40488</v>
      </c>
      <c r="AS82" s="2">
        <v>2435627.9788333336</v>
      </c>
      <c r="AT82" s="3">
        <v>60.156786673417642</v>
      </c>
      <c r="AU82" s="2">
        <v>19200</v>
      </c>
      <c r="AV82" s="2">
        <v>7787936.4119999995</v>
      </c>
      <c r="AW82" s="3">
        <v>405.62168812499999</v>
      </c>
      <c r="AX82" s="2">
        <v>2912</v>
      </c>
      <c r="AY82" s="2">
        <v>184769.42806666667</v>
      </c>
      <c r="AZ82" s="3">
        <v>63.451039858058614</v>
      </c>
      <c r="BA82" s="2">
        <v>20748</v>
      </c>
      <c r="BB82" s="2">
        <v>934388.95439999993</v>
      </c>
      <c r="BC82" s="3">
        <v>45.035133718912661</v>
      </c>
      <c r="BG82" s="2">
        <v>69160</v>
      </c>
      <c r="BH82" s="2">
        <v>4366345.7173116663</v>
      </c>
      <c r="BI82" s="3">
        <v>63.133975091261803</v>
      </c>
      <c r="BJ82" s="2">
        <v>5908</v>
      </c>
      <c r="BK82" s="2">
        <v>307836.408</v>
      </c>
      <c r="BL82" s="3">
        <v>52.105011509817196</v>
      </c>
      <c r="BM82" s="2">
        <v>2408</v>
      </c>
      <c r="BN82" s="2">
        <v>92650.733999999997</v>
      </c>
      <c r="BO82" s="3">
        <v>38.476218438538204</v>
      </c>
      <c r="BV82" s="2">
        <v>504</v>
      </c>
      <c r="BW82" s="2">
        <v>24342.912</v>
      </c>
      <c r="BX82" s="3">
        <v>48.299428571428571</v>
      </c>
      <c r="CB82" s="2">
        <v>1344</v>
      </c>
      <c r="CC82" s="2">
        <v>55329.410400000001</v>
      </c>
      <c r="CD82" s="3">
        <v>41.167716071428572</v>
      </c>
      <c r="CK82" s="2">
        <v>18060</v>
      </c>
      <c r="CL82" s="2">
        <v>742842.72453333333</v>
      </c>
      <c r="CM82" s="3">
        <v>41.131933805832411</v>
      </c>
      <c r="CN82" s="2">
        <v>149</v>
      </c>
      <c r="CO82" s="2">
        <v>6558.5652</v>
      </c>
      <c r="CP82" s="3">
        <v>44.017216107382552</v>
      </c>
      <c r="CQ82" s="2">
        <v>25900</v>
      </c>
      <c r="CR82" s="2">
        <v>933705.80160000012</v>
      </c>
      <c r="CS82" s="3">
        <v>36.050417050193055</v>
      </c>
      <c r="CT82" s="2">
        <v>3444</v>
      </c>
      <c r="CU82" s="2">
        <v>202950.07920000001</v>
      </c>
      <c r="CV82" s="3">
        <v>58.928594425087113</v>
      </c>
    </row>
    <row r="83" spans="1:103">
      <c r="A83" t="s">
        <v>353</v>
      </c>
      <c r="B83" t="s">
        <v>354</v>
      </c>
      <c r="C83" t="s">
        <v>132</v>
      </c>
      <c r="D83" t="s">
        <v>136</v>
      </c>
      <c r="E83" t="s">
        <v>107</v>
      </c>
      <c r="F83">
        <v>2021</v>
      </c>
      <c r="G83" s="10">
        <f t="shared" si="4"/>
        <v>116.80312499999999</v>
      </c>
      <c r="H83" s="10">
        <f t="shared" si="5"/>
        <v>85.660016156798235</v>
      </c>
      <c r="I83" s="10">
        <f t="shared" si="7"/>
        <v>57.003077777777783</v>
      </c>
      <c r="J83" s="10">
        <f t="shared" si="6"/>
        <v>235.03265019364832</v>
      </c>
      <c r="K83" s="2">
        <v>960</v>
      </c>
      <c r="L83" s="2">
        <v>112131</v>
      </c>
      <c r="M83" s="3">
        <v>116.80312499999999</v>
      </c>
      <c r="T83" s="2">
        <v>7750</v>
      </c>
      <c r="U83" s="2">
        <v>789987.15840000007</v>
      </c>
      <c r="V83" s="3">
        <v>101.93382689032259</v>
      </c>
      <c r="W83" s="2">
        <v>972</v>
      </c>
      <c r="X83" s="2">
        <v>39044.121599999999</v>
      </c>
      <c r="Y83" s="3">
        <v>40.168849382716047</v>
      </c>
      <c r="Z83" s="2">
        <v>1831</v>
      </c>
      <c r="AA83" s="2">
        <v>186626.00880000001</v>
      </c>
      <c r="AB83" s="3">
        <v>101.92572845439651</v>
      </c>
      <c r="AI83" s="2">
        <v>2400</v>
      </c>
      <c r="AJ83" s="2">
        <v>187337.7798333333</v>
      </c>
      <c r="AK83" s="3">
        <v>78.057408263888874</v>
      </c>
      <c r="AO83" s="2">
        <v>1440</v>
      </c>
      <c r="AP83" s="2">
        <v>75944.72573333334</v>
      </c>
      <c r="AQ83" s="3">
        <v>52.739392870370374</v>
      </c>
      <c r="AR83" s="2">
        <v>2280</v>
      </c>
      <c r="AS83" s="2">
        <v>212638.78283333336</v>
      </c>
      <c r="AT83" s="3">
        <v>93.262624049707611</v>
      </c>
      <c r="AU83" s="2">
        <v>38730</v>
      </c>
      <c r="AV83" s="2">
        <v>9102814.5419999994</v>
      </c>
      <c r="AW83" s="3">
        <v>235.03265019364832</v>
      </c>
      <c r="AX83" s="2">
        <v>0</v>
      </c>
      <c r="AY83" s="2">
        <v>0</v>
      </c>
      <c r="BA83" s="2">
        <v>1560</v>
      </c>
      <c r="BB83" s="2">
        <v>139091.70000000001</v>
      </c>
      <c r="BC83" s="3">
        <v>89.161346153846168</v>
      </c>
      <c r="BD83" s="2">
        <v>240</v>
      </c>
      <c r="BE83" s="2">
        <v>10082.163245333333</v>
      </c>
      <c r="BF83" s="3">
        <v>42.009013522222219</v>
      </c>
      <c r="BG83" s="2">
        <v>0</v>
      </c>
      <c r="BH83" s="2">
        <v>0</v>
      </c>
      <c r="BM83" s="2">
        <v>0</v>
      </c>
      <c r="BN83" s="2">
        <v>0</v>
      </c>
      <c r="CE83" s="2">
        <v>240</v>
      </c>
      <c r="CF83" s="2">
        <v>13680.738666666668</v>
      </c>
      <c r="CG83" s="3">
        <v>57.003077777777783</v>
      </c>
      <c r="CN83" s="2">
        <v>443</v>
      </c>
      <c r="CO83" s="2">
        <v>23298.792000000001</v>
      </c>
      <c r="CP83" s="3">
        <v>52.593209932279912</v>
      </c>
      <c r="CT83" s="2">
        <v>720</v>
      </c>
      <c r="CU83" s="2">
        <v>30665.804400000001</v>
      </c>
      <c r="CV83" s="3">
        <v>42.591394999999999</v>
      </c>
    </row>
    <row r="84" spans="1:103">
      <c r="A84" t="s">
        <v>355</v>
      </c>
      <c r="B84" t="s">
        <v>356</v>
      </c>
      <c r="C84" t="s">
        <v>114</v>
      </c>
      <c r="D84" t="s">
        <v>357</v>
      </c>
      <c r="E84" t="s">
        <v>339</v>
      </c>
      <c r="F84">
        <v>2023</v>
      </c>
      <c r="G84" s="10">
        <f t="shared" si="4"/>
        <v>8182.39932885906</v>
      </c>
      <c r="H84" s="10">
        <f t="shared" si="5"/>
        <v>9082.2099971505777</v>
      </c>
      <c r="I84" s="10">
        <f t="shared" si="7"/>
        <v>9058.5487791666674</v>
      </c>
      <c r="J84" s="10">
        <f t="shared" si="6"/>
        <v>18195.481994363974</v>
      </c>
      <c r="K84" s="2">
        <v>298</v>
      </c>
      <c r="L84" s="2">
        <v>2438355</v>
      </c>
      <c r="M84" s="3">
        <v>8182.39932885906</v>
      </c>
      <c r="N84" s="2">
        <v>2162</v>
      </c>
      <c r="O84" s="2">
        <v>17897006.417599998</v>
      </c>
      <c r="P84" s="3">
        <v>8277.9863171137822</v>
      </c>
      <c r="Q84" s="2">
        <v>151</v>
      </c>
      <c r="R84" s="2">
        <v>1289871.5412000001</v>
      </c>
      <c r="S84" s="3">
        <v>8542.1956370860935</v>
      </c>
      <c r="T84" s="2">
        <v>0</v>
      </c>
      <c r="U84" s="2">
        <v>0</v>
      </c>
      <c r="Z84" s="2">
        <v>27</v>
      </c>
      <c r="AA84" s="2">
        <v>261004.6428</v>
      </c>
      <c r="AB84" s="3">
        <v>9666.8386222222216</v>
      </c>
      <c r="AI84" s="2">
        <v>0</v>
      </c>
      <c r="AJ84" s="2">
        <v>0</v>
      </c>
      <c r="AO84" s="2">
        <v>0</v>
      </c>
      <c r="AP84" s="2">
        <v>0</v>
      </c>
      <c r="AR84" s="2">
        <v>1319</v>
      </c>
      <c r="AS84" s="2">
        <v>12691713.927166667</v>
      </c>
      <c r="AT84" s="3">
        <v>9622.2243572150619</v>
      </c>
      <c r="AU84" s="2">
        <v>17743</v>
      </c>
      <c r="AV84" s="2">
        <v>322842437.02600002</v>
      </c>
      <c r="AW84" s="3">
        <v>18195.481994363974</v>
      </c>
      <c r="AX84" s="2">
        <v>241</v>
      </c>
      <c r="AY84" s="2">
        <v>2470995.8180666668</v>
      </c>
      <c r="AZ84" s="3">
        <v>10253.094680774551</v>
      </c>
      <c r="BA84" s="2">
        <v>427</v>
      </c>
      <c r="BB84" s="2">
        <v>3671804.5980000002</v>
      </c>
      <c r="BC84" s="3">
        <v>8599.0740000000005</v>
      </c>
      <c r="BM84" s="2">
        <v>12</v>
      </c>
      <c r="BN84" s="2">
        <v>111953.52960000001</v>
      </c>
      <c r="BO84" s="3">
        <v>9329.4608000000007</v>
      </c>
      <c r="BS84" s="2">
        <v>4</v>
      </c>
      <c r="BT84" s="2">
        <v>35150.547033333336</v>
      </c>
      <c r="BU84" s="3">
        <v>8787.636758333334</v>
      </c>
      <c r="CE84" s="2">
        <v>0</v>
      </c>
      <c r="CF84" s="2">
        <v>0</v>
      </c>
      <c r="CT84" s="2">
        <v>0</v>
      </c>
      <c r="CU84" s="2">
        <v>0</v>
      </c>
    </row>
    <row r="85" spans="1:103">
      <c r="A85" t="s">
        <v>358</v>
      </c>
      <c r="B85" t="s">
        <v>359</v>
      </c>
      <c r="C85" t="s">
        <v>105</v>
      </c>
      <c r="D85" t="s">
        <v>360</v>
      </c>
      <c r="E85" t="s">
        <v>107</v>
      </c>
      <c r="F85">
        <v>2023</v>
      </c>
      <c r="G85" s="10">
        <f t="shared" si="4"/>
        <v>9.2481636060100172</v>
      </c>
      <c r="H85" s="10">
        <f t="shared" si="5"/>
        <v>5.9856609009008999</v>
      </c>
      <c r="I85" s="10">
        <f t="shared" si="7"/>
        <v>6.6641343151348584</v>
      </c>
      <c r="J85" s="10">
        <f t="shared" si="6"/>
        <v>107.16378953795488</v>
      </c>
      <c r="K85" s="2">
        <v>71880</v>
      </c>
      <c r="L85" s="2">
        <v>664758</v>
      </c>
      <c r="M85" s="3">
        <v>9.2481636060100172</v>
      </c>
      <c r="Q85" s="2">
        <v>102989</v>
      </c>
      <c r="R85" s="2">
        <v>747093.21720000007</v>
      </c>
      <c r="S85" s="3">
        <v>7.2541069162726126</v>
      </c>
      <c r="T85" s="2">
        <v>247816</v>
      </c>
      <c r="U85" s="2">
        <v>955870.9776000001</v>
      </c>
      <c r="V85" s="3">
        <v>3.8571802369499957</v>
      </c>
      <c r="W85" s="2">
        <v>415069</v>
      </c>
      <c r="X85" s="2">
        <v>3144086.9592000004</v>
      </c>
      <c r="Y85" s="3">
        <v>7.5748537211885258</v>
      </c>
      <c r="Z85" s="2">
        <v>61184</v>
      </c>
      <c r="AA85" s="2">
        <v>477595.40400000004</v>
      </c>
      <c r="AB85" s="3">
        <v>7.8058872254184104</v>
      </c>
      <c r="AF85" s="2">
        <v>3330</v>
      </c>
      <c r="AG85" s="2">
        <v>19932.250799999998</v>
      </c>
      <c r="AH85" s="3">
        <v>5.9856609009008999</v>
      </c>
      <c r="AI85" s="2">
        <v>5280</v>
      </c>
      <c r="AJ85" s="2">
        <v>27250.39533333333</v>
      </c>
      <c r="AK85" s="3">
        <v>5.1610597222222214</v>
      </c>
      <c r="AL85" s="2">
        <v>209933</v>
      </c>
      <c r="AM85" s="2">
        <v>827723.14679999999</v>
      </c>
      <c r="AN85" s="3">
        <v>3.9427967341961483</v>
      </c>
      <c r="AO85" s="2">
        <v>5880</v>
      </c>
      <c r="AP85" s="2">
        <v>40014.300666666662</v>
      </c>
      <c r="AQ85" s="3">
        <v>6.8051531746031735</v>
      </c>
      <c r="AR85" s="2">
        <v>16350</v>
      </c>
      <c r="AS85" s="2">
        <v>74878.515499999994</v>
      </c>
      <c r="AT85" s="3">
        <v>4.5797257186544336</v>
      </c>
      <c r="AU85" s="2">
        <v>2654070</v>
      </c>
      <c r="AV85" s="2">
        <v>284420198.89899993</v>
      </c>
      <c r="AW85" s="3">
        <v>107.16378953795488</v>
      </c>
      <c r="AX85" s="2">
        <v>27030</v>
      </c>
      <c r="AY85" s="2">
        <v>176319.81076666666</v>
      </c>
      <c r="AZ85" s="3">
        <v>6.5231154556665434</v>
      </c>
      <c r="BA85" s="2">
        <v>31170</v>
      </c>
      <c r="BB85" s="2">
        <v>155861.75880000001</v>
      </c>
      <c r="BC85" s="3">
        <v>5.0003772473532244</v>
      </c>
      <c r="BG85" s="2">
        <v>59250</v>
      </c>
      <c r="BH85" s="2">
        <v>328325.24028733332</v>
      </c>
      <c r="BI85" s="3">
        <v>5.541354266452883</v>
      </c>
      <c r="BJ85" s="2">
        <v>5460</v>
      </c>
      <c r="BK85" s="2">
        <v>19357.984800000002</v>
      </c>
      <c r="BL85" s="3">
        <v>3.5454184615384619</v>
      </c>
      <c r="BM85" s="2">
        <v>49140</v>
      </c>
      <c r="BN85" s="2">
        <v>351301.63200000004</v>
      </c>
      <c r="BO85" s="3">
        <v>7.1489953601953609</v>
      </c>
      <c r="BP85" s="2">
        <v>204150</v>
      </c>
      <c r="BQ85" s="2">
        <v>1644748.5384</v>
      </c>
      <c r="BR85" s="3">
        <v>8.0565688875826602</v>
      </c>
      <c r="BS85" s="2">
        <v>30</v>
      </c>
      <c r="BT85" s="2">
        <v>212.66536666666667</v>
      </c>
      <c r="BU85" s="3">
        <v>7.0888455555555554</v>
      </c>
      <c r="BV85" s="2">
        <v>24000</v>
      </c>
      <c r="BW85" s="2">
        <v>171638.41200000001</v>
      </c>
      <c r="BX85" s="3">
        <v>7.1516005000000007</v>
      </c>
      <c r="CB85" s="2">
        <v>420</v>
      </c>
      <c r="CC85" s="2">
        <v>3047.3388</v>
      </c>
      <c r="CD85" s="3">
        <v>7.2555685714285714</v>
      </c>
      <c r="CK85" s="2">
        <v>123630</v>
      </c>
      <c r="CL85" s="2">
        <v>525487.06218666665</v>
      </c>
      <c r="CM85" s="3">
        <v>4.2504817777777779</v>
      </c>
      <c r="CN85" s="2">
        <v>780</v>
      </c>
      <c r="CO85" s="2">
        <v>6747.9984000000004</v>
      </c>
      <c r="CP85" s="3">
        <v>8.6512799999999999</v>
      </c>
      <c r="CT85" s="2">
        <v>0</v>
      </c>
      <c r="CU85" s="2">
        <v>0</v>
      </c>
    </row>
    <row r="86" spans="1:103">
      <c r="A86" t="s">
        <v>361</v>
      </c>
      <c r="B86" t="s">
        <v>362</v>
      </c>
      <c r="C86" t="s">
        <v>363</v>
      </c>
      <c r="D86" t="s">
        <v>220</v>
      </c>
      <c r="E86" t="s">
        <v>107</v>
      </c>
      <c r="F86">
        <v>2023</v>
      </c>
      <c r="G86" s="10">
        <f t="shared" si="4"/>
        <v>22.795018401682441</v>
      </c>
      <c r="H86" s="10">
        <f t="shared" si="5"/>
        <v>24.357603791934334</v>
      </c>
      <c r="I86" s="10">
        <f t="shared" si="7"/>
        <v>17.778358464030966</v>
      </c>
      <c r="J86" s="10">
        <f t="shared" si="6"/>
        <v>157.70525470208065</v>
      </c>
      <c r="K86" s="2">
        <v>45648</v>
      </c>
      <c r="L86" s="2">
        <v>1040547</v>
      </c>
      <c r="M86" s="3">
        <v>22.795018401682441</v>
      </c>
      <c r="N86" s="2">
        <v>22416</v>
      </c>
      <c r="O86" s="2">
        <v>546000.0466</v>
      </c>
      <c r="P86" s="3">
        <v>24.357603791934334</v>
      </c>
      <c r="AU86" s="2">
        <v>9595752</v>
      </c>
      <c r="AV86" s="2">
        <v>1513300513.2179997</v>
      </c>
      <c r="AW86" s="3">
        <v>157.70525470208065</v>
      </c>
      <c r="BD86" s="2">
        <v>11118</v>
      </c>
      <c r="BE86" s="2">
        <v>124511.73984746666</v>
      </c>
      <c r="BF86" s="3">
        <v>11.1991131361276</v>
      </c>
    </row>
    <row r="87" spans="1:103">
      <c r="A87" t="s">
        <v>364</v>
      </c>
      <c r="B87" t="s">
        <v>365</v>
      </c>
      <c r="C87" t="s">
        <v>366</v>
      </c>
      <c r="D87" t="s">
        <v>367</v>
      </c>
      <c r="E87" t="s">
        <v>107</v>
      </c>
      <c r="F87">
        <v>2021</v>
      </c>
      <c r="G87" s="10">
        <f t="shared" si="4"/>
        <v>11472.672695951765</v>
      </c>
      <c r="H87" s="10" t="e">
        <f t="shared" si="5"/>
        <v>#NUM!</v>
      </c>
      <c r="I87" s="10">
        <f t="shared" si="7"/>
        <v>739.36718091482646</v>
      </c>
      <c r="J87" s="10" t="str">
        <f t="shared" si="6"/>
        <v/>
      </c>
      <c r="K87" s="2">
        <v>1161</v>
      </c>
      <c r="L87" s="2">
        <v>13319773</v>
      </c>
      <c r="M87" s="3">
        <v>11472.672695951765</v>
      </c>
      <c r="BM87" s="2">
        <v>5072</v>
      </c>
      <c r="BN87" s="2">
        <v>3750070.3415999999</v>
      </c>
      <c r="BO87" s="3">
        <v>739.36718091482646</v>
      </c>
    </row>
    <row r="88" spans="1:103">
      <c r="A88" t="s">
        <v>368</v>
      </c>
      <c r="B88" t="s">
        <v>369</v>
      </c>
      <c r="C88" t="s">
        <v>132</v>
      </c>
      <c r="D88" t="s">
        <v>171</v>
      </c>
      <c r="E88" t="s">
        <v>107</v>
      </c>
      <c r="F88">
        <v>2023</v>
      </c>
      <c r="G88" s="10">
        <f t="shared" si="4"/>
        <v>51.694070080862531</v>
      </c>
      <c r="H88" s="10">
        <f t="shared" si="5"/>
        <v>43.419551875925393</v>
      </c>
      <c r="I88" s="10">
        <f t="shared" si="7"/>
        <v>39.856257655519073</v>
      </c>
      <c r="J88" s="10">
        <f t="shared" si="6"/>
        <v>178.5629857916017</v>
      </c>
      <c r="K88" s="2">
        <v>5936</v>
      </c>
      <c r="L88" s="2">
        <v>306856</v>
      </c>
      <c r="M88" s="3">
        <v>51.694070080862531</v>
      </c>
      <c r="Q88" s="2">
        <v>0</v>
      </c>
      <c r="R88" s="2">
        <v>0</v>
      </c>
      <c r="T88" s="2">
        <v>5400</v>
      </c>
      <c r="U88" s="2">
        <v>234137.9436</v>
      </c>
      <c r="V88" s="3">
        <v>43.358878444444443</v>
      </c>
      <c r="W88" s="2">
        <v>2100</v>
      </c>
      <c r="X88" s="2">
        <v>103864.5828</v>
      </c>
      <c r="Y88" s="3">
        <v>49.459325142857146</v>
      </c>
      <c r="Z88" s="2">
        <v>12447</v>
      </c>
      <c r="AA88" s="2">
        <v>460510.6176</v>
      </c>
      <c r="AB88" s="3">
        <v>36.997719739696315</v>
      </c>
      <c r="AC88" s="2">
        <v>163954</v>
      </c>
      <c r="AD88" s="2">
        <v>6914772.0021333341</v>
      </c>
      <c r="AE88" s="3">
        <v>42.175073509236334</v>
      </c>
      <c r="AI88" s="2">
        <v>330</v>
      </c>
      <c r="AJ88" s="2">
        <v>14398.119999999999</v>
      </c>
      <c r="AK88" s="3">
        <v>43.630666666666663</v>
      </c>
      <c r="AL88" s="2">
        <v>13988</v>
      </c>
      <c r="AM88" s="2">
        <v>608201.39159999997</v>
      </c>
      <c r="AN88" s="3">
        <v>43.480225307406343</v>
      </c>
      <c r="AO88" s="2">
        <v>300</v>
      </c>
      <c r="AP88" s="2">
        <v>10388.396666666667</v>
      </c>
      <c r="AQ88" s="3">
        <v>34.627988888888893</v>
      </c>
      <c r="AR88" s="2">
        <v>49200</v>
      </c>
      <c r="AS88" s="2">
        <v>2442595.9228333333</v>
      </c>
      <c r="AT88" s="3">
        <v>49.646258594173439</v>
      </c>
      <c r="AU88" s="2">
        <v>315588</v>
      </c>
      <c r="AV88" s="2">
        <v>56352335.559999995</v>
      </c>
      <c r="AW88" s="3">
        <v>178.5629857916017</v>
      </c>
      <c r="AX88" s="2">
        <v>0</v>
      </c>
      <c r="AY88" s="2">
        <v>0</v>
      </c>
      <c r="BA88" s="2">
        <v>3990</v>
      </c>
      <c r="BB88" s="2">
        <v>142438.8504</v>
      </c>
      <c r="BC88" s="3">
        <v>35.69896</v>
      </c>
      <c r="BG88" s="2">
        <v>5700</v>
      </c>
      <c r="BH88" s="2">
        <v>197693.20573800002</v>
      </c>
      <c r="BI88" s="3">
        <v>34.68301855052632</v>
      </c>
      <c r="BM88" s="2">
        <v>660</v>
      </c>
      <c r="BN88" s="2">
        <v>23622.4692</v>
      </c>
      <c r="BO88" s="3">
        <v>35.791620000000002</v>
      </c>
      <c r="BS88" s="2">
        <v>0</v>
      </c>
      <c r="BT88" s="2">
        <v>0</v>
      </c>
      <c r="BY88" s="2">
        <v>0</v>
      </c>
      <c r="BZ88" s="2">
        <v>0</v>
      </c>
      <c r="CE88" s="2">
        <v>330</v>
      </c>
      <c r="CF88" s="2">
        <v>18279.860640000003</v>
      </c>
      <c r="CG88" s="3">
        <v>55.3935170909091</v>
      </c>
      <c r="CK88" s="2">
        <v>2220</v>
      </c>
      <c r="CL88" s="2">
        <v>83333.120800000004</v>
      </c>
      <c r="CM88" s="3">
        <v>37.537441801801805</v>
      </c>
      <c r="CN88" s="2">
        <v>998</v>
      </c>
      <c r="CO88" s="2">
        <v>1305.1500000000001</v>
      </c>
      <c r="CP88" s="3">
        <v>1.3077655310621243</v>
      </c>
      <c r="CQ88" s="2">
        <v>0</v>
      </c>
      <c r="CR88" s="2">
        <v>0</v>
      </c>
      <c r="CT88" s="2">
        <v>0</v>
      </c>
      <c r="CU88" s="2">
        <v>0</v>
      </c>
    </row>
    <row r="89" spans="1:103">
      <c r="A89" t="s">
        <v>370</v>
      </c>
      <c r="B89" t="s">
        <v>371</v>
      </c>
      <c r="C89" t="s">
        <v>135</v>
      </c>
      <c r="D89" t="s">
        <v>372</v>
      </c>
      <c r="E89" t="s">
        <v>107</v>
      </c>
      <c r="F89">
        <v>2021</v>
      </c>
      <c r="G89" s="10">
        <f t="shared" si="4"/>
        <v>1464.3632086567866</v>
      </c>
      <c r="H89" s="10">
        <f t="shared" si="5"/>
        <v>1323.0072164981111</v>
      </c>
      <c r="I89" s="10">
        <f t="shared" si="7"/>
        <v>1402.4092785138107</v>
      </c>
      <c r="J89" s="10">
        <f t="shared" si="6"/>
        <v>2957.0068381724977</v>
      </c>
      <c r="K89" s="2">
        <v>4251</v>
      </c>
      <c r="L89" s="2">
        <v>6225008</v>
      </c>
      <c r="M89" s="3">
        <v>1464.3632086567866</v>
      </c>
      <c r="N89" s="2">
        <v>4091</v>
      </c>
      <c r="O89" s="2">
        <v>5737256.3583999993</v>
      </c>
      <c r="P89" s="3">
        <v>1402.4092785138107</v>
      </c>
      <c r="AR89" s="2">
        <v>8604</v>
      </c>
      <c r="AS89" s="2">
        <v>10699978.749166667</v>
      </c>
      <c r="AT89" s="3">
        <v>1243.6051544824113</v>
      </c>
      <c r="AU89" s="2">
        <v>107491</v>
      </c>
      <c r="AV89" s="2">
        <v>317851622.04199994</v>
      </c>
      <c r="AW89" s="3">
        <v>2957.0068381724977</v>
      </c>
      <c r="AX89" s="2">
        <v>2419</v>
      </c>
      <c r="AY89" s="2">
        <v>3563728.5086333333</v>
      </c>
      <c r="AZ89" s="3">
        <v>1473.2238564007166</v>
      </c>
      <c r="BV89" s="2">
        <v>681</v>
      </c>
      <c r="BW89" s="2">
        <v>1025034.978</v>
      </c>
      <c r="BX89" s="3">
        <v>1505.1908634361234</v>
      </c>
      <c r="CH89" s="2">
        <v>69</v>
      </c>
      <c r="CI89" s="2">
        <v>33884.420266666668</v>
      </c>
      <c r="CJ89" s="3">
        <v>491.078554589372</v>
      </c>
      <c r="CK89" s="2">
        <v>0</v>
      </c>
      <c r="CL89" s="2">
        <v>0</v>
      </c>
    </row>
    <row r="90" spans="1:103">
      <c r="A90" t="s">
        <v>373</v>
      </c>
      <c r="B90" t="s">
        <v>374</v>
      </c>
      <c r="C90" t="s">
        <v>375</v>
      </c>
      <c r="D90" t="s">
        <v>376</v>
      </c>
      <c r="E90" t="s">
        <v>107</v>
      </c>
      <c r="F90">
        <v>2024</v>
      </c>
      <c r="G90" s="10" t="str">
        <f t="shared" si="4"/>
        <v/>
      </c>
      <c r="H90" s="10" t="e">
        <f t="shared" si="5"/>
        <v>#NUM!</v>
      </c>
      <c r="I90" s="10" t="e">
        <f t="shared" si="7"/>
        <v>#NUM!</v>
      </c>
      <c r="J90" s="10">
        <f t="shared" si="6"/>
        <v>3192.0942524648453</v>
      </c>
      <c r="AU90" s="2">
        <v>6187</v>
      </c>
      <c r="AV90" s="2">
        <v>19749487.139999997</v>
      </c>
      <c r="AW90" s="3">
        <v>3192.0942524648453</v>
      </c>
    </row>
    <row r="91" spans="1:103">
      <c r="A91" t="s">
        <v>377</v>
      </c>
      <c r="B91" t="s">
        <v>378</v>
      </c>
      <c r="C91" t="s">
        <v>105</v>
      </c>
      <c r="D91" t="s">
        <v>142</v>
      </c>
      <c r="E91" t="s">
        <v>107</v>
      </c>
      <c r="F91">
        <v>2022</v>
      </c>
      <c r="G91" s="10" t="str">
        <f t="shared" si="4"/>
        <v/>
      </c>
      <c r="H91" s="10">
        <f t="shared" si="5"/>
        <v>398.13206352624496</v>
      </c>
      <c r="I91" s="10">
        <f t="shared" si="7"/>
        <v>398.13206352624496</v>
      </c>
      <c r="J91" s="10" t="str">
        <f t="shared" si="6"/>
        <v/>
      </c>
      <c r="T91" s="2">
        <v>938</v>
      </c>
      <c r="U91" s="2">
        <v>352400.9412</v>
      </c>
      <c r="V91" s="3">
        <v>375.69396716417913</v>
      </c>
      <c r="W91" s="2">
        <v>2229</v>
      </c>
      <c r="X91" s="2">
        <v>887436.36959999998</v>
      </c>
      <c r="Y91" s="3">
        <v>398.13206352624496</v>
      </c>
      <c r="Z91" s="2">
        <v>3459</v>
      </c>
      <c r="AA91" s="2">
        <v>2078735.5248000002</v>
      </c>
      <c r="AB91" s="3">
        <v>600.96430320902004</v>
      </c>
      <c r="BA91" s="2">
        <v>236</v>
      </c>
      <c r="BB91" s="2">
        <v>169599.39480000001</v>
      </c>
      <c r="BC91" s="3">
        <v>718.64150338983052</v>
      </c>
      <c r="CW91" s="2">
        <v>568</v>
      </c>
      <c r="CX91" s="2">
        <v>124567.95600000001</v>
      </c>
      <c r="CY91" s="3">
        <v>219.30978169014085</v>
      </c>
    </row>
    <row r="92" spans="1:103">
      <c r="A92" t="s">
        <v>379</v>
      </c>
      <c r="B92" t="s">
        <v>380</v>
      </c>
      <c r="C92" t="s">
        <v>132</v>
      </c>
      <c r="D92" t="s">
        <v>381</v>
      </c>
      <c r="E92" t="s">
        <v>107</v>
      </c>
      <c r="F92">
        <v>2021</v>
      </c>
      <c r="G92" s="10">
        <f t="shared" si="4"/>
        <v>141.80787461773701</v>
      </c>
      <c r="H92" s="10">
        <f t="shared" si="5"/>
        <v>121.85789161497806</v>
      </c>
      <c r="I92" s="10">
        <f t="shared" si="7"/>
        <v>82.538477456502065</v>
      </c>
      <c r="J92" s="10">
        <f t="shared" si="6"/>
        <v>233.96965056712958</v>
      </c>
      <c r="K92" s="2">
        <v>26160</v>
      </c>
      <c r="L92" s="2">
        <v>3709694</v>
      </c>
      <c r="M92" s="3">
        <v>141.80787461773701</v>
      </c>
      <c r="N92" s="2">
        <v>3416</v>
      </c>
      <c r="O92" s="2">
        <v>217733.01799999998</v>
      </c>
      <c r="P92" s="3">
        <v>63.739173887587818</v>
      </c>
      <c r="Q92" s="2">
        <v>8286</v>
      </c>
      <c r="R92" s="2">
        <v>1050471.2328000001</v>
      </c>
      <c r="S92" s="3">
        <v>126.77663924692253</v>
      </c>
      <c r="T92" s="2">
        <v>19274</v>
      </c>
      <c r="U92" s="2">
        <v>2443743.4692000002</v>
      </c>
      <c r="V92" s="3">
        <v>126.78963729376363</v>
      </c>
      <c r="W92" s="2">
        <v>164435</v>
      </c>
      <c r="X92" s="2">
        <v>6685193.0904000001</v>
      </c>
      <c r="Y92" s="3">
        <v>40.655536171739591</v>
      </c>
      <c r="Z92" s="2">
        <v>57672</v>
      </c>
      <c r="AA92" s="2">
        <v>6984854.0388000002</v>
      </c>
      <c r="AB92" s="3">
        <v>121.11343526841449</v>
      </c>
      <c r="AC92" s="2">
        <v>115920</v>
      </c>
      <c r="AD92" s="2">
        <v>6502489.4112</v>
      </c>
      <c r="AE92" s="3">
        <v>56.094629151138719</v>
      </c>
      <c r="AI92" s="2">
        <v>1680</v>
      </c>
      <c r="AJ92" s="2">
        <v>216595.81999999998</v>
      </c>
      <c r="AK92" s="3">
        <v>128.92608333333331</v>
      </c>
      <c r="AL92" s="2">
        <v>48846</v>
      </c>
      <c r="AM92" s="2">
        <v>7254539.7936000004</v>
      </c>
      <c r="AN92" s="3">
        <v>148.51860528190642</v>
      </c>
      <c r="AO92" s="2">
        <v>8344</v>
      </c>
      <c r="AP92" s="2">
        <v>525707.61880000005</v>
      </c>
      <c r="AQ92" s="3">
        <v>63.004268791946316</v>
      </c>
      <c r="AR92" s="2">
        <v>32312</v>
      </c>
      <c r="AS92" s="2">
        <v>3961527.0673333332</v>
      </c>
      <c r="AT92" s="3">
        <v>122.60234796154162</v>
      </c>
      <c r="AU92" s="2">
        <v>86400</v>
      </c>
      <c r="AV92" s="2">
        <v>20214977.808999997</v>
      </c>
      <c r="AW92" s="3">
        <v>233.96965056712958</v>
      </c>
      <c r="AX92" s="2">
        <v>13720</v>
      </c>
      <c r="AY92" s="2">
        <v>1529959.3412000001</v>
      </c>
      <c r="AZ92" s="3">
        <v>111.513071516035</v>
      </c>
      <c r="BA92" s="2">
        <v>18256</v>
      </c>
      <c r="BB92" s="2">
        <v>1850022.5304</v>
      </c>
      <c r="BC92" s="3">
        <v>101.33778102541631</v>
      </c>
      <c r="BG92" s="2">
        <v>6272</v>
      </c>
      <c r="BH92" s="2">
        <v>0.354634</v>
      </c>
      <c r="BI92" s="3">
        <v>5.6542410714285717E-5</v>
      </c>
      <c r="BJ92" s="2">
        <v>0</v>
      </c>
      <c r="BK92" s="2">
        <v>0</v>
      </c>
      <c r="BM92" s="2">
        <v>1232</v>
      </c>
      <c r="BN92" s="2">
        <v>65693.047200000001</v>
      </c>
      <c r="BO92" s="3">
        <v>53.322278571428569</v>
      </c>
      <c r="BS92" s="2">
        <v>12096</v>
      </c>
      <c r="BT92" s="2">
        <v>1582979.6128746667</v>
      </c>
      <c r="BU92" s="3">
        <v>130.86802355114639</v>
      </c>
      <c r="BY92" s="2">
        <v>7560</v>
      </c>
      <c r="BZ92" s="2">
        <v>379627.31626666663</v>
      </c>
      <c r="CA92" s="3">
        <v>50.215253474426802</v>
      </c>
      <c r="CK92" s="2">
        <v>3472</v>
      </c>
      <c r="CL92" s="2">
        <v>167253.91690666668</v>
      </c>
      <c r="CM92" s="3">
        <v>48.172211090629801</v>
      </c>
      <c r="CN92" s="2">
        <v>10386</v>
      </c>
      <c r="CO92" s="2">
        <v>1265079.6576</v>
      </c>
      <c r="CP92" s="3">
        <v>121.80624471403813</v>
      </c>
      <c r="CQ92" s="2">
        <v>4368</v>
      </c>
      <c r="CR92" s="2">
        <v>226818.6624</v>
      </c>
      <c r="CS92" s="3">
        <v>51.92734945054945</v>
      </c>
      <c r="CT92" s="2">
        <v>2688</v>
      </c>
      <c r="CU92" s="2">
        <v>98566.419600000008</v>
      </c>
      <c r="CV92" s="3">
        <v>36.669054910714287</v>
      </c>
    </row>
    <row r="93" spans="1:103">
      <c r="A93" t="s">
        <v>382</v>
      </c>
      <c r="B93" t="s">
        <v>383</v>
      </c>
      <c r="C93" t="s">
        <v>132</v>
      </c>
      <c r="D93" t="s">
        <v>111</v>
      </c>
      <c r="E93" t="s">
        <v>107</v>
      </c>
      <c r="F93">
        <v>2022</v>
      </c>
      <c r="G93" s="10">
        <f t="shared" si="4"/>
        <v>128.46834451901566</v>
      </c>
      <c r="H93" s="10">
        <f t="shared" si="5"/>
        <v>110.14180432889059</v>
      </c>
      <c r="I93" s="10">
        <f t="shared" si="7"/>
        <v>110.66747759323081</v>
      </c>
      <c r="J93" s="10">
        <f t="shared" si="6"/>
        <v>111.64199747678018</v>
      </c>
      <c r="K93" s="2">
        <v>8940</v>
      </c>
      <c r="L93" s="2">
        <v>1148507</v>
      </c>
      <c r="M93" s="3">
        <v>128.46834451901566</v>
      </c>
      <c r="N93" s="2">
        <v>4560</v>
      </c>
      <c r="O93" s="2">
        <v>483622.89839999995</v>
      </c>
      <c r="P93" s="3">
        <v>106.05765315789472</v>
      </c>
      <c r="T93" s="2">
        <v>42079</v>
      </c>
      <c r="U93" s="2">
        <v>4677833.6088000005</v>
      </c>
      <c r="V93" s="3">
        <v>111.16788917987596</v>
      </c>
      <c r="W93" s="2">
        <v>44035</v>
      </c>
      <c r="X93" s="2">
        <v>4851206.7516000001</v>
      </c>
      <c r="Y93" s="3">
        <v>110.16706600658567</v>
      </c>
      <c r="Z93" s="2">
        <v>41360</v>
      </c>
      <c r="AA93" s="2">
        <v>4756499.1012000004</v>
      </c>
      <c r="AB93" s="3">
        <v>115.00239606382979</v>
      </c>
      <c r="AI93" s="2">
        <v>240</v>
      </c>
      <c r="AJ93" s="2">
        <v>23939.791666666664</v>
      </c>
      <c r="AK93" s="3">
        <v>99.749131944444429</v>
      </c>
      <c r="AL93" s="2">
        <v>5774</v>
      </c>
      <c r="AM93" s="2">
        <v>775124.85600000003</v>
      </c>
      <c r="AN93" s="3">
        <v>134.244</v>
      </c>
      <c r="AO93" s="2">
        <v>360</v>
      </c>
      <c r="AP93" s="2">
        <v>35244.784400000004</v>
      </c>
      <c r="AQ93" s="3">
        <v>97.902178888888898</v>
      </c>
      <c r="AR93" s="2">
        <v>14220</v>
      </c>
      <c r="AS93" s="2">
        <v>1565857.2365000001</v>
      </c>
      <c r="AT93" s="3">
        <v>110.1165426511955</v>
      </c>
      <c r="AU93" s="2">
        <v>129200</v>
      </c>
      <c r="AV93" s="2">
        <v>14424146.073999999</v>
      </c>
      <c r="AW93" s="3">
        <v>111.64199747678018</v>
      </c>
      <c r="AX93" s="2">
        <v>1920</v>
      </c>
      <c r="AY93" s="2">
        <v>241015.72983333335</v>
      </c>
      <c r="AZ93" s="3">
        <v>125.52902595486111</v>
      </c>
      <c r="BA93" s="2">
        <v>2820</v>
      </c>
      <c r="BB93" s="2">
        <v>350526</v>
      </c>
      <c r="BC93" s="3">
        <v>124.3</v>
      </c>
      <c r="BG93" s="2">
        <v>2700</v>
      </c>
      <c r="BH93" s="2">
        <v>222108.692736</v>
      </c>
      <c r="BI93" s="3">
        <v>82.262478791111107</v>
      </c>
      <c r="BJ93" s="2">
        <v>180</v>
      </c>
      <c r="BK93" s="2">
        <v>15405.2448</v>
      </c>
      <c r="BL93" s="3">
        <v>85.584693333333334</v>
      </c>
      <c r="BM93" s="2">
        <v>2100</v>
      </c>
      <c r="BN93" s="2">
        <v>263498.598</v>
      </c>
      <c r="BO93" s="3">
        <v>125.47552285714286</v>
      </c>
      <c r="BS93" s="2">
        <v>17160</v>
      </c>
      <c r="BT93" s="2">
        <v>2059816.5656533334</v>
      </c>
      <c r="BU93" s="3">
        <v>120.0359303993784</v>
      </c>
      <c r="BY93" s="2">
        <v>0</v>
      </c>
      <c r="BZ93" s="2">
        <v>0</v>
      </c>
      <c r="CE93" s="2">
        <v>240</v>
      </c>
      <c r="CF93" s="2">
        <v>25781.999173333334</v>
      </c>
      <c r="CG93" s="3">
        <v>107.42499655555555</v>
      </c>
      <c r="CK93" s="2">
        <v>23760</v>
      </c>
      <c r="CL93" s="2">
        <v>2949530.5829333337</v>
      </c>
      <c r="CM93" s="3">
        <v>124.13849254769923</v>
      </c>
      <c r="CQ93" s="2">
        <v>480</v>
      </c>
      <c r="CR93" s="2">
        <v>57583.218000000001</v>
      </c>
      <c r="CS93" s="3">
        <v>119.96503750000001</v>
      </c>
      <c r="CT93" s="2">
        <v>1080</v>
      </c>
      <c r="CU93" s="2">
        <v>91851.236400000009</v>
      </c>
      <c r="CV93" s="3">
        <v>85.047441111111112</v>
      </c>
    </row>
    <row r="94" spans="1:103">
      <c r="A94" t="s">
        <v>384</v>
      </c>
      <c r="B94" t="s">
        <v>385</v>
      </c>
      <c r="C94" t="s">
        <v>215</v>
      </c>
      <c r="D94" t="s">
        <v>270</v>
      </c>
      <c r="E94" t="s">
        <v>152</v>
      </c>
      <c r="F94">
        <v>2023</v>
      </c>
      <c r="G94" s="10">
        <f t="shared" si="4"/>
        <v>4234.6206896551721</v>
      </c>
      <c r="H94" s="10">
        <f t="shared" si="5"/>
        <v>4007.4918795698923</v>
      </c>
      <c r="I94" s="10">
        <f t="shared" si="7"/>
        <v>3913.0837591397853</v>
      </c>
      <c r="J94" s="10" t="str">
        <f t="shared" si="6"/>
        <v/>
      </c>
      <c r="K94" s="2">
        <v>174</v>
      </c>
      <c r="L94" s="2">
        <v>736824</v>
      </c>
      <c r="M94" s="3">
        <v>4234.6206896551721</v>
      </c>
      <c r="T94" s="2">
        <v>683</v>
      </c>
      <c r="U94" s="2">
        <v>2859707.4528000001</v>
      </c>
      <c r="V94" s="3">
        <v>4186.9801651537337</v>
      </c>
      <c r="W94" s="2">
        <v>2443</v>
      </c>
      <c r="X94" s="2">
        <v>5994248.1720000003</v>
      </c>
      <c r="Y94" s="3">
        <v>2453.6423135489154</v>
      </c>
      <c r="Z94" s="2">
        <v>304</v>
      </c>
      <c r="AA94" s="2">
        <v>1246986.5496</v>
      </c>
      <c r="AB94" s="3">
        <v>4101.9294394736844</v>
      </c>
      <c r="AL94" s="2">
        <v>200</v>
      </c>
      <c r="AM94" s="2">
        <v>820380</v>
      </c>
      <c r="AN94" s="3">
        <v>4101.8999999999996</v>
      </c>
      <c r="AO94" s="2">
        <v>31</v>
      </c>
      <c r="AP94" s="2">
        <v>121305.59653333334</v>
      </c>
      <c r="AQ94" s="3">
        <v>3913.0837591397853</v>
      </c>
      <c r="AR94" s="2">
        <v>100</v>
      </c>
      <c r="AS94" s="2">
        <v>372591.45</v>
      </c>
      <c r="AT94" s="3">
        <v>3725.9145000000003</v>
      </c>
      <c r="BA94" s="2">
        <v>0</v>
      </c>
      <c r="BB94" s="2">
        <v>0</v>
      </c>
      <c r="CK94" s="2">
        <v>0</v>
      </c>
      <c r="CL94" s="2">
        <v>0</v>
      </c>
      <c r="CT94" s="2">
        <v>30</v>
      </c>
      <c r="CU94" s="2">
        <v>55053.464400000004</v>
      </c>
      <c r="CV94" s="3">
        <v>1835.1154800000002</v>
      </c>
    </row>
    <row r="95" spans="1:103">
      <c r="A95" t="s">
        <v>386</v>
      </c>
      <c r="B95" t="s">
        <v>387</v>
      </c>
      <c r="C95" t="s">
        <v>105</v>
      </c>
      <c r="D95" t="s">
        <v>147</v>
      </c>
      <c r="E95" t="s">
        <v>107</v>
      </c>
      <c r="F95">
        <v>2021</v>
      </c>
      <c r="G95" s="10">
        <f t="shared" si="4"/>
        <v>14.244386752736458</v>
      </c>
      <c r="H95" s="10">
        <f t="shared" si="5"/>
        <v>14.423130883107312</v>
      </c>
      <c r="I95" s="10">
        <f t="shared" si="7"/>
        <v>15.473376984126984</v>
      </c>
      <c r="J95" s="10">
        <f t="shared" si="6"/>
        <v>38.519518415555901</v>
      </c>
      <c r="K95" s="2">
        <v>42756</v>
      </c>
      <c r="L95" s="2">
        <v>609033</v>
      </c>
      <c r="M95" s="3">
        <v>14.244386752736458</v>
      </c>
      <c r="T95" s="2">
        <v>99796</v>
      </c>
      <c r="U95" s="2">
        <v>1489423.7556</v>
      </c>
      <c r="V95" s="3">
        <v>14.924683911178805</v>
      </c>
      <c r="W95" s="2">
        <v>46925</v>
      </c>
      <c r="X95" s="2">
        <v>543046.81200000003</v>
      </c>
      <c r="Y95" s="3">
        <v>11.572654491209377</v>
      </c>
      <c r="Z95" s="2">
        <v>4803</v>
      </c>
      <c r="AA95" s="2">
        <v>77868.978000000003</v>
      </c>
      <c r="AB95" s="3">
        <v>16.212570893191756</v>
      </c>
      <c r="AF95" s="2">
        <v>2016</v>
      </c>
      <c r="AG95" s="2">
        <v>27057.624</v>
      </c>
      <c r="AH95" s="3">
        <v>13.421440476190476</v>
      </c>
      <c r="AI95" s="2">
        <v>112</v>
      </c>
      <c r="AJ95" s="2">
        <v>1519.0828333333332</v>
      </c>
      <c r="AK95" s="3">
        <v>13.563239583333331</v>
      </c>
      <c r="AL95" s="2">
        <v>387</v>
      </c>
      <c r="AM95" s="2">
        <v>7648.9247999999998</v>
      </c>
      <c r="AN95" s="3">
        <v>19.764663565891471</v>
      </c>
      <c r="AO95" s="2">
        <v>252</v>
      </c>
      <c r="AP95" s="2">
        <v>3899.9137333333333</v>
      </c>
      <c r="AQ95" s="3">
        <v>15.475848148148149</v>
      </c>
      <c r="AR95" s="2">
        <v>12656</v>
      </c>
      <c r="AS95" s="2">
        <v>176191.48933333333</v>
      </c>
      <c r="AT95" s="3">
        <v>13.921577855035819</v>
      </c>
      <c r="AU95" s="2">
        <v>1129860</v>
      </c>
      <c r="AV95" s="2">
        <v>43521663.076999992</v>
      </c>
      <c r="AW95" s="3">
        <v>38.519518415555901</v>
      </c>
      <c r="AX95" s="2">
        <v>700</v>
      </c>
      <c r="AY95" s="2">
        <v>15893.441633333334</v>
      </c>
      <c r="AZ95" s="3">
        <v>22.704916619047619</v>
      </c>
      <c r="BA95" s="2">
        <v>2856</v>
      </c>
      <c r="BB95" s="2">
        <v>86318.892000000007</v>
      </c>
      <c r="BC95" s="3">
        <v>30.223701680672271</v>
      </c>
      <c r="BM95" s="2">
        <v>4536</v>
      </c>
      <c r="BN95" s="2">
        <v>70187.237999999998</v>
      </c>
      <c r="BO95" s="3">
        <v>15.473376984126984</v>
      </c>
    </row>
    <row r="96" spans="1:103">
      <c r="A96" t="s">
        <v>388</v>
      </c>
      <c r="B96" t="s">
        <v>389</v>
      </c>
      <c r="C96" t="s">
        <v>190</v>
      </c>
      <c r="D96" t="s">
        <v>270</v>
      </c>
      <c r="E96" t="s">
        <v>267</v>
      </c>
      <c r="F96">
        <v>2023</v>
      </c>
      <c r="G96" s="10" t="str">
        <f t="shared" si="4"/>
        <v/>
      </c>
      <c r="H96" s="10">
        <f t="shared" si="5"/>
        <v>1055.5237147667413</v>
      </c>
      <c r="I96" s="10">
        <f t="shared" si="7"/>
        <v>1189.1647821428573</v>
      </c>
      <c r="J96" s="10">
        <f t="shared" si="6"/>
        <v>4389.0052535107161</v>
      </c>
      <c r="W96" s="2">
        <v>423</v>
      </c>
      <c r="X96" s="2">
        <v>656987.15280000004</v>
      </c>
      <c r="Y96" s="3">
        <v>1553.1611177304965</v>
      </c>
      <c r="AC96" s="2">
        <v>7837</v>
      </c>
      <c r="AD96" s="2">
        <v>4372155.0256000003</v>
      </c>
      <c r="AE96" s="3">
        <v>557.88631180298592</v>
      </c>
      <c r="AU96" s="2">
        <v>13530</v>
      </c>
      <c r="AV96" s="2">
        <v>59383241.079999991</v>
      </c>
      <c r="AW96" s="3">
        <v>4389.0052535107161</v>
      </c>
      <c r="CT96" s="2">
        <v>112</v>
      </c>
      <c r="CU96" s="2">
        <v>133186.45560000002</v>
      </c>
      <c r="CV96" s="3">
        <v>1189.1647821428573</v>
      </c>
    </row>
    <row r="97" spans="1:103">
      <c r="A97" t="s">
        <v>390</v>
      </c>
      <c r="B97" t="s">
        <v>391</v>
      </c>
      <c r="C97" t="s">
        <v>190</v>
      </c>
      <c r="D97" t="s">
        <v>115</v>
      </c>
      <c r="E97" t="s">
        <v>392</v>
      </c>
      <c r="F97">
        <v>2021</v>
      </c>
      <c r="G97" s="10">
        <f t="shared" si="4"/>
        <v>868.58695652173913</v>
      </c>
      <c r="H97" s="10">
        <f t="shared" si="5"/>
        <v>761.60065676855891</v>
      </c>
      <c r="I97" s="10">
        <f t="shared" si="7"/>
        <v>650.71304467871482</v>
      </c>
      <c r="J97" s="10">
        <f t="shared" si="6"/>
        <v>5008.5526102060057</v>
      </c>
      <c r="K97" s="2">
        <v>368</v>
      </c>
      <c r="L97" s="2">
        <v>319640</v>
      </c>
      <c r="M97" s="3">
        <v>868.58695652173913</v>
      </c>
      <c r="N97" s="2">
        <v>2428</v>
      </c>
      <c r="O97" s="2">
        <v>1996116.1767999998</v>
      </c>
      <c r="P97" s="3">
        <v>822.12363130148265</v>
      </c>
      <c r="Q97" s="2">
        <v>97</v>
      </c>
      <c r="R97" s="2">
        <v>58882.401600000005</v>
      </c>
      <c r="S97" s="3">
        <v>607.0350680412372</v>
      </c>
      <c r="T97" s="2">
        <v>5038</v>
      </c>
      <c r="U97" s="2">
        <v>3836944.1088</v>
      </c>
      <c r="V97" s="3">
        <v>761.60065676855891</v>
      </c>
      <c r="W97" s="2">
        <v>623</v>
      </c>
      <c r="X97" s="2">
        <v>892094.63639999996</v>
      </c>
      <c r="Y97" s="3">
        <v>1431.933605778491</v>
      </c>
      <c r="Z97" s="2">
        <v>2427</v>
      </c>
      <c r="AA97" s="2">
        <v>2132101.9896</v>
      </c>
      <c r="AB97" s="3">
        <v>878.49278516687264</v>
      </c>
      <c r="AC97" s="2">
        <v>10537</v>
      </c>
      <c r="AD97" s="2">
        <v>8229060.1066666655</v>
      </c>
      <c r="AE97" s="3">
        <v>780.96802758533408</v>
      </c>
      <c r="AL97" s="2">
        <v>5931</v>
      </c>
      <c r="AM97" s="2">
        <v>3434280.7223999999</v>
      </c>
      <c r="AN97" s="3">
        <v>579.039069701568</v>
      </c>
      <c r="AO97" s="2">
        <v>87</v>
      </c>
      <c r="AP97" s="2">
        <v>44244.256000000001</v>
      </c>
      <c r="AQ97" s="3">
        <v>508.55466666666666</v>
      </c>
      <c r="AR97" s="2">
        <v>996</v>
      </c>
      <c r="AS97" s="2">
        <v>648110.1925</v>
      </c>
      <c r="AT97" s="3">
        <v>650.71304467871482</v>
      </c>
      <c r="AU97" s="2">
        <v>7427</v>
      </c>
      <c r="AV97" s="2">
        <v>37198520.236000001</v>
      </c>
      <c r="AW97" s="3">
        <v>5008.5526102060057</v>
      </c>
      <c r="AX97" s="2">
        <v>185</v>
      </c>
      <c r="AY97" s="2">
        <v>209810.64440000002</v>
      </c>
      <c r="AZ97" s="3">
        <v>1134.1115913513515</v>
      </c>
      <c r="BA97" s="2">
        <v>13</v>
      </c>
      <c r="BB97" s="2">
        <v>11901.4764</v>
      </c>
      <c r="BC97" s="3">
        <v>915.49818461538462</v>
      </c>
      <c r="BG97" s="2">
        <v>1125</v>
      </c>
      <c r="BH97" s="2">
        <v>1989022.5943420001</v>
      </c>
      <c r="BI97" s="3">
        <v>1768.0200838595556</v>
      </c>
      <c r="BJ97" s="2">
        <v>57</v>
      </c>
      <c r="BK97" s="2">
        <v>24037.134000000002</v>
      </c>
      <c r="BL97" s="3">
        <v>421.70410526315794</v>
      </c>
      <c r="BM97" s="2">
        <v>161</v>
      </c>
      <c r="BN97" s="2">
        <v>93672.48</v>
      </c>
      <c r="BO97" s="3">
        <v>581.81664596273288</v>
      </c>
      <c r="BV97" s="2">
        <v>701</v>
      </c>
      <c r="BW97" s="2">
        <v>467386.89360000001</v>
      </c>
      <c r="BX97" s="3">
        <v>666.74307218259628</v>
      </c>
      <c r="BY97" s="2">
        <v>483</v>
      </c>
      <c r="BZ97" s="2">
        <v>132671.14850666665</v>
      </c>
      <c r="CA97" s="3">
        <v>274.68146688750858</v>
      </c>
      <c r="CE97" s="2">
        <v>236</v>
      </c>
      <c r="CF97" s="2">
        <v>260421.14133333336</v>
      </c>
      <c r="CG97" s="3">
        <v>1103.4794124293787</v>
      </c>
      <c r="CK97" s="2">
        <v>77</v>
      </c>
      <c r="CL97" s="2">
        <v>47269.399946666672</v>
      </c>
      <c r="CM97" s="3">
        <v>613.88831099567108</v>
      </c>
      <c r="CN97" s="2">
        <v>0</v>
      </c>
      <c r="CO97" s="2">
        <v>0</v>
      </c>
      <c r="CQ97" s="2">
        <v>247</v>
      </c>
      <c r="CR97" s="2">
        <v>115825.72320000001</v>
      </c>
      <c r="CS97" s="3">
        <v>468.93005344129557</v>
      </c>
      <c r="CT97" s="2">
        <v>305</v>
      </c>
      <c r="CU97" s="2">
        <v>184064.93160000001</v>
      </c>
      <c r="CV97" s="3">
        <v>603.49157901639353</v>
      </c>
      <c r="CW97" s="2">
        <v>9238</v>
      </c>
      <c r="CX97" s="2">
        <v>1919621.43</v>
      </c>
      <c r="CY97" s="3">
        <v>207.79621454860359</v>
      </c>
    </row>
    <row r="98" spans="1:103">
      <c r="A98" t="s">
        <v>393</v>
      </c>
      <c r="B98" t="s">
        <v>394</v>
      </c>
      <c r="C98" t="s">
        <v>119</v>
      </c>
      <c r="D98" t="s">
        <v>248</v>
      </c>
      <c r="E98" t="s">
        <v>107</v>
      </c>
      <c r="F98">
        <v>2024</v>
      </c>
      <c r="G98" s="10" t="str">
        <f t="shared" si="4"/>
        <v/>
      </c>
      <c r="H98" s="10">
        <f t="shared" si="5"/>
        <v>4708.8221307692311</v>
      </c>
      <c r="I98" s="10">
        <f t="shared" si="7"/>
        <v>9456.398715213676</v>
      </c>
      <c r="J98" s="10">
        <f t="shared" si="6"/>
        <v>18458.405999999999</v>
      </c>
      <c r="K98" s="2">
        <v>0</v>
      </c>
      <c r="L98" s="2">
        <v>0</v>
      </c>
      <c r="T98" s="2">
        <v>379</v>
      </c>
      <c r="U98" s="2">
        <v>0</v>
      </c>
      <c r="V98" s="3">
        <v>0</v>
      </c>
      <c r="W98" s="2">
        <v>286</v>
      </c>
      <c r="X98" s="2">
        <v>2693446.2588000004</v>
      </c>
      <c r="Y98" s="3">
        <v>9417.6442615384622</v>
      </c>
      <c r="AU98" s="2">
        <v>3</v>
      </c>
      <c r="AV98" s="2">
        <v>55375.217999999993</v>
      </c>
      <c r="AW98" s="3">
        <v>18458.405999999999</v>
      </c>
      <c r="AX98" s="2">
        <v>15</v>
      </c>
      <c r="AY98" s="2">
        <v>142427.29753333336</v>
      </c>
      <c r="AZ98" s="3">
        <v>9495.1531688888899</v>
      </c>
      <c r="BA98" s="2">
        <v>42</v>
      </c>
      <c r="BB98" s="2">
        <v>400505.04120000004</v>
      </c>
      <c r="BC98" s="3">
        <v>9535.8343142857157</v>
      </c>
      <c r="CK98" s="2">
        <v>0</v>
      </c>
      <c r="CL98" s="2">
        <v>0</v>
      </c>
      <c r="CN98" s="2">
        <v>0</v>
      </c>
      <c r="CO98" s="2">
        <v>0</v>
      </c>
    </row>
    <row r="99" spans="1:103">
      <c r="A99" t="s">
        <v>395</v>
      </c>
      <c r="B99" t="s">
        <v>396</v>
      </c>
      <c r="C99" t="s">
        <v>105</v>
      </c>
      <c r="D99" t="s">
        <v>360</v>
      </c>
      <c r="E99" t="s">
        <v>107</v>
      </c>
      <c r="F99">
        <v>2021</v>
      </c>
      <c r="G99" s="10">
        <f t="shared" si="4"/>
        <v>49.440592948717949</v>
      </c>
      <c r="H99" s="10">
        <f t="shared" si="5"/>
        <v>37.569618749999997</v>
      </c>
      <c r="I99" s="10">
        <f t="shared" si="7"/>
        <v>40.173912243055561</v>
      </c>
      <c r="J99" s="10">
        <f t="shared" si="6"/>
        <v>105.80265320697374</v>
      </c>
      <c r="K99" s="2">
        <v>62400</v>
      </c>
      <c r="L99" s="2">
        <v>3085093</v>
      </c>
      <c r="M99" s="3">
        <v>49.440592948717949</v>
      </c>
      <c r="N99" s="2">
        <v>3840</v>
      </c>
      <c r="O99" s="2">
        <v>141857.1342</v>
      </c>
      <c r="P99" s="3">
        <v>36.94196203125</v>
      </c>
      <c r="T99" s="2">
        <v>79228</v>
      </c>
      <c r="U99" s="2">
        <v>3641171.6088</v>
      </c>
      <c r="V99" s="3">
        <v>45.958141172312821</v>
      </c>
      <c r="W99" s="2">
        <v>391073</v>
      </c>
      <c r="X99" s="2">
        <v>9351742.818</v>
      </c>
      <c r="Y99" s="3">
        <v>23.91303623108729</v>
      </c>
      <c r="Z99" s="2">
        <v>129821</v>
      </c>
      <c r="AA99" s="2">
        <v>5365212.1116000004</v>
      </c>
      <c r="AB99" s="3">
        <v>41.327767553785598</v>
      </c>
      <c r="AC99" s="2">
        <v>276920</v>
      </c>
      <c r="AD99" s="2">
        <v>8462484.1304000001</v>
      </c>
      <c r="AE99" s="3">
        <v>30.559310018777985</v>
      </c>
      <c r="AI99" s="2">
        <v>1920</v>
      </c>
      <c r="AJ99" s="2">
        <v>72133.667999999991</v>
      </c>
      <c r="AK99" s="3">
        <v>37.569618749999997</v>
      </c>
      <c r="AL99" s="2">
        <v>89039</v>
      </c>
      <c r="AM99" s="2">
        <v>4071972.5375999999</v>
      </c>
      <c r="AN99" s="3">
        <v>45.732460355574524</v>
      </c>
      <c r="AO99" s="2">
        <v>38160</v>
      </c>
      <c r="AP99" s="2">
        <v>940539.81186666666</v>
      </c>
      <c r="AQ99" s="3">
        <v>24.647269703004891</v>
      </c>
      <c r="AR99" s="2">
        <v>165840</v>
      </c>
      <c r="AS99" s="2">
        <v>7480247.3868333334</v>
      </c>
      <c r="AT99" s="3">
        <v>45.105206143471619</v>
      </c>
      <c r="AU99" s="2">
        <v>250080</v>
      </c>
      <c r="AV99" s="2">
        <v>26459127.513999995</v>
      </c>
      <c r="AW99" s="3">
        <v>105.80265320697374</v>
      </c>
      <c r="AX99" s="2">
        <v>-480</v>
      </c>
      <c r="AY99" s="2">
        <v>-26616.055400000001</v>
      </c>
      <c r="BA99" s="2">
        <v>58320</v>
      </c>
      <c r="BB99" s="2">
        <v>2487723.2952000005</v>
      </c>
      <c r="BC99" s="3">
        <v>42.656435102880664</v>
      </c>
      <c r="BG99" s="2">
        <v>15360</v>
      </c>
      <c r="BH99" s="2">
        <v>349646.84116366669</v>
      </c>
      <c r="BI99" s="3">
        <v>22.763466221592882</v>
      </c>
      <c r="BJ99" s="2">
        <v>240</v>
      </c>
      <c r="BK99" s="2">
        <v>8308.2119999999995</v>
      </c>
      <c r="BL99" s="3">
        <v>34.617550000000001</v>
      </c>
      <c r="BM99" s="2">
        <v>1680</v>
      </c>
      <c r="BN99" s="2">
        <v>73741.720799999996</v>
      </c>
      <c r="BO99" s="3">
        <v>43.893881428571426</v>
      </c>
      <c r="BS99" s="2">
        <v>1440</v>
      </c>
      <c r="BT99" s="2">
        <v>57850.433630000007</v>
      </c>
      <c r="BU99" s="3">
        <v>40.173912243055561</v>
      </c>
      <c r="BV99" s="2">
        <v>240</v>
      </c>
      <c r="BW99" s="2">
        <v>12099.859200000001</v>
      </c>
      <c r="BX99" s="3">
        <v>50.416080000000001</v>
      </c>
      <c r="BY99" s="2">
        <v>2912</v>
      </c>
      <c r="BZ99" s="2">
        <v>96266.04660799999</v>
      </c>
      <c r="CA99" s="3">
        <v>33.058395126373625</v>
      </c>
      <c r="CE99" s="2">
        <v>1680</v>
      </c>
      <c r="CF99" s="2">
        <v>101999.64889333335</v>
      </c>
      <c r="CG99" s="3">
        <v>60.714076722222231</v>
      </c>
      <c r="CK99" s="2">
        <v>55200</v>
      </c>
      <c r="CL99" s="2">
        <v>2552130.7496000002</v>
      </c>
      <c r="CM99" s="3">
        <v>46.234252710144929</v>
      </c>
      <c r="CN99" s="2">
        <v>12871</v>
      </c>
      <c r="CO99" s="2">
        <v>624714.89520000003</v>
      </c>
      <c r="CP99" s="3">
        <v>48.53662459793334</v>
      </c>
      <c r="CQ99" s="2">
        <v>8880</v>
      </c>
      <c r="CR99" s="2">
        <v>220456.9884</v>
      </c>
      <c r="CS99" s="3">
        <v>24.826237432432432</v>
      </c>
      <c r="CW99" s="2">
        <v>49200</v>
      </c>
      <c r="CX99" s="2">
        <v>1243600.29</v>
      </c>
      <c r="CY99" s="3">
        <v>25.276428658536584</v>
      </c>
    </row>
    <row r="100" spans="1:103">
      <c r="A100" t="s">
        <v>397</v>
      </c>
      <c r="B100" t="s">
        <v>398</v>
      </c>
      <c r="C100" t="s">
        <v>114</v>
      </c>
      <c r="D100" t="s">
        <v>225</v>
      </c>
      <c r="E100" t="s">
        <v>399</v>
      </c>
      <c r="F100">
        <v>2023</v>
      </c>
      <c r="G100" s="10">
        <f t="shared" si="4"/>
        <v>10911</v>
      </c>
      <c r="H100" s="10">
        <f t="shared" si="5"/>
        <v>12305.7</v>
      </c>
      <c r="I100" s="10">
        <f t="shared" si="7"/>
        <v>11751.223166666667</v>
      </c>
      <c r="J100" s="10">
        <f t="shared" si="6"/>
        <v>36800.019620689651</v>
      </c>
      <c r="K100" s="2">
        <v>2</v>
      </c>
      <c r="L100" s="2">
        <v>21822</v>
      </c>
      <c r="M100" s="3">
        <v>10911</v>
      </c>
      <c r="T100" s="2">
        <v>51</v>
      </c>
      <c r="U100" s="2">
        <v>740548.07640000002</v>
      </c>
      <c r="V100" s="3">
        <v>14520.55051764706</v>
      </c>
      <c r="W100" s="2">
        <v>0</v>
      </c>
      <c r="X100" s="2">
        <v>0</v>
      </c>
      <c r="Z100" s="2">
        <v>0</v>
      </c>
      <c r="AA100" s="2">
        <v>0</v>
      </c>
      <c r="AC100" s="2">
        <v>170</v>
      </c>
      <c r="AD100" s="2">
        <v>1190961.4478666666</v>
      </c>
      <c r="AE100" s="3">
        <v>7005.6555756862745</v>
      </c>
      <c r="AF100" s="2">
        <v>2</v>
      </c>
      <c r="AG100" s="2">
        <v>24611.4</v>
      </c>
      <c r="AH100" s="3">
        <v>12305.7</v>
      </c>
      <c r="AI100" s="2">
        <v>4</v>
      </c>
      <c r="AJ100" s="2">
        <v>46509.783333333333</v>
      </c>
      <c r="AK100" s="3">
        <v>11627.445833333333</v>
      </c>
      <c r="AL100" s="2">
        <v>4</v>
      </c>
      <c r="AM100" s="2">
        <v>57575.76</v>
      </c>
      <c r="AN100" s="3">
        <v>14393.94</v>
      </c>
      <c r="AR100" s="2">
        <v>0</v>
      </c>
      <c r="AS100" s="2">
        <v>0</v>
      </c>
      <c r="AU100" s="2">
        <v>203</v>
      </c>
      <c r="AV100" s="2">
        <v>7470403.9829999991</v>
      </c>
      <c r="AW100" s="3">
        <v>36800.019620689651</v>
      </c>
      <c r="BA100" s="2">
        <v>6</v>
      </c>
      <c r="BB100" s="2">
        <v>67238.344800000006</v>
      </c>
      <c r="BC100" s="3">
        <v>11206.390800000001</v>
      </c>
      <c r="BG100" s="2">
        <v>0</v>
      </c>
      <c r="BH100" s="2">
        <v>0</v>
      </c>
      <c r="BM100" s="2">
        <v>4</v>
      </c>
      <c r="BN100" s="2">
        <v>47500.002</v>
      </c>
      <c r="BO100" s="3">
        <v>11875.0005</v>
      </c>
      <c r="CK100" s="2">
        <v>0</v>
      </c>
      <c r="CL100" s="2">
        <v>0</v>
      </c>
      <c r="CN100" s="2">
        <v>2</v>
      </c>
      <c r="CO100" s="2">
        <v>0</v>
      </c>
      <c r="CP100" s="3">
        <v>0</v>
      </c>
      <c r="CQ100" s="2">
        <v>0</v>
      </c>
      <c r="CR100" s="2">
        <v>0</v>
      </c>
    </row>
    <row r="101" spans="1:103">
      <c r="A101" t="s">
        <v>400</v>
      </c>
      <c r="B101" t="s">
        <v>401</v>
      </c>
      <c r="C101" t="s">
        <v>135</v>
      </c>
      <c r="D101" t="s">
        <v>106</v>
      </c>
      <c r="E101" t="s">
        <v>107</v>
      </c>
      <c r="F101">
        <v>2021</v>
      </c>
      <c r="G101" s="10" t="str">
        <f t="shared" ref="G101:G129" si="8">IF(M101&gt;0,M101,"")</f>
        <v/>
      </c>
      <c r="H101" s="10" t="e">
        <f t="shared" ref="H101:H129" si="9">IF(MEDIAN(P101,S101,V101,Y101,AB101,AE101,AH101,AK101,AN101,AQ101,AT101)&lt;&gt;"",MEDIAN(P101,S101,V101,Y101,AB101,AE101,AH101,AK101,AN101,AQ101,AT101),"")</f>
        <v>#NUM!</v>
      </c>
      <c r="I101" s="10" t="e">
        <f t="shared" si="7"/>
        <v>#NUM!</v>
      </c>
      <c r="J101" s="10">
        <f t="shared" ref="J101:J129" si="10">IF(AW101&gt;0,AW101,"")</f>
        <v>1629.7789254390686</v>
      </c>
      <c r="AU101" s="2">
        <v>18562</v>
      </c>
      <c r="AV101" s="2">
        <v>30251956.413999993</v>
      </c>
      <c r="AW101" s="3">
        <v>1629.7789254390686</v>
      </c>
    </row>
    <row r="102" spans="1:103">
      <c r="A102" t="s">
        <v>402</v>
      </c>
      <c r="B102" t="s">
        <v>403</v>
      </c>
      <c r="C102" t="s">
        <v>215</v>
      </c>
      <c r="D102" t="s">
        <v>216</v>
      </c>
      <c r="E102" t="s">
        <v>152</v>
      </c>
      <c r="F102">
        <v>2024</v>
      </c>
      <c r="G102" s="10" t="str">
        <f t="shared" si="8"/>
        <v/>
      </c>
      <c r="H102" s="10">
        <f t="shared" si="9"/>
        <v>7289.9832478260869</v>
      </c>
      <c r="I102" s="10">
        <f t="shared" si="7"/>
        <v>7568.9002254480292</v>
      </c>
      <c r="J102" s="10">
        <f t="shared" si="10"/>
        <v>12525.385757292881</v>
      </c>
      <c r="Q102" s="2">
        <v>4</v>
      </c>
      <c r="R102" s="2">
        <v>32831.607600000003</v>
      </c>
      <c r="S102" s="3">
        <v>8207.9019000000008</v>
      </c>
      <c r="W102" s="2">
        <v>1518</v>
      </c>
      <c r="X102" s="2">
        <v>10630005.236400001</v>
      </c>
      <c r="Y102" s="3">
        <v>7002.6384956521742</v>
      </c>
      <c r="Z102" s="2">
        <v>0</v>
      </c>
      <c r="AA102" s="2">
        <v>0</v>
      </c>
      <c r="AI102" s="2">
        <v>6</v>
      </c>
      <c r="AJ102" s="2">
        <v>45558.660166666661</v>
      </c>
      <c r="AK102" s="3">
        <v>7593.1100277777768</v>
      </c>
      <c r="AL102" s="2">
        <v>101</v>
      </c>
      <c r="AM102" s="2">
        <v>765310.12800000003</v>
      </c>
      <c r="AN102" s="3">
        <v>7577.3280000000004</v>
      </c>
      <c r="AO102" s="2">
        <v>4</v>
      </c>
      <c r="AP102" s="2">
        <v>26195.106</v>
      </c>
      <c r="AQ102" s="3">
        <v>6548.7764999999999</v>
      </c>
      <c r="AR102" s="2">
        <v>122</v>
      </c>
      <c r="AS102" s="2">
        <v>832667.51583333337</v>
      </c>
      <c r="AT102" s="3">
        <v>6825.1435724043722</v>
      </c>
      <c r="AU102" s="2">
        <v>7713</v>
      </c>
      <c r="AV102" s="2">
        <v>96608300.345999986</v>
      </c>
      <c r="AW102" s="3">
        <v>12525.385757292881</v>
      </c>
      <c r="AX102" s="2">
        <v>186</v>
      </c>
      <c r="AY102" s="2">
        <v>1407912.5014666666</v>
      </c>
      <c r="AZ102" s="3">
        <v>7569.422050896057</v>
      </c>
      <c r="BA102" s="2">
        <v>234</v>
      </c>
      <c r="BB102" s="2">
        <v>1772019.3084</v>
      </c>
      <c r="BC102" s="3">
        <v>7572.7320871794873</v>
      </c>
      <c r="BG102" s="2">
        <v>0</v>
      </c>
      <c r="BH102" s="2">
        <v>0</v>
      </c>
      <c r="BM102" s="2">
        <v>15</v>
      </c>
      <c r="BN102" s="2">
        <v>109617.68400000001</v>
      </c>
      <c r="BO102" s="3">
        <v>7307.8456000000006</v>
      </c>
      <c r="CN102" s="2">
        <v>104</v>
      </c>
      <c r="CO102" s="2">
        <v>897841.77120000008</v>
      </c>
      <c r="CP102" s="3">
        <v>8633.0939538461553</v>
      </c>
      <c r="CQ102" s="2">
        <v>1</v>
      </c>
      <c r="CR102" s="2">
        <v>7568.3784000000005</v>
      </c>
      <c r="CS102" s="3">
        <v>7568.3784000000005</v>
      </c>
      <c r="CT102" s="2">
        <v>15</v>
      </c>
      <c r="CU102" s="2">
        <v>99277.912800000006</v>
      </c>
      <c r="CV102" s="3">
        <v>6618.5275200000005</v>
      </c>
    </row>
    <row r="103" spans="1:103">
      <c r="A103" t="s">
        <v>404</v>
      </c>
      <c r="B103" t="s">
        <v>405</v>
      </c>
      <c r="C103" t="s">
        <v>135</v>
      </c>
      <c r="D103" t="s">
        <v>111</v>
      </c>
      <c r="E103" t="s">
        <v>107</v>
      </c>
      <c r="F103">
        <v>2024</v>
      </c>
      <c r="G103" s="10" t="str">
        <f t="shared" si="8"/>
        <v/>
      </c>
      <c r="H103" s="10" t="e">
        <f t="shared" si="9"/>
        <v>#NUM!</v>
      </c>
      <c r="I103" s="10" t="e">
        <f t="shared" si="7"/>
        <v>#NUM!</v>
      </c>
      <c r="J103" s="10">
        <f t="shared" si="10"/>
        <v>18597.038357381844</v>
      </c>
      <c r="K103" s="2">
        <v>0</v>
      </c>
      <c r="L103" s="2">
        <v>0</v>
      </c>
      <c r="AC103" s="2">
        <v>0</v>
      </c>
      <c r="AD103" s="2">
        <v>0</v>
      </c>
      <c r="AR103" s="2">
        <v>0</v>
      </c>
      <c r="AS103" s="2">
        <v>0</v>
      </c>
      <c r="AU103" s="2">
        <v>4782</v>
      </c>
      <c r="AV103" s="2">
        <v>88931037.424999982</v>
      </c>
      <c r="AW103" s="3">
        <v>18597.038357381844</v>
      </c>
    </row>
    <row r="104" spans="1:103">
      <c r="A104" t="s">
        <v>406</v>
      </c>
      <c r="B104" t="s">
        <v>407</v>
      </c>
      <c r="C104" t="s">
        <v>114</v>
      </c>
      <c r="D104" t="s">
        <v>408</v>
      </c>
      <c r="E104" t="s">
        <v>164</v>
      </c>
      <c r="F104">
        <v>2022</v>
      </c>
      <c r="G104" s="10">
        <f t="shared" si="8"/>
        <v>18257.651041666668</v>
      </c>
      <c r="H104" s="10">
        <f t="shared" si="9"/>
        <v>16332.441816708862</v>
      </c>
      <c r="I104" s="10">
        <f t="shared" si="7"/>
        <v>16130.37176</v>
      </c>
      <c r="J104" s="10">
        <f t="shared" si="10"/>
        <v>25420.73634025022</v>
      </c>
      <c r="K104" s="2">
        <v>192</v>
      </c>
      <c r="L104" s="2">
        <v>3505469</v>
      </c>
      <c r="M104" s="3">
        <v>18257.651041666668</v>
      </c>
      <c r="Q104" s="2">
        <v>237</v>
      </c>
      <c r="R104" s="2">
        <v>3918679.3140000002</v>
      </c>
      <c r="S104" s="3">
        <v>16534.511873417723</v>
      </c>
      <c r="T104" s="2">
        <v>2521</v>
      </c>
      <c r="U104" s="2">
        <v>69762645.110400006</v>
      </c>
      <c r="V104" s="3">
        <v>27672.608135819122</v>
      </c>
      <c r="W104" s="2">
        <v>1622</v>
      </c>
      <c r="X104" s="2">
        <v>23951814.48</v>
      </c>
      <c r="Y104" s="3">
        <v>14766.84</v>
      </c>
      <c r="Z104" s="2">
        <v>528</v>
      </c>
      <c r="AA104" s="2">
        <v>8835667.1172000002</v>
      </c>
      <c r="AB104" s="3">
        <v>16734.218025000002</v>
      </c>
      <c r="AO104" s="2">
        <v>70</v>
      </c>
      <c r="AP104" s="2">
        <v>1129126.0231999999</v>
      </c>
      <c r="AQ104" s="3">
        <v>16130.37176</v>
      </c>
      <c r="AR104" s="2">
        <v>102</v>
      </c>
      <c r="AS104" s="2">
        <v>1623294.3859999999</v>
      </c>
      <c r="AT104" s="3">
        <v>15914.650843137255</v>
      </c>
      <c r="AU104" s="2">
        <v>3277</v>
      </c>
      <c r="AV104" s="2">
        <v>83303752.986999974</v>
      </c>
      <c r="AW104" s="3">
        <v>25420.73634025022</v>
      </c>
      <c r="BA104" s="2">
        <v>154</v>
      </c>
      <c r="BB104" s="2">
        <v>3046825.6896000002</v>
      </c>
      <c r="BC104" s="3">
        <v>19784.582399999999</v>
      </c>
      <c r="BG104" s="2">
        <v>63</v>
      </c>
      <c r="BH104" s="2">
        <v>878336.21316000004</v>
      </c>
      <c r="BI104" s="3">
        <v>13941.844653333334</v>
      </c>
      <c r="BM104" s="2">
        <v>0</v>
      </c>
      <c r="BN104" s="2">
        <v>0</v>
      </c>
      <c r="CN104" s="2">
        <v>37</v>
      </c>
      <c r="CO104" s="2">
        <v>664827.0024</v>
      </c>
      <c r="CP104" s="3">
        <v>17968.29736216216</v>
      </c>
      <c r="CQ104" s="2">
        <v>6</v>
      </c>
      <c r="CR104" s="2">
        <v>39927.148800000003</v>
      </c>
      <c r="CS104" s="3">
        <v>6654.5248000000001</v>
      </c>
      <c r="CT104" s="2">
        <v>28</v>
      </c>
      <c r="CU104" s="2">
        <v>117275.55840000001</v>
      </c>
      <c r="CV104" s="3">
        <v>4188.4128000000001</v>
      </c>
    </row>
    <row r="105" spans="1:103">
      <c r="A105" t="s">
        <v>409</v>
      </c>
      <c r="B105" t="s">
        <v>410</v>
      </c>
      <c r="C105" t="s">
        <v>215</v>
      </c>
      <c r="D105" t="s">
        <v>411</v>
      </c>
      <c r="E105" t="s">
        <v>412</v>
      </c>
      <c r="F105">
        <v>2023</v>
      </c>
      <c r="G105" s="10" t="str">
        <f t="shared" si="8"/>
        <v/>
      </c>
      <c r="H105" s="10">
        <f t="shared" si="9"/>
        <v>6076.7692682792822</v>
      </c>
      <c r="I105" s="10">
        <f t="shared" si="7"/>
        <v>6437.2528772050246</v>
      </c>
      <c r="J105" s="10">
        <f t="shared" si="10"/>
        <v>11586.626230062901</v>
      </c>
      <c r="K105" s="2">
        <v>0</v>
      </c>
      <c r="L105" s="2">
        <v>0</v>
      </c>
      <c r="Q105" s="2">
        <v>1143</v>
      </c>
      <c r="R105" s="2">
        <v>7629058.1796000004</v>
      </c>
      <c r="S105" s="3">
        <v>6674.5915832021001</v>
      </c>
      <c r="T105" s="2">
        <v>5578</v>
      </c>
      <c r="U105" s="2">
        <v>8.9496000000000002</v>
      </c>
      <c r="V105" s="3">
        <v>1.6044460380064539E-3</v>
      </c>
      <c r="W105" s="2">
        <v>1376</v>
      </c>
      <c r="X105" s="2">
        <v>4430864.9220000003</v>
      </c>
      <c r="Y105" s="3">
        <v>3220.1053212209304</v>
      </c>
      <c r="Z105" s="2">
        <v>365</v>
      </c>
      <c r="AA105" s="2">
        <v>2267771.9591999999</v>
      </c>
      <c r="AB105" s="3">
        <v>6213.0738608219172</v>
      </c>
      <c r="AC105" s="2">
        <v>0</v>
      </c>
      <c r="AD105" s="2">
        <v>0</v>
      </c>
      <c r="AI105" s="2">
        <v>397</v>
      </c>
      <c r="AJ105" s="2">
        <v>2288196.3616666668</v>
      </c>
      <c r="AK105" s="3">
        <v>5763.718795130143</v>
      </c>
      <c r="AL105" s="2">
        <v>555</v>
      </c>
      <c r="AM105" s="2">
        <v>3820803.5052</v>
      </c>
      <c r="AN105" s="3">
        <v>6884.3306400000001</v>
      </c>
      <c r="AO105" s="2">
        <v>582</v>
      </c>
      <c r="AP105" s="2">
        <v>3464913.4557333337</v>
      </c>
      <c r="AQ105" s="3">
        <v>5953.4595459335633</v>
      </c>
      <c r="AR105" s="2">
        <v>480</v>
      </c>
      <c r="AS105" s="2">
        <v>2976037.9155000001</v>
      </c>
      <c r="AT105" s="3">
        <v>6200.0789906250002</v>
      </c>
      <c r="AU105" s="2">
        <v>13831</v>
      </c>
      <c r="AV105" s="2">
        <v>160254627.38799998</v>
      </c>
      <c r="AW105" s="3">
        <v>11586.626230062901</v>
      </c>
      <c r="AX105" s="2">
        <v>318</v>
      </c>
      <c r="AY105" s="2">
        <v>2219882.3094000001</v>
      </c>
      <c r="AZ105" s="3">
        <v>6980.7619792452833</v>
      </c>
      <c r="BA105" s="2">
        <v>279</v>
      </c>
      <c r="BB105" s="2">
        <v>1920728.8452000001</v>
      </c>
      <c r="BC105" s="3">
        <v>6884.3327784946241</v>
      </c>
      <c r="BG105" s="2">
        <v>375</v>
      </c>
      <c r="BH105" s="2">
        <v>2393599.8187733334</v>
      </c>
      <c r="BI105" s="3">
        <v>6382.9328500622223</v>
      </c>
      <c r="BM105" s="2">
        <v>177</v>
      </c>
      <c r="BN105" s="2">
        <v>1175880.486</v>
      </c>
      <c r="BO105" s="3">
        <v>6643.392576271187</v>
      </c>
      <c r="BS105" s="2">
        <v>0</v>
      </c>
      <c r="BT105" s="2">
        <v>0</v>
      </c>
      <c r="BV105" s="2">
        <v>0</v>
      </c>
      <c r="BW105" s="2">
        <v>0</v>
      </c>
      <c r="BY105" s="2">
        <v>0</v>
      </c>
      <c r="BZ105" s="2">
        <v>0</v>
      </c>
      <c r="CE105" s="2">
        <v>0</v>
      </c>
      <c r="CF105" s="2">
        <v>0</v>
      </c>
      <c r="CK105" s="2">
        <v>395</v>
      </c>
      <c r="CL105" s="2">
        <v>2436556.5694933333</v>
      </c>
      <c r="CM105" s="3">
        <v>6168.4976442869201</v>
      </c>
      <c r="CN105" s="2">
        <v>166</v>
      </c>
      <c r="CO105" s="2">
        <v>1513231.1832000001</v>
      </c>
      <c r="CP105" s="3">
        <v>9115.850501204819</v>
      </c>
      <c r="CQ105" s="2">
        <v>8</v>
      </c>
      <c r="CR105" s="2">
        <v>55069.872000000003</v>
      </c>
      <c r="CS105" s="3">
        <v>6883.7340000000004</v>
      </c>
      <c r="CT105" s="2">
        <v>207</v>
      </c>
      <c r="CU105" s="2">
        <v>1343755.5912000001</v>
      </c>
      <c r="CV105" s="3">
        <v>6491.5729043478268</v>
      </c>
    </row>
    <row r="106" spans="1:103">
      <c r="A106" t="s">
        <v>413</v>
      </c>
      <c r="B106" t="s">
        <v>414</v>
      </c>
      <c r="C106" t="s">
        <v>132</v>
      </c>
      <c r="D106" t="s">
        <v>106</v>
      </c>
      <c r="E106" t="s">
        <v>107</v>
      </c>
      <c r="F106">
        <v>2021</v>
      </c>
      <c r="G106" s="10" t="str">
        <f t="shared" si="8"/>
        <v/>
      </c>
      <c r="H106" s="10">
        <f t="shared" si="9"/>
        <v>16.956408730158728</v>
      </c>
      <c r="I106" s="10">
        <f t="shared" si="7"/>
        <v>16.956408730158728</v>
      </c>
      <c r="J106" s="10" t="str">
        <f t="shared" si="10"/>
        <v/>
      </c>
      <c r="T106" s="2">
        <v>0</v>
      </c>
      <c r="U106" s="2">
        <v>0</v>
      </c>
      <c r="AI106" s="2">
        <v>84</v>
      </c>
      <c r="AJ106" s="2">
        <v>1424.3383333333331</v>
      </c>
      <c r="AK106" s="3">
        <v>16.956408730158728</v>
      </c>
    </row>
    <row r="107" spans="1:103">
      <c r="A107" t="s">
        <v>415</v>
      </c>
      <c r="B107" t="s">
        <v>416</v>
      </c>
      <c r="C107" t="s">
        <v>105</v>
      </c>
      <c r="D107" t="s">
        <v>417</v>
      </c>
      <c r="E107" t="s">
        <v>107</v>
      </c>
      <c r="F107">
        <v>2021</v>
      </c>
      <c r="G107" s="10">
        <f t="shared" si="8"/>
        <v>152.73623188405796</v>
      </c>
      <c r="H107" s="10">
        <f t="shared" si="9"/>
        <v>186.64433657292508</v>
      </c>
      <c r="I107" s="10">
        <f t="shared" si="7"/>
        <v>187.91835372556031</v>
      </c>
      <c r="J107" s="10">
        <f t="shared" si="10"/>
        <v>538.76046448433635</v>
      </c>
      <c r="K107" s="2">
        <v>5520</v>
      </c>
      <c r="L107" s="2">
        <v>843104</v>
      </c>
      <c r="M107" s="3">
        <v>152.73623188405796</v>
      </c>
      <c r="N107" s="2">
        <v>480</v>
      </c>
      <c r="O107" s="2">
        <v>59577.60639999999</v>
      </c>
      <c r="P107" s="3">
        <v>124.12001333333332</v>
      </c>
      <c r="Q107" s="2">
        <v>0</v>
      </c>
      <c r="R107" s="2">
        <v>0</v>
      </c>
      <c r="W107" s="2">
        <v>32692</v>
      </c>
      <c r="X107" s="2">
        <v>2590548.2327999999</v>
      </c>
      <c r="Y107" s="3">
        <v>79.241044683714662</v>
      </c>
      <c r="Z107" s="2">
        <v>5013</v>
      </c>
      <c r="AA107" s="2">
        <v>1094158.7052</v>
      </c>
      <c r="AB107" s="3">
        <v>218.26425397965289</v>
      </c>
      <c r="AI107" s="2">
        <v>0</v>
      </c>
      <c r="AJ107" s="2">
        <v>0</v>
      </c>
      <c r="AL107" s="2">
        <v>3171</v>
      </c>
      <c r="AM107" s="2">
        <v>670080.41760000004</v>
      </c>
      <c r="AN107" s="3">
        <v>211.31517426679284</v>
      </c>
      <c r="AO107" s="2">
        <v>2760</v>
      </c>
      <c r="AP107" s="2">
        <v>511622.08160000003</v>
      </c>
      <c r="AQ107" s="3">
        <v>185.37031942028986</v>
      </c>
      <c r="AR107" s="2">
        <v>27960</v>
      </c>
      <c r="AS107" s="2">
        <v>5254197.1701666666</v>
      </c>
      <c r="AT107" s="3">
        <v>187.91835372556031</v>
      </c>
      <c r="AU107" s="2">
        <v>28410</v>
      </c>
      <c r="AV107" s="2">
        <v>15306184.795999996</v>
      </c>
      <c r="AW107" s="3">
        <v>538.76046448433635</v>
      </c>
      <c r="AX107" s="2">
        <v>4140</v>
      </c>
      <c r="AY107" s="2">
        <v>657909.7416666667</v>
      </c>
      <c r="AZ107" s="3">
        <v>158.91539653784218</v>
      </c>
      <c r="BA107" s="2">
        <v>5820</v>
      </c>
      <c r="BB107" s="2">
        <v>1130286.7488000002</v>
      </c>
      <c r="BC107" s="3">
        <v>194.2073451546392</v>
      </c>
      <c r="BG107" s="2">
        <v>840</v>
      </c>
      <c r="BH107" s="2">
        <v>179356.14550000001</v>
      </c>
      <c r="BI107" s="3">
        <v>213.51922083333335</v>
      </c>
      <c r="BM107" s="2">
        <v>1200</v>
      </c>
      <c r="BN107" s="2">
        <v>212828.946</v>
      </c>
      <c r="BO107" s="3">
        <v>177.35745499999999</v>
      </c>
      <c r="BV107" s="2">
        <v>900</v>
      </c>
      <c r="BW107" s="2">
        <v>92237.560800000007</v>
      </c>
      <c r="BX107" s="3">
        <v>102.48617866666667</v>
      </c>
      <c r="BY107" s="2">
        <v>0</v>
      </c>
      <c r="BZ107" s="2">
        <v>0</v>
      </c>
      <c r="CK107" s="2">
        <v>780</v>
      </c>
      <c r="CL107" s="2">
        <v>170675.67024000001</v>
      </c>
      <c r="CM107" s="3">
        <v>218.81496184615386</v>
      </c>
      <c r="CN107" s="2">
        <v>3128</v>
      </c>
      <c r="CO107" s="2">
        <v>703325.19839999999</v>
      </c>
      <c r="CP107" s="3">
        <v>224.84820920716112</v>
      </c>
    </row>
    <row r="108" spans="1:103">
      <c r="A108" t="s">
        <v>418</v>
      </c>
      <c r="B108" t="s">
        <v>419</v>
      </c>
      <c r="C108" t="s">
        <v>150</v>
      </c>
      <c r="D108" t="s">
        <v>420</v>
      </c>
      <c r="E108" t="s">
        <v>421</v>
      </c>
      <c r="F108">
        <v>2022</v>
      </c>
      <c r="G108" s="10">
        <f t="shared" si="8"/>
        <v>1918.4377096846342</v>
      </c>
      <c r="H108" s="10">
        <f t="shared" si="9"/>
        <v>1412.2461038903625</v>
      </c>
      <c r="I108" s="10">
        <f t="shared" si="7"/>
        <v>1566.7393500000001</v>
      </c>
      <c r="J108" s="10">
        <f t="shared" si="10"/>
        <v>5562.3199445711889</v>
      </c>
      <c r="K108" s="2">
        <v>8942</v>
      </c>
      <c r="L108" s="2">
        <v>17154670</v>
      </c>
      <c r="M108" s="3">
        <v>1918.4377096846342</v>
      </c>
      <c r="Q108" s="2">
        <v>640</v>
      </c>
      <c r="R108" s="2">
        <v>1051038.0408000001</v>
      </c>
      <c r="S108" s="3">
        <v>1642.24693875</v>
      </c>
      <c r="T108" s="2">
        <v>5019</v>
      </c>
      <c r="U108" s="2">
        <v>6792485.3700000001</v>
      </c>
      <c r="V108" s="3">
        <v>1353.35432755529</v>
      </c>
      <c r="W108" s="2">
        <v>11173</v>
      </c>
      <c r="X108" s="2">
        <v>15590543.284800002</v>
      </c>
      <c r="Y108" s="3">
        <v>1395.3766477042873</v>
      </c>
      <c r="Z108" s="2">
        <v>3652</v>
      </c>
      <c r="AA108" s="2">
        <v>5769165.7320000008</v>
      </c>
      <c r="AB108" s="3">
        <v>1579.7277469879521</v>
      </c>
      <c r="AC108" s="2">
        <v>14458</v>
      </c>
      <c r="AD108" s="2">
        <v>18206060.305066667</v>
      </c>
      <c r="AE108" s="3">
        <v>1259.2378133259558</v>
      </c>
      <c r="AF108" s="2">
        <v>104</v>
      </c>
      <c r="AG108" s="2">
        <v>162940.89240000001</v>
      </c>
      <c r="AH108" s="3">
        <v>1566.7393500000001</v>
      </c>
      <c r="AI108" s="2">
        <v>377</v>
      </c>
      <c r="AJ108" s="2">
        <v>532416.78116666665</v>
      </c>
      <c r="AK108" s="3">
        <v>1412.2461038903625</v>
      </c>
      <c r="AO108" s="2">
        <v>725</v>
      </c>
      <c r="AP108" s="2">
        <v>868894.1893333334</v>
      </c>
      <c r="AQ108" s="3">
        <v>1198.4747439080461</v>
      </c>
      <c r="AR108" s="2">
        <v>8533</v>
      </c>
      <c r="AS108" s="2">
        <v>16928121.725666668</v>
      </c>
      <c r="AT108" s="3">
        <v>1983.841758545256</v>
      </c>
      <c r="AU108" s="2">
        <v>42956</v>
      </c>
      <c r="AV108" s="2">
        <v>238935015.53899997</v>
      </c>
      <c r="AW108" s="3">
        <v>5562.3199445711889</v>
      </c>
      <c r="AX108" s="2">
        <v>561</v>
      </c>
      <c r="AY108" s="2">
        <v>967486.75973333337</v>
      </c>
      <c r="AZ108" s="3">
        <v>1724.5753292929294</v>
      </c>
      <c r="BA108" s="2">
        <v>1821</v>
      </c>
      <c r="BB108" s="2">
        <v>2987823.96</v>
      </c>
      <c r="BC108" s="3">
        <v>1640.76</v>
      </c>
      <c r="BG108" s="2">
        <v>99</v>
      </c>
      <c r="BH108" s="2">
        <v>83787.070058999991</v>
      </c>
      <c r="BI108" s="3">
        <v>846.33404099999996</v>
      </c>
      <c r="BM108" s="2">
        <v>414</v>
      </c>
      <c r="BN108" s="2">
        <v>582775.5780000001</v>
      </c>
      <c r="BO108" s="3">
        <v>1407.6704782608697</v>
      </c>
      <c r="BS108" s="2">
        <v>15</v>
      </c>
      <c r="BT108" s="2">
        <v>20329.344920000003</v>
      </c>
      <c r="BU108" s="3">
        <v>1355.2896613333335</v>
      </c>
      <c r="BV108" s="2">
        <v>3</v>
      </c>
      <c r="BW108" s="2">
        <v>5131.1040000000003</v>
      </c>
      <c r="BX108" s="3">
        <v>1710.3680000000002</v>
      </c>
      <c r="CB108" s="2">
        <v>7</v>
      </c>
      <c r="CC108" s="2">
        <v>11485.32</v>
      </c>
      <c r="CD108" s="3">
        <v>1640.76</v>
      </c>
      <c r="CE108" s="2">
        <v>220</v>
      </c>
      <c r="CF108" s="2">
        <v>463971.25718666671</v>
      </c>
      <c r="CG108" s="3">
        <v>2108.9602599393943</v>
      </c>
      <c r="CN108" s="2">
        <v>106</v>
      </c>
      <c r="CO108" s="2">
        <v>191798.87760000001</v>
      </c>
      <c r="CP108" s="3">
        <v>1809.4233735849057</v>
      </c>
      <c r="CT108" s="2">
        <v>2</v>
      </c>
      <c r="CU108" s="2">
        <v>1846.6007999999999</v>
      </c>
      <c r="CV108" s="3">
        <v>923.30039999999997</v>
      </c>
    </row>
    <row r="109" spans="1:103">
      <c r="A109" t="s">
        <v>422</v>
      </c>
      <c r="B109" t="s">
        <v>423</v>
      </c>
      <c r="C109" t="s">
        <v>265</v>
      </c>
      <c r="D109" t="s">
        <v>191</v>
      </c>
      <c r="E109" t="s">
        <v>152</v>
      </c>
      <c r="F109">
        <v>2021</v>
      </c>
      <c r="G109" s="10">
        <f t="shared" si="8"/>
        <v>5159.6717428087986</v>
      </c>
      <c r="H109" s="10">
        <f t="shared" si="9"/>
        <v>3114.5575003890235</v>
      </c>
      <c r="I109" s="10">
        <f t="shared" si="7"/>
        <v>3114.5575003890235</v>
      </c>
      <c r="J109" s="10">
        <f t="shared" si="10"/>
        <v>17574.867696618974</v>
      </c>
      <c r="K109" s="2">
        <v>1182</v>
      </c>
      <c r="L109" s="2">
        <v>6098732</v>
      </c>
      <c r="M109" s="3">
        <v>5159.6717428087986</v>
      </c>
      <c r="N109" s="2">
        <v>1687</v>
      </c>
      <c r="O109" s="2">
        <v>4546708.5625999998</v>
      </c>
      <c r="P109" s="3">
        <v>2695.1443761707174</v>
      </c>
      <c r="AC109" s="2">
        <v>1528</v>
      </c>
      <c r="AD109" s="2">
        <v>5399907.1144000003</v>
      </c>
      <c r="AE109" s="3">
        <v>3533.9706246073301</v>
      </c>
      <c r="AU109" s="2">
        <v>10973</v>
      </c>
      <c r="AV109" s="2">
        <v>192849023.23499998</v>
      </c>
      <c r="AW109" s="3">
        <v>17574.867696618974</v>
      </c>
    </row>
    <row r="110" spans="1:103">
      <c r="A110" t="s">
        <v>424</v>
      </c>
      <c r="B110" t="s">
        <v>425</v>
      </c>
      <c r="C110" t="s">
        <v>426</v>
      </c>
      <c r="D110" t="s">
        <v>427</v>
      </c>
      <c r="E110" t="s">
        <v>284</v>
      </c>
      <c r="F110">
        <v>2023</v>
      </c>
      <c r="G110" s="10" t="str">
        <f t="shared" si="8"/>
        <v/>
      </c>
      <c r="H110" s="10">
        <f t="shared" si="9"/>
        <v>15.503681536502548</v>
      </c>
      <c r="I110" s="10">
        <f t="shared" si="7"/>
        <v>15.503681536502548</v>
      </c>
      <c r="J110" s="10" t="str">
        <f t="shared" si="10"/>
        <v/>
      </c>
      <c r="Q110" s="2">
        <v>6385</v>
      </c>
      <c r="R110" s="2">
        <v>92532.897599999997</v>
      </c>
      <c r="S110" s="3">
        <v>14.492231417384493</v>
      </c>
      <c r="W110" s="2">
        <v>292144</v>
      </c>
      <c r="X110" s="2">
        <v>4529307.5388000002</v>
      </c>
      <c r="Y110" s="3">
        <v>15.503681536502548</v>
      </c>
      <c r="AF110" s="2">
        <v>8775</v>
      </c>
      <c r="AG110" s="2">
        <v>163454.00279999999</v>
      </c>
      <c r="AH110" s="3">
        <v>18.627236786324787</v>
      </c>
      <c r="AL110" s="2">
        <v>38390</v>
      </c>
      <c r="AM110" s="2">
        <v>557164.80599999998</v>
      </c>
      <c r="AN110" s="3">
        <v>14.513279656160458</v>
      </c>
      <c r="AR110" s="2">
        <v>35100</v>
      </c>
      <c r="AS110" s="2">
        <v>649441.77233333339</v>
      </c>
      <c r="AT110" s="3">
        <v>18.502614596391265</v>
      </c>
      <c r="AX110" s="2">
        <v>30975</v>
      </c>
      <c r="AY110" s="2">
        <v>655969.8842333334</v>
      </c>
      <c r="AZ110" s="3">
        <v>21.177397392520852</v>
      </c>
      <c r="BA110" s="2">
        <v>24275</v>
      </c>
      <c r="BB110" s="2">
        <v>399446.00520000001</v>
      </c>
      <c r="BC110" s="3">
        <v>16.455036259526263</v>
      </c>
      <c r="BV110" s="2">
        <v>180</v>
      </c>
      <c r="BW110" s="2">
        <v>0</v>
      </c>
      <c r="BX110" s="3">
        <v>0</v>
      </c>
      <c r="CB110" s="2">
        <v>4510</v>
      </c>
      <c r="CC110" s="2">
        <v>65361.912000000004</v>
      </c>
      <c r="CD110" s="3">
        <v>14.492663414634148</v>
      </c>
    </row>
    <row r="111" spans="1:103">
      <c r="A111" t="s">
        <v>428</v>
      </c>
      <c r="B111" t="s">
        <v>429</v>
      </c>
      <c r="C111" t="s">
        <v>215</v>
      </c>
      <c r="D111" t="s">
        <v>270</v>
      </c>
      <c r="E111" t="s">
        <v>164</v>
      </c>
      <c r="F111">
        <v>2022</v>
      </c>
      <c r="G111" s="10">
        <f t="shared" si="8"/>
        <v>78.862240884565523</v>
      </c>
      <c r="H111" s="10">
        <f t="shared" si="9"/>
        <v>70.032534694933588</v>
      </c>
      <c r="I111" s="10">
        <f t="shared" si="7"/>
        <v>73.192599997054273</v>
      </c>
      <c r="J111" s="10" t="str">
        <f t="shared" si="10"/>
        <v/>
      </c>
      <c r="K111" s="2">
        <v>90259</v>
      </c>
      <c r="L111" s="2">
        <v>7118027</v>
      </c>
      <c r="M111" s="3">
        <v>78.862240884565523</v>
      </c>
      <c r="N111" s="2">
        <v>247638</v>
      </c>
      <c r="O111" s="2">
        <v>15155268.907199999</v>
      </c>
      <c r="P111" s="3">
        <v>61.199286487534224</v>
      </c>
      <c r="W111" s="2">
        <v>67895</v>
      </c>
      <c r="X111" s="2">
        <v>4969411.5767999999</v>
      </c>
      <c r="Y111" s="3">
        <v>73.192599997054273</v>
      </c>
      <c r="AF111" s="2">
        <v>888</v>
      </c>
      <c r="AG111" s="2">
        <v>109516.2552</v>
      </c>
      <c r="AH111" s="3">
        <v>123.32911621621622</v>
      </c>
      <c r="AO111" s="2">
        <v>269</v>
      </c>
      <c r="AP111" s="2">
        <v>17988.694266666669</v>
      </c>
      <c r="AQ111" s="3">
        <v>66.872469392812903</v>
      </c>
      <c r="BA111" s="2">
        <v>5528</v>
      </c>
      <c r="BB111" s="2">
        <v>432892.152</v>
      </c>
      <c r="BC111" s="3">
        <v>78.308999999999997</v>
      </c>
      <c r="BM111" s="2">
        <v>354</v>
      </c>
      <c r="BN111" s="2">
        <v>17905.166400000002</v>
      </c>
      <c r="BO111" s="3">
        <v>50.579566101694923</v>
      </c>
      <c r="CE111" s="2">
        <v>0</v>
      </c>
      <c r="CF111" s="2">
        <v>0</v>
      </c>
      <c r="CK111" s="2">
        <v>140097</v>
      </c>
      <c r="CL111" s="2">
        <v>11768667.186026666</v>
      </c>
      <c r="CM111" s="3">
        <v>84.003705903957012</v>
      </c>
      <c r="CW111" s="2">
        <v>0</v>
      </c>
      <c r="CX111" s="2">
        <v>0</v>
      </c>
    </row>
    <row r="112" spans="1:103">
      <c r="A112" t="s">
        <v>430</v>
      </c>
      <c r="B112" t="s">
        <v>431</v>
      </c>
      <c r="C112" t="s">
        <v>432</v>
      </c>
      <c r="D112" t="s">
        <v>433</v>
      </c>
      <c r="E112" t="s">
        <v>267</v>
      </c>
      <c r="F112">
        <v>2022</v>
      </c>
      <c r="G112" s="10" t="str">
        <f t="shared" si="8"/>
        <v/>
      </c>
      <c r="H112" s="10">
        <f t="shared" si="9"/>
        <v>1599.4167391304347</v>
      </c>
      <c r="I112" s="10">
        <f t="shared" si="7"/>
        <v>1599.4167391304347</v>
      </c>
      <c r="J112" s="10" t="str">
        <f t="shared" si="10"/>
        <v/>
      </c>
      <c r="N112" s="2">
        <v>0</v>
      </c>
      <c r="O112" s="2">
        <v>0</v>
      </c>
      <c r="Z112" s="2">
        <v>92</v>
      </c>
      <c r="AA112" s="2">
        <v>147146.34</v>
      </c>
      <c r="AB112" s="3">
        <v>1599.4167391304347</v>
      </c>
      <c r="AR112" s="2">
        <v>0</v>
      </c>
      <c r="AS112" s="2">
        <v>0</v>
      </c>
      <c r="CH112" s="2">
        <v>0</v>
      </c>
      <c r="CI112" s="2">
        <v>0</v>
      </c>
    </row>
    <row r="113" spans="1:103">
      <c r="A113" t="s">
        <v>434</v>
      </c>
      <c r="B113" t="s">
        <v>435</v>
      </c>
      <c r="C113" t="s">
        <v>265</v>
      </c>
      <c r="D113" t="s">
        <v>239</v>
      </c>
      <c r="E113" t="s">
        <v>152</v>
      </c>
      <c r="F113">
        <v>2021</v>
      </c>
      <c r="G113" s="10">
        <f t="shared" si="8"/>
        <v>453.09902152641877</v>
      </c>
      <c r="H113" s="10">
        <f t="shared" si="9"/>
        <v>392.39183781379836</v>
      </c>
      <c r="I113" s="10">
        <f t="shared" si="7"/>
        <v>396.18749886148009</v>
      </c>
      <c r="J113" s="10">
        <f t="shared" si="10"/>
        <v>1203.3014777805388</v>
      </c>
      <c r="K113" s="2">
        <v>10220</v>
      </c>
      <c r="L113" s="2">
        <v>4630672</v>
      </c>
      <c r="M113" s="3">
        <v>453.09902152641877</v>
      </c>
      <c r="Q113" s="2">
        <v>4216</v>
      </c>
      <c r="R113" s="2">
        <v>1670326.4952</v>
      </c>
      <c r="S113" s="3">
        <v>396.18749886148009</v>
      </c>
      <c r="T113" s="2">
        <v>4480</v>
      </c>
      <c r="U113" s="2">
        <v>1104826.6284</v>
      </c>
      <c r="V113" s="3">
        <v>246.61308669642858</v>
      </c>
      <c r="W113" s="2">
        <v>12301</v>
      </c>
      <c r="X113" s="2">
        <v>4780121.5703999996</v>
      </c>
      <c r="Y113" s="3">
        <v>388.59617676611657</v>
      </c>
      <c r="Z113" s="2">
        <v>25251</v>
      </c>
      <c r="AA113" s="2">
        <v>11449937.7564</v>
      </c>
      <c r="AB113" s="3">
        <v>453.44492322680293</v>
      </c>
      <c r="AC113" s="2">
        <v>13800</v>
      </c>
      <c r="AD113" s="2">
        <v>2615972.0473333336</v>
      </c>
      <c r="AE113" s="3">
        <v>189.56319183574882</v>
      </c>
      <c r="AL113" s="2">
        <v>4779</v>
      </c>
      <c r="AM113" s="2">
        <v>2159107.4076</v>
      </c>
      <c r="AN113" s="3">
        <v>451.79062724419333</v>
      </c>
      <c r="AO113" s="2">
        <v>280</v>
      </c>
      <c r="AP113" s="2">
        <v>96111.642666666667</v>
      </c>
      <c r="AQ113" s="3">
        <v>343.25586666666669</v>
      </c>
      <c r="AR113" s="2">
        <v>6720</v>
      </c>
      <c r="AS113" s="2">
        <v>2819212.5791666666</v>
      </c>
      <c r="AT113" s="3">
        <v>419.5256814236111</v>
      </c>
      <c r="AU113" s="2">
        <v>88526</v>
      </c>
      <c r="AV113" s="2">
        <v>106523466.62199998</v>
      </c>
      <c r="AW113" s="3">
        <v>1203.3014777805388</v>
      </c>
      <c r="BA113" s="2">
        <v>512</v>
      </c>
      <c r="BB113" s="2">
        <v>212881.152</v>
      </c>
      <c r="BC113" s="3">
        <v>415.7835</v>
      </c>
      <c r="BV113" s="2">
        <v>332</v>
      </c>
      <c r="BW113" s="2">
        <v>135859.40280000001</v>
      </c>
      <c r="BX113" s="3">
        <v>409.21506867469884</v>
      </c>
      <c r="BY113" s="2">
        <v>0</v>
      </c>
      <c r="BZ113" s="2">
        <v>0</v>
      </c>
      <c r="CB113" s="2">
        <v>372</v>
      </c>
      <c r="CC113" s="2">
        <v>147380.52120000002</v>
      </c>
      <c r="CD113" s="3">
        <v>396.18419677419359</v>
      </c>
      <c r="CK113" s="2">
        <v>2560</v>
      </c>
      <c r="CL113" s="2">
        <v>612090.85941333335</v>
      </c>
      <c r="CM113" s="3">
        <v>239.09799195833335</v>
      </c>
      <c r="CN113" s="2">
        <v>158</v>
      </c>
      <c r="CO113" s="2">
        <v>70779.403200000001</v>
      </c>
      <c r="CP113" s="3">
        <v>447.97090632911392</v>
      </c>
    </row>
    <row r="114" spans="1:103">
      <c r="A114" t="s">
        <v>436</v>
      </c>
      <c r="B114" t="s">
        <v>437</v>
      </c>
      <c r="C114" t="s">
        <v>135</v>
      </c>
      <c r="D114" t="s">
        <v>136</v>
      </c>
      <c r="E114" t="s">
        <v>107</v>
      </c>
      <c r="F114">
        <v>2021</v>
      </c>
      <c r="G114" s="10">
        <f t="shared" si="8"/>
        <v>2426.2494371371017</v>
      </c>
      <c r="H114" s="10">
        <f t="shared" si="9"/>
        <v>2319.149577183437</v>
      </c>
      <c r="I114" s="10">
        <f t="shared" si="7"/>
        <v>2330.6246250228132</v>
      </c>
      <c r="J114" s="10">
        <f t="shared" si="10"/>
        <v>3334.9061819910517</v>
      </c>
      <c r="K114" s="2">
        <v>16878</v>
      </c>
      <c r="L114" s="2">
        <v>40950238</v>
      </c>
      <c r="M114" s="3">
        <v>2426.2494371371017</v>
      </c>
      <c r="N114" s="2">
        <v>8367</v>
      </c>
      <c r="O114" s="2">
        <v>19717121.814199995</v>
      </c>
      <c r="P114" s="3">
        <v>2356.5342194573914</v>
      </c>
      <c r="Q114" s="2">
        <v>9252</v>
      </c>
      <c r="R114" s="2">
        <v>22079356.794</v>
      </c>
      <c r="S114" s="3">
        <v>2386.4415038910506</v>
      </c>
      <c r="T114" s="2">
        <v>57870</v>
      </c>
      <c r="U114" s="2">
        <v>138110692.5792</v>
      </c>
      <c r="V114" s="3">
        <v>2386.5680418040433</v>
      </c>
      <c r="W114" s="2">
        <v>27864</v>
      </c>
      <c r="X114" s="2">
        <v>50085453.435599998</v>
      </c>
      <c r="Y114" s="3">
        <v>1797.4968933247201</v>
      </c>
      <c r="Z114" s="2">
        <v>38464</v>
      </c>
      <c r="AA114" s="2">
        <v>120777870.9984</v>
      </c>
      <c r="AB114" s="3">
        <v>3140.0236844425958</v>
      </c>
      <c r="AC114" s="2">
        <v>55341</v>
      </c>
      <c r="AD114" s="2">
        <v>64578755.5832</v>
      </c>
      <c r="AE114" s="3">
        <v>1166.9242619974341</v>
      </c>
      <c r="AI114" s="2">
        <v>2499</v>
      </c>
      <c r="AJ114" s="2">
        <v>5241886.716</v>
      </c>
      <c r="AK114" s="3">
        <v>2097.5937238895558</v>
      </c>
      <c r="AL114" s="2">
        <v>17442</v>
      </c>
      <c r="AM114" s="2">
        <v>45919881.506400004</v>
      </c>
      <c r="AN114" s="3">
        <v>2632.71881128311</v>
      </c>
      <c r="AO114" s="2">
        <v>3342</v>
      </c>
      <c r="AP114" s="2">
        <v>6943561.001066667</v>
      </c>
      <c r="AQ114" s="3">
        <v>2077.6663677638144</v>
      </c>
      <c r="AR114" s="2">
        <v>8967</v>
      </c>
      <c r="AS114" s="2">
        <v>20460586.171333335</v>
      </c>
      <c r="AT114" s="3">
        <v>2281.7649349094831</v>
      </c>
      <c r="AU114" s="2">
        <v>216137</v>
      </c>
      <c r="AV114" s="2">
        <v>720796617.4569999</v>
      </c>
      <c r="AW114" s="3">
        <v>3334.9061819910517</v>
      </c>
      <c r="AX114" s="2">
        <v>5941</v>
      </c>
      <c r="AY114" s="2">
        <v>14695639.442000002</v>
      </c>
      <c r="AZ114" s="3">
        <v>2473.5969436121868</v>
      </c>
      <c r="BA114" s="2">
        <v>5984</v>
      </c>
      <c r="BB114" s="2">
        <v>14281175.040000001</v>
      </c>
      <c r="BC114" s="3">
        <v>2386.56</v>
      </c>
      <c r="BG114" s="2">
        <v>2977</v>
      </c>
      <c r="BH114" s="2">
        <v>6382455.9067360004</v>
      </c>
      <c r="BI114" s="3">
        <v>2143.9220378689956</v>
      </c>
      <c r="BM114" s="2">
        <v>1254</v>
      </c>
      <c r="BN114" s="2">
        <v>2996300.7228000001</v>
      </c>
      <c r="BO114" s="3">
        <v>2389.3945157894736</v>
      </c>
      <c r="BS114" s="2">
        <v>0</v>
      </c>
      <c r="BT114" s="2">
        <v>0</v>
      </c>
      <c r="BV114" s="2">
        <v>1738</v>
      </c>
      <c r="BW114" s="2">
        <v>4277468.7779999999</v>
      </c>
      <c r="BX114" s="3">
        <v>2461.1442911392405</v>
      </c>
      <c r="BY114" s="2">
        <v>0</v>
      </c>
      <c r="BZ114" s="2">
        <v>0</v>
      </c>
      <c r="CE114" s="2">
        <v>143</v>
      </c>
      <c r="CF114" s="2">
        <v>295111.69516</v>
      </c>
      <c r="CG114" s="3">
        <v>2063.718147972028</v>
      </c>
      <c r="CH114" s="2">
        <v>299</v>
      </c>
      <c r="CI114" s="2">
        <v>630495.31999999995</v>
      </c>
      <c r="CJ114" s="3">
        <v>2108.6799999999998</v>
      </c>
      <c r="CK114" s="2">
        <v>7848</v>
      </c>
      <c r="CL114" s="2">
        <v>20395699.453600001</v>
      </c>
      <c r="CM114" s="3">
        <v>2598.8403992864423</v>
      </c>
      <c r="CN114" s="2">
        <v>3556</v>
      </c>
      <c r="CO114" s="2">
        <v>8668415.5008000005</v>
      </c>
      <c r="CP114" s="3">
        <v>2437.6871487064118</v>
      </c>
      <c r="CQ114" s="2">
        <v>1530</v>
      </c>
      <c r="CR114" s="2">
        <v>3526213.9968000003</v>
      </c>
      <c r="CS114" s="3">
        <v>2304.7150305882355</v>
      </c>
      <c r="CT114" s="2">
        <v>1119</v>
      </c>
      <c r="CU114" s="2">
        <v>1667872.8132</v>
      </c>
      <c r="CV114" s="3">
        <v>1490.5029608579089</v>
      </c>
      <c r="CW114" s="2">
        <v>8538</v>
      </c>
      <c r="CX114" s="2">
        <v>8532981.2879999988</v>
      </c>
      <c r="CY114" s="3">
        <v>999.4121911454672</v>
      </c>
    </row>
    <row r="115" spans="1:103">
      <c r="A115" t="s">
        <v>438</v>
      </c>
      <c r="B115" t="s">
        <v>439</v>
      </c>
      <c r="C115" t="s">
        <v>114</v>
      </c>
      <c r="D115" t="s">
        <v>209</v>
      </c>
      <c r="E115" t="s">
        <v>440</v>
      </c>
      <c r="F115">
        <v>2023</v>
      </c>
      <c r="G115" s="10">
        <f t="shared" si="8"/>
        <v>34478.126865671642</v>
      </c>
      <c r="H115" s="10">
        <f t="shared" si="9"/>
        <v>29832</v>
      </c>
      <c r="I115" s="10">
        <f t="shared" si="7"/>
        <v>30154.390833333331</v>
      </c>
      <c r="J115" s="10">
        <f t="shared" si="10"/>
        <v>48011.237656888887</v>
      </c>
      <c r="K115" s="2">
        <v>134</v>
      </c>
      <c r="L115" s="2">
        <v>4620069</v>
      </c>
      <c r="M115" s="3">
        <v>34478.126865671642</v>
      </c>
      <c r="Q115" s="2">
        <v>67</v>
      </c>
      <c r="R115" s="2">
        <v>1187034.6708</v>
      </c>
      <c r="S115" s="3">
        <v>17716.935385074627</v>
      </c>
      <c r="T115" s="2">
        <v>449</v>
      </c>
      <c r="U115" s="2">
        <v>14909836.708800001</v>
      </c>
      <c r="V115" s="3">
        <v>33206.76327126949</v>
      </c>
      <c r="W115" s="2">
        <v>176</v>
      </c>
      <c r="X115" s="2">
        <v>4426616.8452000003</v>
      </c>
      <c r="Y115" s="3">
        <v>25151.232075000004</v>
      </c>
      <c r="Z115" s="2">
        <v>167</v>
      </c>
      <c r="AA115" s="2">
        <v>4981944</v>
      </c>
      <c r="AB115" s="3">
        <v>29832</v>
      </c>
      <c r="AC115" s="2">
        <v>670</v>
      </c>
      <c r="AD115" s="2">
        <v>11251346.762916666</v>
      </c>
      <c r="AE115" s="3">
        <v>16793.054870024873</v>
      </c>
      <c r="AI115" s="2">
        <v>2</v>
      </c>
      <c r="AJ115" s="2">
        <v>60953.563333333332</v>
      </c>
      <c r="AK115" s="3">
        <v>30476.781666666666</v>
      </c>
      <c r="AL115" s="2">
        <v>167</v>
      </c>
      <c r="AM115" s="2">
        <v>5604687</v>
      </c>
      <c r="AN115" s="3">
        <v>33561</v>
      </c>
      <c r="AO115" s="2">
        <v>9</v>
      </c>
      <c r="AP115" s="2">
        <v>177022.69013333332</v>
      </c>
      <c r="AQ115" s="3">
        <v>19669.187792592591</v>
      </c>
      <c r="AR115" s="2">
        <v>6</v>
      </c>
      <c r="AS115" s="2">
        <v>193917.80983333333</v>
      </c>
      <c r="AT115" s="3">
        <v>32319.634972222222</v>
      </c>
      <c r="AU115" s="2">
        <v>1125</v>
      </c>
      <c r="AV115" s="2">
        <v>54012642.364</v>
      </c>
      <c r="AW115" s="3">
        <v>48011.237656888887</v>
      </c>
      <c r="AX115" s="2">
        <v>13</v>
      </c>
      <c r="AY115" s="2">
        <v>403562.07463333331</v>
      </c>
      <c r="AZ115" s="3">
        <v>31043.236510256407</v>
      </c>
      <c r="BA115" s="2">
        <v>8</v>
      </c>
      <c r="BB115" s="2">
        <v>262760.25599999999</v>
      </c>
      <c r="BC115" s="3">
        <v>32845.031999999999</v>
      </c>
      <c r="BV115" s="2">
        <v>0</v>
      </c>
      <c r="BW115" s="2">
        <v>0</v>
      </c>
      <c r="CE115" s="2">
        <v>0</v>
      </c>
      <c r="CF115" s="2">
        <v>0</v>
      </c>
      <c r="CN115" s="2">
        <v>17</v>
      </c>
      <c r="CO115" s="2">
        <v>475120.83960000001</v>
      </c>
      <c r="CP115" s="3">
        <v>27948.28468235294</v>
      </c>
      <c r="CT115" s="2">
        <v>0</v>
      </c>
      <c r="CU115" s="2">
        <v>0</v>
      </c>
    </row>
    <row r="116" spans="1:103">
      <c r="A116" t="s">
        <v>441</v>
      </c>
      <c r="B116" t="s">
        <v>442</v>
      </c>
      <c r="C116" t="s">
        <v>105</v>
      </c>
      <c r="D116" t="s">
        <v>147</v>
      </c>
      <c r="E116" t="s">
        <v>107</v>
      </c>
      <c r="F116">
        <v>2021</v>
      </c>
      <c r="G116" s="10" t="str">
        <f t="shared" si="8"/>
        <v/>
      </c>
      <c r="H116" s="10">
        <f t="shared" si="9"/>
        <v>54.397785223897266</v>
      </c>
      <c r="I116" s="10">
        <f t="shared" si="7"/>
        <v>54.679591759055612</v>
      </c>
      <c r="J116" s="10" t="str">
        <f t="shared" si="10"/>
        <v/>
      </c>
      <c r="Q116" s="2">
        <v>216</v>
      </c>
      <c r="R116" s="2">
        <v>11813.472</v>
      </c>
      <c r="S116" s="3">
        <v>54.692</v>
      </c>
      <c r="W116" s="2">
        <v>45888</v>
      </c>
      <c r="X116" s="2">
        <v>3735539.1743999999</v>
      </c>
      <c r="Y116" s="3">
        <v>81.405578242677819</v>
      </c>
      <c r="Z116" s="2">
        <v>31598</v>
      </c>
      <c r="AA116" s="2">
        <v>1558971.0972</v>
      </c>
      <c r="AB116" s="3">
        <v>49.337651028546112</v>
      </c>
      <c r="AF116" s="2">
        <v>11088</v>
      </c>
      <c r="AG116" s="2">
        <v>593233.18559999997</v>
      </c>
      <c r="AH116" s="3">
        <v>53.502271428571426</v>
      </c>
      <c r="AL116" s="2">
        <v>22279</v>
      </c>
      <c r="AM116" s="2">
        <v>1217930.1816</v>
      </c>
      <c r="AN116" s="3">
        <v>54.667183518111223</v>
      </c>
      <c r="AO116" s="2">
        <v>14904</v>
      </c>
      <c r="AP116" s="2">
        <v>806729.47880000004</v>
      </c>
      <c r="AQ116" s="3">
        <v>54.128386929683309</v>
      </c>
      <c r="BA116" s="2">
        <v>11328</v>
      </c>
      <c r="BB116" s="2">
        <v>707574.7668000001</v>
      </c>
      <c r="BC116" s="3">
        <v>62.462461758474582</v>
      </c>
      <c r="BM116" s="2">
        <v>3312</v>
      </c>
      <c r="BN116" s="2">
        <v>248030.70600000001</v>
      </c>
      <c r="BO116" s="3">
        <v>74.888498188405805</v>
      </c>
    </row>
    <row r="117" spans="1:103">
      <c r="A117" t="s">
        <v>443</v>
      </c>
      <c r="B117" t="s">
        <v>444</v>
      </c>
      <c r="C117" t="s">
        <v>305</v>
      </c>
      <c r="D117" t="s">
        <v>445</v>
      </c>
      <c r="E117" t="s">
        <v>446</v>
      </c>
      <c r="F117">
        <v>2021</v>
      </c>
      <c r="G117" s="10" t="str">
        <f t="shared" si="8"/>
        <v/>
      </c>
      <c r="H117" s="10" t="e">
        <f t="shared" si="9"/>
        <v>#NUM!</v>
      </c>
      <c r="I117" s="10" t="e">
        <f t="shared" si="7"/>
        <v>#NUM!</v>
      </c>
      <c r="J117" s="10">
        <f t="shared" si="10"/>
        <v>71.59375367097212</v>
      </c>
      <c r="AU117" s="2">
        <v>147100</v>
      </c>
      <c r="AV117" s="2">
        <v>10531441.164999999</v>
      </c>
      <c r="AW117" s="3">
        <v>71.59375367097212</v>
      </c>
    </row>
    <row r="118" spans="1:103">
      <c r="A118" t="s">
        <v>447</v>
      </c>
      <c r="B118" t="s">
        <v>448</v>
      </c>
      <c r="C118" t="s">
        <v>110</v>
      </c>
      <c r="D118" t="s">
        <v>136</v>
      </c>
      <c r="E118" t="s">
        <v>107</v>
      </c>
      <c r="F118">
        <v>2022</v>
      </c>
      <c r="G118" s="10">
        <f t="shared" si="8"/>
        <v>15.958930413152945</v>
      </c>
      <c r="H118" s="10" t="e">
        <f t="shared" si="9"/>
        <v>#NUM!</v>
      </c>
      <c r="I118" s="10" t="e">
        <f t="shared" si="7"/>
        <v>#NUM!</v>
      </c>
      <c r="J118" s="10">
        <f t="shared" si="10"/>
        <v>133.53263414515243</v>
      </c>
      <c r="K118" s="2">
        <v>329660</v>
      </c>
      <c r="L118" s="2">
        <v>5261021</v>
      </c>
      <c r="M118" s="3">
        <v>15.958930413152945</v>
      </c>
      <c r="AU118" s="2">
        <v>6051389</v>
      </c>
      <c r="AV118" s="2">
        <v>808057913.40699983</v>
      </c>
      <c r="AW118" s="3">
        <v>133.53263414515243</v>
      </c>
    </row>
    <row r="119" spans="1:103">
      <c r="A119" t="s">
        <v>449</v>
      </c>
      <c r="B119" t="s">
        <v>450</v>
      </c>
      <c r="C119" t="s">
        <v>135</v>
      </c>
      <c r="D119" t="s">
        <v>451</v>
      </c>
      <c r="E119" t="s">
        <v>107</v>
      </c>
      <c r="F119">
        <v>2024</v>
      </c>
      <c r="G119" s="10" t="str">
        <f t="shared" si="8"/>
        <v/>
      </c>
      <c r="H119" s="10">
        <f t="shared" si="9"/>
        <v>301.28352380952379</v>
      </c>
      <c r="I119" s="10">
        <f t="shared" si="7"/>
        <v>301.28352380952379</v>
      </c>
      <c r="J119" s="10">
        <f t="shared" si="10"/>
        <v>277.3277602561601</v>
      </c>
      <c r="AI119" s="2">
        <v>168</v>
      </c>
      <c r="AJ119" s="2">
        <v>50615.631999999998</v>
      </c>
      <c r="AK119" s="3">
        <v>301.28352380952379</v>
      </c>
      <c r="AU119" s="2">
        <v>30762</v>
      </c>
      <c r="AV119" s="2">
        <v>8531156.560999997</v>
      </c>
      <c r="AW119" s="3">
        <v>277.3277602561601</v>
      </c>
    </row>
    <row r="120" spans="1:103">
      <c r="A120" t="s">
        <v>452</v>
      </c>
      <c r="B120" t="s">
        <v>453</v>
      </c>
      <c r="C120" t="s">
        <v>119</v>
      </c>
      <c r="D120" t="s">
        <v>159</v>
      </c>
      <c r="E120" t="s">
        <v>107</v>
      </c>
      <c r="F120">
        <v>2024</v>
      </c>
      <c r="G120" s="10">
        <f t="shared" si="8"/>
        <v>156.8656330749354</v>
      </c>
      <c r="H120" s="10">
        <f t="shared" si="9"/>
        <v>179.73780000000002</v>
      </c>
      <c r="I120" s="10">
        <f t="shared" si="7"/>
        <v>179.73780000000002</v>
      </c>
      <c r="J120" s="10">
        <f t="shared" si="10"/>
        <v>381.17441784258381</v>
      </c>
      <c r="K120" s="2">
        <v>774</v>
      </c>
      <c r="L120" s="2">
        <v>121414</v>
      </c>
      <c r="M120" s="3">
        <v>156.8656330749354</v>
      </c>
      <c r="T120" s="2">
        <v>10</v>
      </c>
      <c r="U120" s="2">
        <v>1797.3780000000002</v>
      </c>
      <c r="V120" s="3">
        <v>179.73780000000002</v>
      </c>
      <c r="W120" s="2">
        <v>0</v>
      </c>
      <c r="X120" s="2">
        <v>0</v>
      </c>
      <c r="AF120" s="2">
        <v>0</v>
      </c>
      <c r="AG120" s="2">
        <v>0</v>
      </c>
      <c r="AI120" s="2">
        <v>0</v>
      </c>
      <c r="AJ120" s="2">
        <v>0</v>
      </c>
      <c r="AO120" s="2">
        <v>0</v>
      </c>
      <c r="AP120" s="2">
        <v>0</v>
      </c>
      <c r="AU120" s="2">
        <v>6378</v>
      </c>
      <c r="AV120" s="2">
        <v>2431130.4369999995</v>
      </c>
      <c r="AW120" s="3">
        <v>381.17441784258381</v>
      </c>
      <c r="BA120" s="2">
        <v>0</v>
      </c>
      <c r="BB120" s="2">
        <v>0</v>
      </c>
    </row>
    <row r="121" spans="1:103">
      <c r="A121" t="s">
        <v>454</v>
      </c>
      <c r="B121" t="s">
        <v>455</v>
      </c>
      <c r="C121" t="s">
        <v>119</v>
      </c>
      <c r="D121" t="s">
        <v>456</v>
      </c>
      <c r="E121" t="s">
        <v>107</v>
      </c>
      <c r="F121">
        <v>2023</v>
      </c>
      <c r="G121" s="10">
        <f t="shared" si="8"/>
        <v>225.78128104762931</v>
      </c>
      <c r="H121" s="10" t="e">
        <f t="shared" si="9"/>
        <v>#NUM!</v>
      </c>
      <c r="I121" s="10" t="e">
        <f t="shared" si="7"/>
        <v>#NUM!</v>
      </c>
      <c r="J121" s="10" t="str">
        <f t="shared" si="10"/>
        <v/>
      </c>
      <c r="K121" s="2">
        <v>167082</v>
      </c>
      <c r="L121" s="2">
        <v>37723988</v>
      </c>
      <c r="M121" s="3">
        <v>225.78128104762931</v>
      </c>
    </row>
    <row r="122" spans="1:103">
      <c r="A122" t="s">
        <v>457</v>
      </c>
      <c r="B122" t="s">
        <v>458</v>
      </c>
      <c r="C122" t="s">
        <v>432</v>
      </c>
      <c r="D122" t="s">
        <v>159</v>
      </c>
      <c r="E122" t="s">
        <v>168</v>
      </c>
      <c r="F122">
        <v>2021</v>
      </c>
      <c r="G122" s="10" t="str">
        <f t="shared" si="8"/>
        <v/>
      </c>
      <c r="H122" s="10">
        <f t="shared" si="9"/>
        <v>1.2029032258064516E-3</v>
      </c>
      <c r="I122" s="10">
        <f t="shared" si="7"/>
        <v>1.2029032258064516E-3</v>
      </c>
      <c r="J122" s="10" t="str">
        <f t="shared" si="10"/>
        <v/>
      </c>
      <c r="T122" s="2">
        <v>620</v>
      </c>
      <c r="U122" s="2">
        <v>1.4916</v>
      </c>
      <c r="V122" s="3">
        <v>2.4058064516129032E-3</v>
      </c>
      <c r="W122" s="2">
        <v>0</v>
      </c>
      <c r="X122" s="2">
        <v>0</v>
      </c>
      <c r="Z122" s="2">
        <v>26</v>
      </c>
      <c r="AA122" s="2">
        <v>0</v>
      </c>
      <c r="AB122" s="3">
        <v>0</v>
      </c>
      <c r="BG122" s="2">
        <v>0</v>
      </c>
      <c r="BH122" s="2">
        <v>0</v>
      </c>
      <c r="CN122" s="2">
        <v>0</v>
      </c>
      <c r="CO122" s="2">
        <v>0</v>
      </c>
    </row>
    <row r="123" spans="1:103">
      <c r="A123" t="s">
        <v>459</v>
      </c>
      <c r="B123" t="s">
        <v>460</v>
      </c>
      <c r="C123" t="s">
        <v>105</v>
      </c>
      <c r="D123" t="s">
        <v>461</v>
      </c>
      <c r="E123" t="s">
        <v>107</v>
      </c>
      <c r="F123">
        <v>2023</v>
      </c>
      <c r="G123" s="10">
        <f t="shared" si="8"/>
        <v>5.0535714285714288</v>
      </c>
      <c r="H123" s="10">
        <f t="shared" si="9"/>
        <v>3.8668022228091434</v>
      </c>
      <c r="I123" s="10">
        <f t="shared" si="7"/>
        <v>3.9299500267022696</v>
      </c>
      <c r="J123" s="10">
        <f t="shared" si="10"/>
        <v>29.284657766756542</v>
      </c>
      <c r="K123" s="2">
        <v>1848</v>
      </c>
      <c r="L123" s="2">
        <v>9339</v>
      </c>
      <c r="M123" s="3">
        <v>5.0535714285714288</v>
      </c>
      <c r="N123" s="2">
        <v>29960</v>
      </c>
      <c r="O123" s="2">
        <v>117741.30279999999</v>
      </c>
      <c r="P123" s="3">
        <v>3.9299500267022696</v>
      </c>
      <c r="W123" s="2">
        <v>237513</v>
      </c>
      <c r="X123" s="2">
        <v>903417.37200000009</v>
      </c>
      <c r="Y123" s="3">
        <v>3.8036544189160177</v>
      </c>
      <c r="Z123" s="2">
        <v>175052</v>
      </c>
      <c r="AA123" s="2">
        <v>659579.55359999998</v>
      </c>
      <c r="AB123" s="3">
        <v>3.7679064140940977</v>
      </c>
      <c r="AC123" s="2">
        <v>1713100</v>
      </c>
      <c r="AD123" s="2">
        <v>1624970.0422666667</v>
      </c>
      <c r="AE123" s="3">
        <v>0.94855527538769868</v>
      </c>
      <c r="AF123" s="2">
        <v>182</v>
      </c>
      <c r="AG123" s="2">
        <v>723.42600000000004</v>
      </c>
      <c r="AH123" s="3">
        <v>3.9748681318681323</v>
      </c>
      <c r="AI123" s="2">
        <v>0</v>
      </c>
      <c r="AJ123" s="2">
        <v>0</v>
      </c>
      <c r="AL123" s="2">
        <v>89941</v>
      </c>
      <c r="AM123" s="2">
        <v>376012.96919999999</v>
      </c>
      <c r="AN123" s="3">
        <v>4.1806625365517398</v>
      </c>
      <c r="AO123" s="2">
        <v>378</v>
      </c>
      <c r="AP123" s="2">
        <v>1375.5625333333335</v>
      </c>
      <c r="AQ123" s="3">
        <v>3.6390543209876549</v>
      </c>
      <c r="AR123" s="2">
        <v>728</v>
      </c>
      <c r="AS123" s="2">
        <v>3679.3181666666669</v>
      </c>
      <c r="AT123" s="3">
        <v>5.0540084706959707</v>
      </c>
      <c r="AU123" s="2">
        <v>249216</v>
      </c>
      <c r="AV123" s="2">
        <v>7298205.2699999986</v>
      </c>
      <c r="AW123" s="3">
        <v>29.284657766756542</v>
      </c>
      <c r="AX123" s="2">
        <v>3752</v>
      </c>
      <c r="AY123" s="2">
        <v>15251.073066666668</v>
      </c>
      <c r="AZ123" s="3">
        <v>4.064784932480455</v>
      </c>
      <c r="BA123" s="2">
        <v>22860</v>
      </c>
      <c r="BB123" s="2">
        <v>88654.737600000008</v>
      </c>
      <c r="BC123" s="3">
        <v>3.8781600000000003</v>
      </c>
      <c r="BD123" s="2">
        <v>3710</v>
      </c>
      <c r="BE123" s="2">
        <v>17356.594856</v>
      </c>
      <c r="BF123" s="3">
        <v>4.6783274544474391</v>
      </c>
      <c r="BG123" s="2">
        <v>12404</v>
      </c>
      <c r="BH123" s="2">
        <v>19622.194748333335</v>
      </c>
      <c r="BI123" s="3">
        <v>1.5819247620391272</v>
      </c>
      <c r="BJ123" s="2">
        <v>966</v>
      </c>
      <c r="BK123" s="2">
        <v>5311.5875999999998</v>
      </c>
      <c r="BL123" s="3">
        <v>5.4985378881987579</v>
      </c>
      <c r="BM123" s="2">
        <v>1708</v>
      </c>
      <c r="BN123" s="2">
        <v>6270.6864000000005</v>
      </c>
      <c r="BO123" s="3">
        <v>3.6713620608899302</v>
      </c>
      <c r="BP123" s="2">
        <v>4060</v>
      </c>
      <c r="BQ123" s="2">
        <v>19644.371999999999</v>
      </c>
      <c r="BR123" s="3">
        <v>4.83851527093596</v>
      </c>
      <c r="BS123" s="2">
        <v>112</v>
      </c>
      <c r="BT123" s="2">
        <v>505.27241333333336</v>
      </c>
      <c r="BU123" s="3">
        <v>4.5113608333333337</v>
      </c>
      <c r="BY123" s="2">
        <v>83496</v>
      </c>
      <c r="BZ123" s="2">
        <v>200344.32189866665</v>
      </c>
      <c r="CA123" s="3">
        <v>2.399448140014691</v>
      </c>
      <c r="CB123" s="2">
        <v>70</v>
      </c>
      <c r="CC123" s="2">
        <v>398.25720000000001</v>
      </c>
      <c r="CD123" s="3">
        <v>5.6893885714285712</v>
      </c>
      <c r="CE123" s="2">
        <v>22610</v>
      </c>
      <c r="CF123" s="2">
        <v>122905.77992000002</v>
      </c>
      <c r="CG123" s="3">
        <v>5.4359035789473689</v>
      </c>
      <c r="CK123" s="2">
        <v>4802</v>
      </c>
      <c r="CL123" s="2">
        <v>23307.077920000003</v>
      </c>
      <c r="CM123" s="3">
        <v>4.8536188921282806</v>
      </c>
      <c r="CN123" s="2">
        <v>5726</v>
      </c>
      <c r="CO123" s="2">
        <v>22186.058399999998</v>
      </c>
      <c r="CP123" s="3">
        <v>3.8746172546280122</v>
      </c>
      <c r="CQ123" s="2">
        <v>18424</v>
      </c>
      <c r="CR123" s="2">
        <v>69842.678400000004</v>
      </c>
      <c r="CS123" s="3">
        <v>3.7908531480677379</v>
      </c>
      <c r="CT123" s="2">
        <v>6244</v>
      </c>
      <c r="CU123" s="2">
        <v>17939.4732</v>
      </c>
      <c r="CV123" s="3">
        <v>2.8730738629083921</v>
      </c>
    </row>
    <row r="124" spans="1:103">
      <c r="A124" t="s">
        <v>462</v>
      </c>
      <c r="B124" t="s">
        <v>463</v>
      </c>
      <c r="C124" t="s">
        <v>105</v>
      </c>
      <c r="D124" t="s">
        <v>126</v>
      </c>
      <c r="E124" t="s">
        <v>107</v>
      </c>
      <c r="F124">
        <v>2024</v>
      </c>
      <c r="G124" s="10" t="str">
        <f t="shared" si="8"/>
        <v/>
      </c>
      <c r="H124" s="10" t="e">
        <f t="shared" si="9"/>
        <v>#NUM!</v>
      </c>
      <c r="I124" s="10">
        <f t="shared" si="7"/>
        <v>466.16883472222224</v>
      </c>
      <c r="J124" s="10">
        <f t="shared" si="10"/>
        <v>1636.0329939393937</v>
      </c>
      <c r="AU124" s="2">
        <v>2310</v>
      </c>
      <c r="AV124" s="2">
        <v>3779236.2159999995</v>
      </c>
      <c r="AW124" s="3">
        <v>1636.0329939393937</v>
      </c>
      <c r="AX124" s="2">
        <v>60</v>
      </c>
      <c r="AY124" s="2">
        <v>55940.260166666667</v>
      </c>
      <c r="AZ124" s="3">
        <v>932.33766944444449</v>
      </c>
      <c r="CN124" s="2">
        <v>1815</v>
      </c>
      <c r="CO124" s="2">
        <v>0</v>
      </c>
      <c r="CP124" s="3">
        <v>0</v>
      </c>
    </row>
    <row r="125" spans="1:103">
      <c r="A125" t="s">
        <v>464</v>
      </c>
      <c r="B125" t="s">
        <v>465</v>
      </c>
      <c r="C125" t="s">
        <v>215</v>
      </c>
      <c r="D125" t="s">
        <v>466</v>
      </c>
      <c r="E125" t="s">
        <v>440</v>
      </c>
      <c r="F125">
        <v>2022</v>
      </c>
      <c r="G125" s="10" t="str">
        <f t="shared" si="8"/>
        <v/>
      </c>
      <c r="H125" s="10" t="e">
        <f t="shared" si="9"/>
        <v>#NUM!</v>
      </c>
      <c r="I125" s="10" t="e">
        <f t="shared" si="7"/>
        <v>#NUM!</v>
      </c>
      <c r="J125" s="10">
        <f t="shared" si="10"/>
        <v>11158.79359093062</v>
      </c>
      <c r="AU125" s="2">
        <v>215340</v>
      </c>
      <c r="AV125" s="2">
        <v>2402934611.8709998</v>
      </c>
      <c r="AW125" s="3">
        <v>11158.79359093062</v>
      </c>
    </row>
    <row r="126" spans="1:103">
      <c r="A126" t="s">
        <v>467</v>
      </c>
      <c r="B126" t="s">
        <v>468</v>
      </c>
      <c r="C126" t="s">
        <v>265</v>
      </c>
      <c r="D126" t="s">
        <v>115</v>
      </c>
      <c r="E126" t="s">
        <v>164</v>
      </c>
      <c r="F126">
        <v>2023</v>
      </c>
      <c r="G126" s="10" t="str">
        <f t="shared" si="8"/>
        <v/>
      </c>
      <c r="H126" s="10">
        <f t="shared" si="9"/>
        <v>133607.27325</v>
      </c>
      <c r="I126" s="10">
        <f t="shared" si="7"/>
        <v>97201.835076923075</v>
      </c>
      <c r="J126" s="10">
        <f t="shared" si="10"/>
        <v>142352.11147219918</v>
      </c>
      <c r="N126" s="2">
        <v>0</v>
      </c>
      <c r="O126" s="2">
        <v>0</v>
      </c>
      <c r="Q126" s="2">
        <v>2</v>
      </c>
      <c r="R126" s="2">
        <v>303627.1128</v>
      </c>
      <c r="S126" s="3">
        <v>151813.5564</v>
      </c>
      <c r="T126" s="2">
        <v>338</v>
      </c>
      <c r="U126" s="2">
        <v>32854220.256000001</v>
      </c>
      <c r="V126" s="3">
        <v>97201.835076923075</v>
      </c>
      <c r="W126" s="2">
        <v>175</v>
      </c>
      <c r="X126" s="2">
        <v>16982049.466800001</v>
      </c>
      <c r="Y126" s="3">
        <v>97040.282667428575</v>
      </c>
      <c r="Z126" s="2">
        <v>272</v>
      </c>
      <c r="AA126" s="2">
        <v>36341178.324000001</v>
      </c>
      <c r="AB126" s="3">
        <v>133607.27325</v>
      </c>
      <c r="AC126" s="2">
        <v>532</v>
      </c>
      <c r="AD126" s="2">
        <v>30204060.656999998</v>
      </c>
      <c r="AE126" s="3">
        <v>56774.550107142852</v>
      </c>
      <c r="AL126" s="2">
        <v>500</v>
      </c>
      <c r="AM126" s="2">
        <v>74020650</v>
      </c>
      <c r="AN126" s="3">
        <v>148041.29999999999</v>
      </c>
      <c r="AR126" s="2">
        <v>230</v>
      </c>
      <c r="AS126" s="2">
        <v>34605082.371333331</v>
      </c>
      <c r="AT126" s="3">
        <v>150456.8798753623</v>
      </c>
      <c r="AU126" s="2">
        <v>1205</v>
      </c>
      <c r="AV126" s="2">
        <v>171534294.324</v>
      </c>
      <c r="AW126" s="3">
        <v>142352.11147219918</v>
      </c>
      <c r="BA126" s="2">
        <v>15</v>
      </c>
      <c r="BB126" s="2">
        <v>2166071.6880000001</v>
      </c>
      <c r="BC126" s="3">
        <v>144404.77920000002</v>
      </c>
      <c r="CK126" s="2">
        <v>3</v>
      </c>
      <c r="CL126" s="2">
        <v>288024.65749333333</v>
      </c>
      <c r="CM126" s="3">
        <v>96008.219164444439</v>
      </c>
      <c r="CN126" s="2">
        <v>14</v>
      </c>
      <c r="CO126" s="2">
        <v>0</v>
      </c>
      <c r="CP126" s="3">
        <v>0</v>
      </c>
      <c r="CQ126" s="2">
        <v>0</v>
      </c>
      <c r="CR126" s="2">
        <v>0</v>
      </c>
      <c r="CT126" s="2">
        <v>5</v>
      </c>
      <c r="CU126" s="2">
        <v>454609.848</v>
      </c>
      <c r="CV126" s="3">
        <v>90921.969599999997</v>
      </c>
    </row>
    <row r="127" spans="1:103">
      <c r="A127" t="s">
        <v>469</v>
      </c>
      <c r="B127" t="s">
        <v>470</v>
      </c>
      <c r="C127" t="s">
        <v>132</v>
      </c>
      <c r="D127" t="s">
        <v>381</v>
      </c>
      <c r="E127" t="s">
        <v>107</v>
      </c>
      <c r="F127">
        <v>2021</v>
      </c>
      <c r="G127" s="10">
        <f t="shared" si="8"/>
        <v>68.454447301820551</v>
      </c>
      <c r="H127" s="10">
        <f t="shared" si="9"/>
        <v>59.078057408174864</v>
      </c>
      <c r="I127" s="10">
        <f t="shared" si="7"/>
        <v>59.337710393363921</v>
      </c>
      <c r="J127" s="10">
        <f t="shared" si="10"/>
        <v>144.7186692669755</v>
      </c>
      <c r="K127" s="2">
        <v>489960</v>
      </c>
      <c r="L127" s="2">
        <v>33539941</v>
      </c>
      <c r="M127" s="3">
        <v>68.454447301820551</v>
      </c>
      <c r="N127" s="2">
        <v>492240</v>
      </c>
      <c r="O127" s="2">
        <v>29080582.978599995</v>
      </c>
      <c r="P127" s="3">
        <v>59.078057408174864</v>
      </c>
      <c r="Q127" s="2">
        <v>141119</v>
      </c>
      <c r="R127" s="2">
        <v>10069988.4912</v>
      </c>
      <c r="S127" s="3">
        <v>71.358133852989326</v>
      </c>
      <c r="T127" s="2">
        <v>451233</v>
      </c>
      <c r="U127" s="2">
        <v>25430558.3796</v>
      </c>
      <c r="V127" s="3">
        <v>56.35793122311533</v>
      </c>
      <c r="W127" s="2">
        <v>1089697</v>
      </c>
      <c r="X127" s="2">
        <v>64301184.525600001</v>
      </c>
      <c r="Y127" s="3">
        <v>59.00831563783327</v>
      </c>
      <c r="Z127" s="2">
        <v>549898</v>
      </c>
      <c r="AA127" s="2">
        <v>37421254.8336</v>
      </c>
      <c r="AB127" s="3">
        <v>68.051265568523618</v>
      </c>
      <c r="AC127" s="2">
        <v>0</v>
      </c>
      <c r="AD127" s="2">
        <v>0</v>
      </c>
      <c r="AI127" s="2">
        <v>45600</v>
      </c>
      <c r="AJ127" s="2">
        <v>2255194.2015</v>
      </c>
      <c r="AK127" s="3">
        <v>49.45601319078947</v>
      </c>
      <c r="AL127" s="2">
        <v>474512</v>
      </c>
      <c r="AM127" s="2">
        <v>38828925.484800003</v>
      </c>
      <c r="AN127" s="3">
        <v>81.829174994099205</v>
      </c>
      <c r="AO127" s="2">
        <v>80760</v>
      </c>
      <c r="AP127" s="2">
        <v>4343800.0956000006</v>
      </c>
      <c r="AQ127" s="3">
        <v>53.786529167904909</v>
      </c>
      <c r="AR127" s="2">
        <v>546480</v>
      </c>
      <c r="AS127" s="2">
        <v>35199712.518333331</v>
      </c>
      <c r="AT127" s="3">
        <v>64.411712264553742</v>
      </c>
      <c r="AU127" s="2">
        <v>4714440</v>
      </c>
      <c r="AV127" s="2">
        <v>682267483.13899994</v>
      </c>
      <c r="AW127" s="3">
        <v>144.7186692669755</v>
      </c>
      <c r="AX127" s="2">
        <v>87720</v>
      </c>
      <c r="AY127" s="2">
        <v>5227880.7155666668</v>
      </c>
      <c r="AZ127" s="3">
        <v>59.59736337855297</v>
      </c>
      <c r="BA127" s="2">
        <v>170040</v>
      </c>
      <c r="BB127" s="2">
        <v>9933906.8399999999</v>
      </c>
      <c r="BC127" s="3">
        <v>58.420999999999999</v>
      </c>
      <c r="BD127" s="2">
        <v>240</v>
      </c>
      <c r="BE127" s="2">
        <v>14801.969978666666</v>
      </c>
      <c r="BF127" s="3">
        <v>61.674874911111111</v>
      </c>
      <c r="BG127" s="2">
        <v>28200</v>
      </c>
      <c r="BH127" s="2">
        <v>1553409.6345063334</v>
      </c>
      <c r="BI127" s="3">
        <v>55.085448032139482</v>
      </c>
      <c r="BM127" s="2">
        <v>11760</v>
      </c>
      <c r="BN127" s="2">
        <v>716637.72840000002</v>
      </c>
      <c r="BO127" s="3">
        <v>60.93858234693878</v>
      </c>
      <c r="BV127" s="2">
        <v>36240</v>
      </c>
      <c r="BW127" s="2">
        <v>2429559.8448000001</v>
      </c>
      <c r="BX127" s="3">
        <v>67.040834569536429</v>
      </c>
      <c r="BY127" s="2">
        <v>23280</v>
      </c>
      <c r="BZ127" s="2">
        <v>609152.39104000002</v>
      </c>
      <c r="CA127" s="3">
        <v>26.166339821305844</v>
      </c>
      <c r="CE127" s="2">
        <v>600</v>
      </c>
      <c r="CF127" s="2">
        <v>57082.151426666671</v>
      </c>
      <c r="CG127" s="3">
        <v>95.136919044444454</v>
      </c>
      <c r="CK127" s="2">
        <v>238920</v>
      </c>
      <c r="CL127" s="2">
        <v>14728397.5392</v>
      </c>
      <c r="CM127" s="3">
        <v>61.645728859869415</v>
      </c>
      <c r="CN127" s="2">
        <v>480</v>
      </c>
      <c r="CO127" s="2">
        <v>0</v>
      </c>
      <c r="CP127" s="3">
        <v>0</v>
      </c>
      <c r="CT127" s="2">
        <v>11280</v>
      </c>
      <c r="CU127" s="2">
        <v>377207.74080000003</v>
      </c>
      <c r="CV127" s="3">
        <v>33.44040255319149</v>
      </c>
    </row>
    <row r="128" spans="1:103">
      <c r="A128" t="s">
        <v>471</v>
      </c>
      <c r="B128" t="s">
        <v>472</v>
      </c>
      <c r="C128" t="s">
        <v>265</v>
      </c>
      <c r="D128" t="s">
        <v>216</v>
      </c>
      <c r="E128" t="s">
        <v>473</v>
      </c>
      <c r="F128">
        <v>2024</v>
      </c>
      <c r="G128" s="10" t="str">
        <f t="shared" si="8"/>
        <v/>
      </c>
      <c r="H128" s="10">
        <f t="shared" si="9"/>
        <v>1158.6549924840695</v>
      </c>
      <c r="I128" s="10">
        <f t="shared" si="7"/>
        <v>1158.6549924840695</v>
      </c>
      <c r="J128" s="10" t="str">
        <f t="shared" si="10"/>
        <v/>
      </c>
      <c r="T128" s="2">
        <v>4859</v>
      </c>
      <c r="U128" s="2">
        <v>5475687.4655999998</v>
      </c>
      <c r="V128" s="3">
        <v>1126.9165395348837</v>
      </c>
      <c r="W128" s="2">
        <v>3843</v>
      </c>
      <c r="X128" s="2">
        <v>4574682.0108000003</v>
      </c>
      <c r="Y128" s="3">
        <v>1190.3934454332552</v>
      </c>
      <c r="Z128" s="2">
        <v>0</v>
      </c>
      <c r="AA128" s="2">
        <v>0</v>
      </c>
    </row>
    <row r="129" spans="1:66">
      <c r="A129" t="s">
        <v>474</v>
      </c>
      <c r="B129" t="s">
        <v>475</v>
      </c>
      <c r="C129" t="s">
        <v>135</v>
      </c>
      <c r="D129" t="s">
        <v>136</v>
      </c>
      <c r="E129" t="s">
        <v>107</v>
      </c>
      <c r="F129">
        <v>2024</v>
      </c>
      <c r="G129" s="10" t="str">
        <f t="shared" si="8"/>
        <v/>
      </c>
      <c r="H129" s="10">
        <f t="shared" si="9"/>
        <v>637.98078503787883</v>
      </c>
      <c r="I129" s="10">
        <f t="shared" si="7"/>
        <v>709.60428638397013</v>
      </c>
      <c r="J129" s="10">
        <f t="shared" si="10"/>
        <v>2064.0371298531809</v>
      </c>
      <c r="K129" s="2">
        <v>0</v>
      </c>
      <c r="L129" s="2">
        <v>0</v>
      </c>
      <c r="T129" s="2">
        <v>0</v>
      </c>
      <c r="U129" s="2">
        <v>0</v>
      </c>
      <c r="W129" s="2">
        <v>2064</v>
      </c>
      <c r="X129" s="2">
        <v>1612455.3984000001</v>
      </c>
      <c r="Y129" s="3">
        <v>781.2283906976744</v>
      </c>
      <c r="Z129" s="2">
        <v>0</v>
      </c>
      <c r="AA129" s="2">
        <v>0</v>
      </c>
      <c r="AC129" s="2">
        <v>37372</v>
      </c>
      <c r="AD129" s="2">
        <v>14805050.126133332</v>
      </c>
      <c r="AE129" s="3">
        <v>396.15354078276067</v>
      </c>
      <c r="AR129" s="2">
        <v>176</v>
      </c>
      <c r="AS129" s="2">
        <v>112284.61816666667</v>
      </c>
      <c r="AT129" s="3">
        <v>637.98078503787883</v>
      </c>
      <c r="AU129" s="2">
        <v>3065</v>
      </c>
      <c r="AV129" s="2">
        <v>6326273.8029999994</v>
      </c>
      <c r="AW129" s="3">
        <v>2064.0371298531809</v>
      </c>
      <c r="BA129" s="2">
        <v>326</v>
      </c>
      <c r="BB129" s="2">
        <v>254680.25880000001</v>
      </c>
      <c r="BC129" s="3">
        <v>781.22778773006144</v>
      </c>
      <c r="BM129" s="2">
        <v>0</v>
      </c>
      <c r="BN129" s="2">
        <v>0</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D129"/>
  <sheetViews>
    <sheetView workbookViewId="0">
      <selection activeCell="D2" sqref="D2"/>
    </sheetView>
  </sheetViews>
  <sheetFormatPr defaultColWidth="9.140625" defaultRowHeight="15"/>
  <cols>
    <col min="1" max="1" width="41" customWidth="1"/>
    <col min="2" max="2" width="8" customWidth="1"/>
    <col min="3" max="3" width="31" customWidth="1"/>
    <col min="4" max="5" width="11" customWidth="1"/>
    <col min="6" max="6" width="7" customWidth="1"/>
    <col min="7" max="7" width="8" customWidth="1"/>
    <col min="8" max="8" width="13" customWidth="1"/>
    <col min="9" max="9" width="25" customWidth="1"/>
    <col min="10" max="11" width="21" customWidth="1"/>
    <col min="12" max="12" width="19" customWidth="1"/>
    <col min="13" max="13" width="15" customWidth="1"/>
    <col min="14" max="15" width="13" customWidth="1"/>
    <col min="16" max="16" width="19" customWidth="1"/>
    <col min="17" max="17" width="16" customWidth="1"/>
    <col min="18" max="18" width="14" customWidth="1"/>
    <col min="19" max="19" width="22" customWidth="1"/>
    <col min="20" max="20" width="14" customWidth="1"/>
    <col min="21" max="21" width="13" customWidth="1"/>
    <col min="22" max="22" width="20" customWidth="1"/>
    <col min="23" max="24" width="13" customWidth="1"/>
    <col min="25" max="25" width="19" customWidth="1"/>
    <col min="26" max="26" width="14" customWidth="1"/>
    <col min="27" max="27" width="13" customWidth="1"/>
    <col min="28" max="28" width="20" customWidth="1"/>
    <col min="29" max="30" width="13" customWidth="1"/>
    <col min="31" max="31" width="18" customWidth="1"/>
    <col min="32" max="33" width="13" customWidth="1"/>
    <col min="34" max="34" width="18" customWidth="1"/>
    <col min="35" max="35" width="17" customWidth="1"/>
    <col min="36" max="36" width="15" customWidth="1"/>
    <col min="37" max="37" width="23" customWidth="1"/>
    <col min="38" max="39" width="13" customWidth="1"/>
    <col min="40" max="40" width="19" customWidth="1"/>
    <col min="41" max="42" width="13" customWidth="1"/>
    <col min="43" max="43" width="18" customWidth="1"/>
    <col min="44" max="45" width="13" customWidth="1"/>
    <col min="46" max="46" width="19" customWidth="1"/>
    <col min="47" max="48" width="13" customWidth="1"/>
    <col min="49" max="49" width="15" customWidth="1"/>
    <col min="50" max="51" width="13" customWidth="1"/>
    <col min="52" max="52" width="16" customWidth="1"/>
    <col min="53" max="53" width="18" customWidth="1"/>
    <col min="54" max="54" width="16" customWidth="1"/>
    <col min="55" max="55" width="24" customWidth="1"/>
    <col min="56" max="56" width="14" customWidth="1"/>
    <col min="57" max="57" width="13" customWidth="1"/>
    <col min="58" max="58" width="20" customWidth="1"/>
    <col min="59" max="60" width="13" customWidth="1"/>
    <col min="61" max="61" width="18" customWidth="1"/>
    <col min="62" max="63" width="13" customWidth="1"/>
    <col min="64" max="64" width="18" customWidth="1"/>
    <col min="65" max="65" width="14" customWidth="1"/>
    <col min="66" max="66" width="13" customWidth="1"/>
    <col min="67" max="67" width="20" customWidth="1"/>
    <col min="68" max="68" width="14" customWidth="1"/>
    <col min="69" max="69" width="13" customWidth="1"/>
    <col min="70" max="70" width="20" customWidth="1"/>
    <col min="71" max="72" width="13" customWidth="1"/>
    <col min="73" max="73" width="19" customWidth="1"/>
    <col min="74" max="74" width="14" customWidth="1"/>
    <col min="75" max="75" width="13" customWidth="1"/>
    <col min="76" max="76" width="20" customWidth="1"/>
    <col min="77" max="77" width="14" customWidth="1"/>
    <col min="78" max="78" width="13" customWidth="1"/>
    <col min="79" max="79" width="20" customWidth="1"/>
    <col min="80" max="81" width="13" customWidth="1"/>
    <col min="82" max="82" width="18" customWidth="1"/>
    <col min="83" max="83" width="17" customWidth="1"/>
    <col min="84" max="84" width="15" customWidth="1"/>
    <col min="85" max="85" width="23" customWidth="1"/>
    <col min="86" max="87" width="13" customWidth="1"/>
    <col min="88" max="88" width="19" customWidth="1"/>
    <col min="89" max="90" width="13" customWidth="1"/>
    <col min="91" max="91" width="15" customWidth="1"/>
    <col min="92" max="93" width="13" customWidth="1"/>
    <col min="94" max="94" width="19" customWidth="1"/>
    <col min="95" max="95" width="15" customWidth="1"/>
    <col min="96" max="96" width="13" customWidth="1"/>
    <col min="97" max="97" width="21" customWidth="1"/>
    <col min="98" max="98" width="15" customWidth="1"/>
    <col min="99" max="99" width="13" customWidth="1"/>
    <col min="100" max="100" width="21" customWidth="1"/>
    <col min="101" max="101" width="15" customWidth="1"/>
    <col min="102" max="102" width="13" customWidth="1"/>
    <col min="103" max="103" width="21" customWidth="1"/>
    <col min="104" max="105" width="13" customWidth="1"/>
    <col min="106" max="106" width="19" customWidth="1"/>
    <col min="107" max="108" width="13" customWidth="1"/>
  </cols>
  <sheetData>
    <row r="1" spans="1:108">
      <c r="A1" t="s">
        <v>0</v>
      </c>
      <c r="B1" t="s">
        <v>476</v>
      </c>
      <c r="C1" t="s">
        <v>1</v>
      </c>
      <c r="D1" t="s">
        <v>477</v>
      </c>
      <c r="E1" t="s">
        <v>478</v>
      </c>
      <c r="F1" t="s">
        <v>479</v>
      </c>
      <c r="G1" t="s">
        <v>480</v>
      </c>
      <c r="H1" t="s">
        <v>5</v>
      </c>
      <c r="I1" t="s">
        <v>481</v>
      </c>
      <c r="J1" t="s">
        <v>482</v>
      </c>
      <c r="K1" t="s">
        <v>483</v>
      </c>
      <c r="L1" t="s">
        <v>484</v>
      </c>
      <c r="M1" t="s">
        <v>485</v>
      </c>
      <c r="N1" t="s">
        <v>10</v>
      </c>
      <c r="O1" t="s">
        <v>11</v>
      </c>
      <c r="P1" t="s">
        <v>486</v>
      </c>
      <c r="Q1" t="s">
        <v>13</v>
      </c>
      <c r="R1" t="s">
        <v>14</v>
      </c>
      <c r="S1" t="s">
        <v>487</v>
      </c>
      <c r="T1" t="s">
        <v>16</v>
      </c>
      <c r="U1" t="s">
        <v>17</v>
      </c>
      <c r="V1" t="s">
        <v>488</v>
      </c>
      <c r="W1" t="s">
        <v>19</v>
      </c>
      <c r="X1" t="s">
        <v>20</v>
      </c>
      <c r="Y1" t="s">
        <v>489</v>
      </c>
      <c r="Z1" t="s">
        <v>22</v>
      </c>
      <c r="AA1" t="s">
        <v>23</v>
      </c>
      <c r="AB1" t="s">
        <v>490</v>
      </c>
      <c r="AC1" t="s">
        <v>25</v>
      </c>
      <c r="AD1" t="s">
        <v>26</v>
      </c>
      <c r="AE1" t="s">
        <v>491</v>
      </c>
      <c r="AF1" t="s">
        <v>28</v>
      </c>
      <c r="AG1" t="s">
        <v>29</v>
      </c>
      <c r="AH1" t="s">
        <v>492</v>
      </c>
      <c r="AI1" t="s">
        <v>31</v>
      </c>
      <c r="AJ1" t="s">
        <v>32</v>
      </c>
      <c r="AK1" t="s">
        <v>493</v>
      </c>
      <c r="AL1" t="s">
        <v>34</v>
      </c>
      <c r="AM1" t="s">
        <v>35</v>
      </c>
      <c r="AN1" t="s">
        <v>494</v>
      </c>
      <c r="AO1" t="s">
        <v>37</v>
      </c>
      <c r="AP1" t="s">
        <v>38</v>
      </c>
      <c r="AQ1" t="s">
        <v>495</v>
      </c>
      <c r="AR1" t="s">
        <v>40</v>
      </c>
      <c r="AS1" t="s">
        <v>41</v>
      </c>
      <c r="AT1" t="s">
        <v>496</v>
      </c>
      <c r="AU1" t="s">
        <v>43</v>
      </c>
      <c r="AV1" t="s">
        <v>44</v>
      </c>
      <c r="AW1" t="s">
        <v>497</v>
      </c>
      <c r="AX1" t="s">
        <v>46</v>
      </c>
      <c r="AY1" t="s">
        <v>47</v>
      </c>
      <c r="AZ1" t="s">
        <v>498</v>
      </c>
      <c r="BA1" t="s">
        <v>49</v>
      </c>
      <c r="BB1" t="s">
        <v>50</v>
      </c>
      <c r="BC1" t="s">
        <v>499</v>
      </c>
      <c r="BD1" t="s">
        <v>52</v>
      </c>
      <c r="BE1" t="s">
        <v>53</v>
      </c>
      <c r="BF1" t="s">
        <v>500</v>
      </c>
      <c r="BG1" t="s">
        <v>55</v>
      </c>
      <c r="BH1" t="s">
        <v>56</v>
      </c>
      <c r="BI1" t="s">
        <v>501</v>
      </c>
      <c r="BJ1" t="s">
        <v>58</v>
      </c>
      <c r="BK1" t="s">
        <v>59</v>
      </c>
      <c r="BL1" t="s">
        <v>502</v>
      </c>
      <c r="BM1" t="s">
        <v>61</v>
      </c>
      <c r="BN1" t="s">
        <v>62</v>
      </c>
      <c r="BO1" t="s">
        <v>503</v>
      </c>
      <c r="BP1" t="s">
        <v>64</v>
      </c>
      <c r="BQ1" t="s">
        <v>65</v>
      </c>
      <c r="BR1" t="s">
        <v>504</v>
      </c>
      <c r="BS1" t="s">
        <v>67</v>
      </c>
      <c r="BT1" t="s">
        <v>68</v>
      </c>
      <c r="BU1" t="s">
        <v>505</v>
      </c>
      <c r="BV1" t="s">
        <v>70</v>
      </c>
      <c r="BW1" t="s">
        <v>71</v>
      </c>
      <c r="BX1" t="s">
        <v>506</v>
      </c>
      <c r="BY1" t="s">
        <v>73</v>
      </c>
      <c r="BZ1" t="s">
        <v>74</v>
      </c>
      <c r="CA1" t="s">
        <v>507</v>
      </c>
      <c r="CB1" t="s">
        <v>76</v>
      </c>
      <c r="CC1" t="s">
        <v>77</v>
      </c>
      <c r="CD1" t="s">
        <v>508</v>
      </c>
      <c r="CE1" t="s">
        <v>79</v>
      </c>
      <c r="CF1" t="s">
        <v>80</v>
      </c>
      <c r="CG1" t="s">
        <v>509</v>
      </c>
      <c r="CH1" t="s">
        <v>82</v>
      </c>
      <c r="CI1" t="s">
        <v>83</v>
      </c>
      <c r="CJ1" t="s">
        <v>510</v>
      </c>
      <c r="CK1" t="s">
        <v>85</v>
      </c>
      <c r="CL1" t="s">
        <v>86</v>
      </c>
      <c r="CM1" t="s">
        <v>511</v>
      </c>
      <c r="CN1" t="s">
        <v>88</v>
      </c>
      <c r="CO1" t="s">
        <v>89</v>
      </c>
      <c r="CP1" t="s">
        <v>512</v>
      </c>
      <c r="CQ1" t="s">
        <v>91</v>
      </c>
      <c r="CR1" t="s">
        <v>92</v>
      </c>
      <c r="CS1" t="s">
        <v>513</v>
      </c>
      <c r="CT1" t="s">
        <v>94</v>
      </c>
      <c r="CU1" t="s">
        <v>95</v>
      </c>
      <c r="CV1" t="s">
        <v>514</v>
      </c>
      <c r="CW1" t="s">
        <v>97</v>
      </c>
      <c r="CX1" t="s">
        <v>98</v>
      </c>
      <c r="CY1" t="s">
        <v>515</v>
      </c>
      <c r="CZ1" t="s">
        <v>100</v>
      </c>
      <c r="DA1" t="s">
        <v>101</v>
      </c>
      <c r="DB1" t="s">
        <v>516</v>
      </c>
      <c r="DC1" t="s">
        <v>517</v>
      </c>
      <c r="DD1" t="s">
        <v>518</v>
      </c>
    </row>
    <row r="2" spans="1:108">
      <c r="A2" t="s">
        <v>103</v>
      </c>
      <c r="B2" t="s">
        <v>519</v>
      </c>
      <c r="C2" t="s">
        <v>104</v>
      </c>
      <c r="D2" t="s">
        <v>520</v>
      </c>
      <c r="E2" t="s">
        <v>521</v>
      </c>
      <c r="F2" t="s">
        <v>104</v>
      </c>
      <c r="G2" t="s">
        <v>522</v>
      </c>
      <c r="H2">
        <v>2022</v>
      </c>
      <c r="I2" s="1">
        <v>44531</v>
      </c>
      <c r="J2" s="1">
        <v>44470</v>
      </c>
      <c r="K2" s="1">
        <v>44531</v>
      </c>
      <c r="L2" s="1">
        <v>44470</v>
      </c>
      <c r="M2" s="1">
        <v>44470</v>
      </c>
      <c r="N2" s="2">
        <v>37200</v>
      </c>
      <c r="O2" s="2">
        <v>1911631</v>
      </c>
      <c r="P2" s="1">
        <v>44805</v>
      </c>
      <c r="T2" s="2">
        <v>12256</v>
      </c>
      <c r="U2" s="2">
        <v>725272.6007999999</v>
      </c>
      <c r="V2" s="1">
        <v>44713</v>
      </c>
      <c r="W2" s="2">
        <v>22484</v>
      </c>
      <c r="X2" s="2">
        <v>1296528.5520000001</v>
      </c>
      <c r="Y2" s="1">
        <v>44774</v>
      </c>
      <c r="Z2" s="2">
        <v>86737</v>
      </c>
      <c r="AA2" s="2">
        <v>5088166.8024000004</v>
      </c>
      <c r="AB2" s="1">
        <v>44562</v>
      </c>
      <c r="AC2" s="2">
        <v>28667</v>
      </c>
      <c r="AD2" s="2">
        <v>1940561.1587999999</v>
      </c>
      <c r="AE2" s="1">
        <v>44927</v>
      </c>
      <c r="AF2" s="2">
        <v>163114</v>
      </c>
      <c r="AG2" s="2">
        <v>5506065.1345166676</v>
      </c>
      <c r="AH2" s="1">
        <v>44531</v>
      </c>
      <c r="AL2" s="2">
        <v>16996</v>
      </c>
      <c r="AM2" s="2">
        <v>777640.15283333324</v>
      </c>
      <c r="AN2" s="1">
        <v>44593</v>
      </c>
      <c r="AO2" s="2">
        <v>45080</v>
      </c>
      <c r="AP2" s="2">
        <v>2306377.5504000001</v>
      </c>
      <c r="AQ2" s="1">
        <v>44958</v>
      </c>
      <c r="AR2" s="2">
        <v>9128</v>
      </c>
      <c r="AS2" s="2">
        <v>337345.97586666665</v>
      </c>
      <c r="AT2" s="1">
        <v>44531</v>
      </c>
      <c r="AU2" s="2">
        <v>41468</v>
      </c>
      <c r="AV2" s="2">
        <v>2075753.7434999999</v>
      </c>
      <c r="AW2" s="1">
        <v>44470</v>
      </c>
      <c r="AX2" s="2">
        <v>257970</v>
      </c>
      <c r="AY2" s="2">
        <v>61181249.869999997</v>
      </c>
      <c r="AZ2" s="1">
        <v>44621</v>
      </c>
      <c r="BA2" s="2">
        <v>2184</v>
      </c>
      <c r="BB2" s="2">
        <v>116597.0677</v>
      </c>
      <c r="BC2" s="1">
        <v>44774</v>
      </c>
      <c r="BD2" s="2">
        <v>8484</v>
      </c>
      <c r="BE2" s="2">
        <v>444768.27120000008</v>
      </c>
      <c r="BF2" s="1">
        <v>44593</v>
      </c>
      <c r="BJ2" s="2">
        <v>7168</v>
      </c>
      <c r="BK2" s="2">
        <v>382764.04172533337</v>
      </c>
      <c r="BL2" s="1">
        <v>44713</v>
      </c>
      <c r="BP2" s="2">
        <v>6216</v>
      </c>
      <c r="BQ2" s="2">
        <v>282324.08159999998</v>
      </c>
      <c r="BR2" s="1">
        <v>44652</v>
      </c>
      <c r="BV2" s="2">
        <v>3108</v>
      </c>
      <c r="BW2" s="2">
        <v>143490.70358000003</v>
      </c>
      <c r="BX2" s="1">
        <v>45017</v>
      </c>
      <c r="BY2" s="2">
        <v>924</v>
      </c>
      <c r="BZ2" s="2">
        <v>49468.914000000004</v>
      </c>
      <c r="CA2" s="1">
        <v>44621</v>
      </c>
      <c r="CB2" s="2">
        <v>51750</v>
      </c>
      <c r="CC2" s="2">
        <v>930745.54363999993</v>
      </c>
      <c r="CD2" s="1">
        <v>44652</v>
      </c>
      <c r="CE2" s="2">
        <v>1001</v>
      </c>
      <c r="CF2" s="2">
        <v>57475.822800000002</v>
      </c>
      <c r="CG2" s="1">
        <v>44774</v>
      </c>
      <c r="CH2" s="2">
        <v>1290</v>
      </c>
      <c r="CI2" s="2">
        <v>64844.05698666667</v>
      </c>
      <c r="CJ2" s="1">
        <v>45261</v>
      </c>
      <c r="CN2" s="2">
        <v>2912</v>
      </c>
      <c r="CO2" s="2">
        <v>70619.09818666667</v>
      </c>
      <c r="CP2" s="1">
        <v>45200</v>
      </c>
      <c r="CQ2" s="2">
        <v>371</v>
      </c>
      <c r="CR2" s="2">
        <v>13112.6556</v>
      </c>
      <c r="CS2" s="1">
        <v>44562</v>
      </c>
      <c r="CT2" s="2">
        <v>8008</v>
      </c>
      <c r="CU2" s="2">
        <v>316146.1116</v>
      </c>
      <c r="CV2" s="1">
        <v>45017</v>
      </c>
      <c r="CW2" s="2">
        <v>588</v>
      </c>
      <c r="CX2" s="2">
        <v>16668.63</v>
      </c>
      <c r="CY2" s="1">
        <v>44986</v>
      </c>
      <c r="CZ2" s="2">
        <v>39452</v>
      </c>
      <c r="DA2" s="2">
        <v>515367.27899999998</v>
      </c>
      <c r="DB2" s="1">
        <v>45108</v>
      </c>
      <c r="DC2" s="2">
        <v>10836666.004499005</v>
      </c>
      <c r="DD2" s="2">
        <v>75714318.814236313</v>
      </c>
    </row>
    <row r="3" spans="1:108">
      <c r="A3" t="s">
        <v>108</v>
      </c>
      <c r="B3" t="s">
        <v>523</v>
      </c>
      <c r="C3" t="s">
        <v>109</v>
      </c>
      <c r="D3" t="s">
        <v>524</v>
      </c>
      <c r="E3" t="s">
        <v>525</v>
      </c>
      <c r="F3" t="s">
        <v>109</v>
      </c>
      <c r="G3" t="s">
        <v>526</v>
      </c>
      <c r="H3">
        <v>2023</v>
      </c>
      <c r="I3" s="1">
        <v>40269</v>
      </c>
      <c r="J3" s="1">
        <v>43831</v>
      </c>
      <c r="K3" s="1">
        <v>40148</v>
      </c>
      <c r="L3" s="1">
        <v>43831</v>
      </c>
      <c r="M3" s="1">
        <v>40148</v>
      </c>
      <c r="N3" s="2">
        <v>1440</v>
      </c>
      <c r="O3" s="2">
        <v>26620</v>
      </c>
      <c r="P3" s="1">
        <v>44378</v>
      </c>
      <c r="Q3" s="2">
        <v>7400</v>
      </c>
      <c r="R3" s="2">
        <v>132702.29499999998</v>
      </c>
      <c r="S3" s="1">
        <v>44866</v>
      </c>
      <c r="W3" s="2">
        <v>23444</v>
      </c>
      <c r="X3" s="2">
        <v>520034.40720000002</v>
      </c>
      <c r="Y3" s="1">
        <v>40483</v>
      </c>
      <c r="Z3" s="2">
        <v>61503</v>
      </c>
      <c r="AA3" s="2">
        <v>1696190.8391999998</v>
      </c>
      <c r="AB3" s="1">
        <v>40238</v>
      </c>
      <c r="AC3" s="2">
        <v>24310</v>
      </c>
      <c r="AD3" s="2">
        <v>874826.38320000004</v>
      </c>
      <c r="AE3" s="1">
        <v>41122</v>
      </c>
      <c r="AF3" s="2">
        <v>0</v>
      </c>
      <c r="AG3" s="2">
        <v>0</v>
      </c>
      <c r="AH3" s="1">
        <v>45658</v>
      </c>
      <c r="AI3" s="2">
        <v>26900</v>
      </c>
      <c r="AJ3" s="2">
        <v>620354.94839999999</v>
      </c>
      <c r="AK3" s="1">
        <v>40148</v>
      </c>
      <c r="AL3" s="2">
        <v>11700</v>
      </c>
      <c r="AM3" s="2">
        <v>302827.52033333329</v>
      </c>
      <c r="AN3" s="1">
        <v>40725</v>
      </c>
      <c r="AU3" s="2">
        <v>6500</v>
      </c>
      <c r="AV3" s="2">
        <v>202158.19216666667</v>
      </c>
      <c r="AW3" s="1">
        <v>40238</v>
      </c>
      <c r="AX3" s="2">
        <v>120</v>
      </c>
      <c r="AY3" s="2">
        <v>31295.629999999994</v>
      </c>
      <c r="AZ3" s="1">
        <v>43831</v>
      </c>
      <c r="BA3" s="2">
        <v>800</v>
      </c>
      <c r="BB3" s="2">
        <v>33003.079833333337</v>
      </c>
      <c r="BC3" s="1">
        <v>42005</v>
      </c>
      <c r="BD3" s="2">
        <v>1200</v>
      </c>
      <c r="BE3" s="2">
        <v>41168.160000000003</v>
      </c>
      <c r="BF3" s="1">
        <v>42217</v>
      </c>
      <c r="BJ3" s="2">
        <v>1300</v>
      </c>
      <c r="BK3" s="2">
        <v>31153.237469666667</v>
      </c>
      <c r="BL3" s="1">
        <v>42583</v>
      </c>
      <c r="BV3" s="2">
        <v>1700</v>
      </c>
      <c r="BW3" s="2">
        <v>58466.61414333334</v>
      </c>
      <c r="BX3" s="1">
        <v>43556</v>
      </c>
      <c r="BY3" s="2">
        <v>0</v>
      </c>
      <c r="BZ3" s="2">
        <v>0</v>
      </c>
      <c r="CA3" s="1">
        <v>43983</v>
      </c>
      <c r="CB3" s="2">
        <v>100</v>
      </c>
      <c r="CC3" s="2">
        <v>1154.9094266666666</v>
      </c>
      <c r="CD3" s="1">
        <v>45413</v>
      </c>
      <c r="CK3" s="2">
        <v>2900</v>
      </c>
      <c r="CL3" s="2">
        <v>13949.538399999999</v>
      </c>
      <c r="CN3" s="2">
        <v>20400</v>
      </c>
      <c r="CO3" s="2">
        <v>548277.15216000006</v>
      </c>
      <c r="CP3" s="1">
        <v>42491</v>
      </c>
      <c r="CQ3" s="2">
        <v>8119</v>
      </c>
      <c r="CR3" s="2">
        <v>233678.53080000001</v>
      </c>
      <c r="CS3" s="1">
        <v>40544</v>
      </c>
      <c r="CT3" s="2">
        <v>1300</v>
      </c>
      <c r="CU3" s="2">
        <v>34068.144</v>
      </c>
      <c r="CV3" s="1">
        <v>42005</v>
      </c>
      <c r="CW3" s="2">
        <v>600</v>
      </c>
      <c r="CX3" s="2">
        <v>12538.3896</v>
      </c>
      <c r="CY3" s="1">
        <v>43132</v>
      </c>
      <c r="DC3" s="2">
        <v>1968468.0125693334</v>
      </c>
      <c r="DD3" s="2">
        <v>3445999.9587636669</v>
      </c>
    </row>
    <row r="4" spans="1:108">
      <c r="A4" t="s">
        <v>112</v>
      </c>
      <c r="B4" t="s">
        <v>527</v>
      </c>
      <c r="C4" t="s">
        <v>113</v>
      </c>
      <c r="D4" t="s">
        <v>528</v>
      </c>
      <c r="E4" t="s">
        <v>529</v>
      </c>
      <c r="F4" t="s">
        <v>113</v>
      </c>
      <c r="G4" t="s">
        <v>527</v>
      </c>
      <c r="H4">
        <v>2022</v>
      </c>
      <c r="I4" s="1">
        <v>44348</v>
      </c>
      <c r="J4" s="1">
        <v>44287</v>
      </c>
      <c r="K4" s="1">
        <v>44348</v>
      </c>
      <c r="L4" s="1">
        <v>44287</v>
      </c>
      <c r="M4" s="1">
        <v>44348</v>
      </c>
      <c r="N4" s="2">
        <v>638</v>
      </c>
      <c r="O4" s="2">
        <v>1115687</v>
      </c>
      <c r="P4" s="1">
        <v>44652</v>
      </c>
      <c r="Q4" s="2">
        <v>0</v>
      </c>
      <c r="R4" s="2">
        <v>0</v>
      </c>
      <c r="W4" s="2">
        <v>5149</v>
      </c>
      <c r="X4" s="2">
        <v>11232845.817600001</v>
      </c>
      <c r="Y4" s="1">
        <v>44440</v>
      </c>
      <c r="Z4" s="2">
        <v>1442</v>
      </c>
      <c r="AA4" s="2">
        <v>3140295.3119999999</v>
      </c>
      <c r="AB4" s="1">
        <v>44562</v>
      </c>
      <c r="AC4" s="2">
        <v>1079</v>
      </c>
      <c r="AD4" s="2">
        <v>2248393.0920000002</v>
      </c>
      <c r="AE4" s="1">
        <v>44986</v>
      </c>
      <c r="AF4" s="2">
        <v>746</v>
      </c>
      <c r="AG4" s="2">
        <v>867653.74919999996</v>
      </c>
      <c r="AH4" s="1">
        <v>45597</v>
      </c>
      <c r="AL4" s="2">
        <v>18</v>
      </c>
      <c r="AM4" s="2">
        <v>29697.390833333331</v>
      </c>
      <c r="AN4" s="1">
        <v>44593</v>
      </c>
      <c r="AR4" s="2">
        <v>69</v>
      </c>
      <c r="AS4" s="2">
        <v>98708.774266666675</v>
      </c>
      <c r="AT4" s="1">
        <v>44531</v>
      </c>
      <c r="AU4" s="2">
        <v>270</v>
      </c>
      <c r="AV4" s="2">
        <v>456678.11783333332</v>
      </c>
      <c r="AW4" s="1">
        <v>44531</v>
      </c>
      <c r="AX4" s="2">
        <v>28518</v>
      </c>
      <c r="AY4" s="2">
        <v>122365953.87099998</v>
      </c>
      <c r="AZ4" s="1">
        <v>44348</v>
      </c>
      <c r="BA4" s="2">
        <v>479</v>
      </c>
      <c r="BB4" s="2">
        <v>931971.58843333344</v>
      </c>
      <c r="BC4" s="1">
        <v>44593</v>
      </c>
      <c r="BD4" s="2">
        <v>815</v>
      </c>
      <c r="BE4" s="2">
        <v>1709209.524</v>
      </c>
      <c r="BF4" s="1">
        <v>44593</v>
      </c>
      <c r="BJ4" s="2">
        <v>0</v>
      </c>
      <c r="BK4" s="2">
        <v>0</v>
      </c>
      <c r="BL4" s="1">
        <v>44562</v>
      </c>
      <c r="BP4" s="2">
        <v>27</v>
      </c>
      <c r="BQ4" s="2">
        <v>49671.7716</v>
      </c>
      <c r="BR4" s="1">
        <v>44593</v>
      </c>
      <c r="BV4" s="2">
        <v>9</v>
      </c>
      <c r="BW4" s="2">
        <v>17254.847936666669</v>
      </c>
      <c r="BX4" s="1">
        <v>45627</v>
      </c>
      <c r="CB4" s="2">
        <v>0</v>
      </c>
      <c r="CC4" s="2">
        <v>0</v>
      </c>
      <c r="CD4" s="1">
        <v>44682</v>
      </c>
      <c r="CH4" s="2">
        <v>18</v>
      </c>
      <c r="CI4" s="2">
        <v>37339.926986666673</v>
      </c>
      <c r="CJ4" s="1">
        <v>45078</v>
      </c>
      <c r="CQ4" s="2">
        <v>326</v>
      </c>
      <c r="CR4" s="2">
        <v>631819.38600000006</v>
      </c>
      <c r="CS4" s="1">
        <v>44470</v>
      </c>
      <c r="CT4" s="2">
        <v>0</v>
      </c>
      <c r="CU4" s="2">
        <v>0</v>
      </c>
      <c r="CV4" s="1">
        <v>44927</v>
      </c>
      <c r="CW4" s="2">
        <v>76</v>
      </c>
      <c r="CX4" s="2">
        <v>151607.7156</v>
      </c>
      <c r="CY4" s="1">
        <v>45017</v>
      </c>
      <c r="DC4" s="2">
        <v>141362151.90186664</v>
      </c>
      <c r="DD4" s="2">
        <v>3722635.9834233331</v>
      </c>
    </row>
    <row r="5" spans="1:108">
      <c r="A5" t="s">
        <v>117</v>
      </c>
      <c r="B5" t="s">
        <v>527</v>
      </c>
      <c r="C5" t="s">
        <v>118</v>
      </c>
      <c r="D5" t="s">
        <v>519</v>
      </c>
      <c r="E5" t="s">
        <v>530</v>
      </c>
      <c r="F5" t="s">
        <v>118</v>
      </c>
      <c r="G5" t="s">
        <v>527</v>
      </c>
      <c r="H5">
        <v>2023</v>
      </c>
      <c r="I5" s="1">
        <v>43344</v>
      </c>
      <c r="J5" s="1">
        <v>43831</v>
      </c>
      <c r="K5" s="1">
        <v>44682</v>
      </c>
      <c r="L5" s="1">
        <v>43831</v>
      </c>
      <c r="M5" s="1">
        <v>43252</v>
      </c>
      <c r="Q5" s="2">
        <v>104</v>
      </c>
      <c r="R5" s="2">
        <v>272747.8</v>
      </c>
      <c r="Z5" s="2">
        <v>4057</v>
      </c>
      <c r="AA5" s="2">
        <v>11195129.220000001</v>
      </c>
      <c r="AB5" s="1">
        <v>43709</v>
      </c>
      <c r="AC5" s="2">
        <v>1283</v>
      </c>
      <c r="AD5" s="2">
        <v>5090359.4544000002</v>
      </c>
      <c r="AE5" s="1">
        <v>44256</v>
      </c>
      <c r="AF5" s="2">
        <v>8461</v>
      </c>
      <c r="AG5" s="2">
        <v>20828159.325466666</v>
      </c>
      <c r="AH5" s="1">
        <v>44682</v>
      </c>
      <c r="AR5" s="2">
        <v>0</v>
      </c>
      <c r="AS5" s="2">
        <v>0</v>
      </c>
      <c r="AT5" s="1">
        <v>43556</v>
      </c>
      <c r="AU5" s="2">
        <v>2138</v>
      </c>
      <c r="AV5" s="2">
        <v>9289805.2388333343</v>
      </c>
      <c r="AW5" s="1">
        <v>43647</v>
      </c>
      <c r="AX5" s="2">
        <v>8693</v>
      </c>
      <c r="AY5" s="2">
        <v>28897174.606999997</v>
      </c>
      <c r="AZ5" s="1">
        <v>43252</v>
      </c>
      <c r="BA5" s="2">
        <v>92</v>
      </c>
      <c r="BB5" s="2">
        <v>318036.19916666672</v>
      </c>
      <c r="BC5" s="1">
        <v>44805</v>
      </c>
      <c r="BD5" s="2">
        <v>204</v>
      </c>
      <c r="BE5" s="2">
        <v>973716.47999999998</v>
      </c>
      <c r="BF5" s="1">
        <v>43647</v>
      </c>
      <c r="BJ5" s="2">
        <v>82</v>
      </c>
      <c r="BK5" s="2">
        <v>384971.81569233339</v>
      </c>
      <c r="BL5" s="1">
        <v>44927</v>
      </c>
      <c r="BP5" s="2">
        <v>42</v>
      </c>
      <c r="BQ5" s="2">
        <v>193454.55359999998</v>
      </c>
      <c r="BR5" s="1">
        <v>43647</v>
      </c>
      <c r="BY5" s="2">
        <v>271</v>
      </c>
      <c r="BZ5" s="2">
        <v>1293515.52</v>
      </c>
      <c r="CA5" s="1">
        <v>45017</v>
      </c>
      <c r="CK5" s="2">
        <v>4</v>
      </c>
      <c r="CL5" s="2">
        <v>0</v>
      </c>
      <c r="CN5" s="2">
        <v>280</v>
      </c>
      <c r="CO5" s="2">
        <v>1165417.30672</v>
      </c>
      <c r="CP5" s="1">
        <v>44409</v>
      </c>
      <c r="CQ5" s="2">
        <v>68</v>
      </c>
      <c r="CR5" s="2">
        <v>342332.64120000001</v>
      </c>
      <c r="CS5" s="1">
        <v>44774</v>
      </c>
      <c r="CT5" s="2">
        <v>26</v>
      </c>
      <c r="CU5" s="2">
        <v>106163.1384</v>
      </c>
      <c r="CV5" s="1">
        <v>45323</v>
      </c>
      <c r="CW5" s="2">
        <v>19</v>
      </c>
      <c r="CX5" s="2">
        <v>85076.389200000005</v>
      </c>
      <c r="CY5" s="1">
        <v>45444</v>
      </c>
      <c r="DC5" s="2">
        <v>79863565.712545678</v>
      </c>
      <c r="DD5" s="2">
        <v>572493.97713333333</v>
      </c>
    </row>
    <row r="6" spans="1:108">
      <c r="A6" t="s">
        <v>120</v>
      </c>
      <c r="B6" t="s">
        <v>519</v>
      </c>
      <c r="C6" t="s">
        <v>121</v>
      </c>
      <c r="D6" t="s">
        <v>527</v>
      </c>
      <c r="E6" t="s">
        <v>531</v>
      </c>
      <c r="F6" t="s">
        <v>121</v>
      </c>
      <c r="G6" t="s">
        <v>532</v>
      </c>
      <c r="H6">
        <v>2021</v>
      </c>
      <c r="I6" s="1">
        <v>44501</v>
      </c>
      <c r="J6" s="1">
        <v>44378</v>
      </c>
      <c r="K6" s="1">
        <v>44409</v>
      </c>
      <c r="L6" s="1">
        <v>44378</v>
      </c>
      <c r="M6" s="1">
        <v>44378</v>
      </c>
      <c r="N6" s="2">
        <v>1004</v>
      </c>
      <c r="O6" s="2">
        <v>1756583</v>
      </c>
      <c r="P6" s="1">
        <v>44621</v>
      </c>
      <c r="Q6" s="2">
        <v>232</v>
      </c>
      <c r="R6" s="2">
        <v>311111.28319999995</v>
      </c>
      <c r="T6" s="2">
        <v>172</v>
      </c>
      <c r="U6" s="2">
        <v>196654.0356</v>
      </c>
      <c r="V6" s="1">
        <v>44986</v>
      </c>
      <c r="W6" s="2">
        <v>1362</v>
      </c>
      <c r="X6" s="2">
        <v>1880916.5496</v>
      </c>
      <c r="Y6" s="1">
        <v>44378</v>
      </c>
      <c r="Z6" s="2">
        <v>2016</v>
      </c>
      <c r="AA6" s="2">
        <v>2499926.0748000001</v>
      </c>
      <c r="AB6" s="1">
        <v>44652</v>
      </c>
      <c r="AC6" s="2">
        <v>1205</v>
      </c>
      <c r="AD6" s="2">
        <v>1554199.4688000001</v>
      </c>
      <c r="AE6" s="1">
        <v>45047</v>
      </c>
      <c r="AF6" s="2">
        <v>7529</v>
      </c>
      <c r="AG6" s="2">
        <v>5257347.9496666668</v>
      </c>
      <c r="AH6" s="1">
        <v>44501</v>
      </c>
      <c r="AL6" s="2">
        <v>45</v>
      </c>
      <c r="AM6" s="2">
        <v>50769.100333333328</v>
      </c>
      <c r="AO6" s="2">
        <v>3192</v>
      </c>
      <c r="AP6" s="2">
        <v>5689618.7039999999</v>
      </c>
      <c r="AQ6" s="1">
        <v>45078</v>
      </c>
      <c r="AR6" s="2">
        <v>140</v>
      </c>
      <c r="AS6" s="2">
        <v>148080.99973333333</v>
      </c>
      <c r="AT6" s="1">
        <v>44593</v>
      </c>
      <c r="AX6" s="2">
        <v>27375</v>
      </c>
      <c r="AY6" s="2">
        <v>181964184.87699997</v>
      </c>
      <c r="AZ6" s="1">
        <v>44409</v>
      </c>
      <c r="BA6" s="2">
        <v>250</v>
      </c>
      <c r="BB6" s="2">
        <v>356943.33153333334</v>
      </c>
      <c r="BC6" s="1">
        <v>44866</v>
      </c>
      <c r="BD6" s="2">
        <v>207</v>
      </c>
      <c r="BE6" s="2">
        <v>277885.08</v>
      </c>
      <c r="BF6" s="1">
        <v>44652</v>
      </c>
      <c r="BJ6" s="2">
        <v>46</v>
      </c>
      <c r="BK6" s="2">
        <v>51883.190622666669</v>
      </c>
      <c r="BL6" s="1">
        <v>45078</v>
      </c>
      <c r="BP6" s="2">
        <v>22</v>
      </c>
      <c r="BQ6" s="2">
        <v>32895.746400000004</v>
      </c>
      <c r="BR6" s="1">
        <v>44805</v>
      </c>
      <c r="BV6" s="2">
        <v>259</v>
      </c>
      <c r="BW6" s="2">
        <v>322405.76176800003</v>
      </c>
      <c r="BX6" s="1">
        <v>44866</v>
      </c>
      <c r="BY6" s="2">
        <v>13</v>
      </c>
      <c r="BZ6" s="2">
        <v>19778.616000000002</v>
      </c>
      <c r="CA6" s="1">
        <v>45413</v>
      </c>
      <c r="CH6" s="2">
        <v>29</v>
      </c>
      <c r="CI6" s="2">
        <v>34204.421373333338</v>
      </c>
      <c r="CJ6" s="1">
        <v>45323</v>
      </c>
      <c r="CN6" s="2">
        <v>445</v>
      </c>
      <c r="CO6" s="2">
        <v>607533.60373333341</v>
      </c>
      <c r="CP6" s="1">
        <v>44682</v>
      </c>
      <c r="CQ6" s="2">
        <v>175</v>
      </c>
      <c r="CR6" s="2">
        <v>232679.1588</v>
      </c>
      <c r="CS6" s="1">
        <v>44682</v>
      </c>
      <c r="CT6" s="2">
        <v>0</v>
      </c>
      <c r="CU6" s="2">
        <v>0</v>
      </c>
      <c r="CV6" s="1">
        <v>45748</v>
      </c>
      <c r="CW6" s="2">
        <v>0</v>
      </c>
      <c r="CX6" s="2">
        <v>0</v>
      </c>
      <c r="CY6" s="1">
        <v>45717</v>
      </c>
      <c r="DC6" s="2">
        <v>184975617.43405432</v>
      </c>
      <c r="DD6" s="2">
        <v>18269983.518909663</v>
      </c>
    </row>
    <row r="7" spans="1:108">
      <c r="A7" t="s">
        <v>124</v>
      </c>
      <c r="B7" t="s">
        <v>519</v>
      </c>
      <c r="C7" t="s">
        <v>125</v>
      </c>
      <c r="D7" t="s">
        <v>527</v>
      </c>
      <c r="E7" t="s">
        <v>533</v>
      </c>
      <c r="F7" t="s">
        <v>125</v>
      </c>
      <c r="G7" t="s">
        <v>527</v>
      </c>
      <c r="H7">
        <v>2022</v>
      </c>
      <c r="I7" s="1">
        <v>44682</v>
      </c>
      <c r="J7" s="1">
        <v>44470</v>
      </c>
      <c r="K7" s="1">
        <v>44501</v>
      </c>
      <c r="L7" s="1">
        <v>44470</v>
      </c>
      <c r="M7" s="1">
        <v>44501</v>
      </c>
      <c r="N7" s="2">
        <v>68160</v>
      </c>
      <c r="O7" s="2">
        <v>5681491</v>
      </c>
      <c r="P7" s="1">
        <v>44805</v>
      </c>
      <c r="Q7" s="2">
        <v>64980</v>
      </c>
      <c r="R7" s="2">
        <v>5576973.6963999998</v>
      </c>
      <c r="T7" s="2">
        <v>18008</v>
      </c>
      <c r="U7" s="2">
        <v>1804697.2812000001</v>
      </c>
      <c r="V7" s="1">
        <v>45017</v>
      </c>
      <c r="W7" s="2">
        <v>174668</v>
      </c>
      <c r="X7" s="2">
        <v>19404807.615599997</v>
      </c>
      <c r="Y7" s="1">
        <v>44682</v>
      </c>
      <c r="Z7" s="2">
        <v>133917</v>
      </c>
      <c r="AA7" s="2">
        <v>14306969.2788</v>
      </c>
      <c r="AB7" s="1">
        <v>44835</v>
      </c>
      <c r="AC7" s="2">
        <v>64493</v>
      </c>
      <c r="AD7" s="2">
        <v>7066974.0768000009</v>
      </c>
      <c r="AE7" s="1">
        <v>45108</v>
      </c>
      <c r="AF7" s="2">
        <v>459280</v>
      </c>
      <c r="AG7" s="2">
        <v>29067382.296533331</v>
      </c>
      <c r="AH7" s="1">
        <v>44682</v>
      </c>
      <c r="AL7" s="2">
        <v>2460</v>
      </c>
      <c r="AM7" s="2">
        <v>208196.663</v>
      </c>
      <c r="AN7" s="1">
        <v>44958</v>
      </c>
      <c r="AO7" s="2">
        <v>51100</v>
      </c>
      <c r="AP7" s="2">
        <v>6820233.6047999999</v>
      </c>
      <c r="AQ7" s="1">
        <v>45292</v>
      </c>
      <c r="AR7" s="2">
        <v>8100</v>
      </c>
      <c r="AS7" s="2">
        <v>758403.03373333334</v>
      </c>
      <c r="AT7" s="1">
        <v>44774</v>
      </c>
      <c r="AU7" s="2">
        <v>91500</v>
      </c>
      <c r="AV7" s="2">
        <v>9684838.1998333335</v>
      </c>
      <c r="AW7" s="1">
        <v>44621</v>
      </c>
      <c r="AX7" s="2">
        <v>476760</v>
      </c>
      <c r="AY7" s="2">
        <v>217856395.85799998</v>
      </c>
      <c r="AZ7" s="1">
        <v>44501</v>
      </c>
      <c r="BA7" s="2">
        <v>16560</v>
      </c>
      <c r="BB7" s="2">
        <v>1824043.0032666668</v>
      </c>
      <c r="BC7" s="1">
        <v>44743</v>
      </c>
      <c r="BD7" s="2">
        <v>18000</v>
      </c>
      <c r="BE7" s="2">
        <v>1994014.1364000002</v>
      </c>
      <c r="BF7" s="1">
        <v>44835</v>
      </c>
      <c r="BJ7" s="2">
        <v>7260</v>
      </c>
      <c r="BK7" s="2">
        <v>742903.14351866674</v>
      </c>
      <c r="BL7" s="1">
        <v>45047</v>
      </c>
      <c r="BM7" s="2">
        <v>1020</v>
      </c>
      <c r="BN7" s="2">
        <v>78832.551600000006</v>
      </c>
      <c r="BO7" s="1">
        <v>45231</v>
      </c>
      <c r="BP7" s="2">
        <v>180</v>
      </c>
      <c r="BQ7" s="2">
        <v>19972.524000000001</v>
      </c>
      <c r="BR7" s="1">
        <v>44927</v>
      </c>
      <c r="BV7" s="2">
        <v>180</v>
      </c>
      <c r="BW7" s="2">
        <v>17132.666010000001</v>
      </c>
      <c r="BX7" s="1">
        <v>45413</v>
      </c>
      <c r="BY7" s="2">
        <v>7440</v>
      </c>
      <c r="BZ7" s="2">
        <v>834979.78079999995</v>
      </c>
      <c r="CA7" s="1">
        <v>45170</v>
      </c>
      <c r="CB7" s="2">
        <v>16380</v>
      </c>
      <c r="CC7" s="2">
        <v>1045674.1116399999</v>
      </c>
      <c r="CD7" s="1">
        <v>44896</v>
      </c>
      <c r="CH7" s="2">
        <v>1740</v>
      </c>
      <c r="CI7" s="2">
        <v>118422.10222666667</v>
      </c>
      <c r="CJ7" s="1">
        <v>45292</v>
      </c>
      <c r="CN7" s="2">
        <v>25440</v>
      </c>
      <c r="CO7" s="2">
        <v>2009479.4796800001</v>
      </c>
      <c r="CP7" s="1">
        <v>44805</v>
      </c>
      <c r="CQ7" s="2">
        <v>4545</v>
      </c>
      <c r="CR7" s="2">
        <v>479051.20559999999</v>
      </c>
      <c r="CS7" s="1">
        <v>44835</v>
      </c>
      <c r="CT7" s="2">
        <v>0</v>
      </c>
      <c r="CU7" s="2">
        <v>0</v>
      </c>
      <c r="CV7" s="1">
        <v>45200</v>
      </c>
      <c r="CW7" s="2">
        <v>780</v>
      </c>
      <c r="CX7" s="2">
        <v>78498.433199999999</v>
      </c>
      <c r="CY7" s="1">
        <v>45139</v>
      </c>
      <c r="CZ7" s="2">
        <v>2160</v>
      </c>
      <c r="DA7" s="2">
        <v>135240.03</v>
      </c>
      <c r="DB7" s="1">
        <v>45413</v>
      </c>
      <c r="DC7" s="2">
        <v>134023394.670627</v>
      </c>
      <c r="DD7" s="2">
        <v>193592211.10201499</v>
      </c>
    </row>
    <row r="8" spans="1:108">
      <c r="A8" t="s">
        <v>127</v>
      </c>
      <c r="B8" t="s">
        <v>527</v>
      </c>
      <c r="C8" t="s">
        <v>128</v>
      </c>
      <c r="D8" t="s">
        <v>527</v>
      </c>
      <c r="E8" t="s">
        <v>534</v>
      </c>
      <c r="F8" t="s">
        <v>128</v>
      </c>
      <c r="G8" t="s">
        <v>527</v>
      </c>
      <c r="H8">
        <v>2022</v>
      </c>
      <c r="I8" s="1">
        <v>44470</v>
      </c>
      <c r="J8" s="1">
        <v>44470</v>
      </c>
      <c r="K8" s="1">
        <v>44470</v>
      </c>
      <c r="L8" s="1">
        <v>44470</v>
      </c>
      <c r="M8" s="1">
        <v>44470</v>
      </c>
      <c r="N8" s="2">
        <v>319530</v>
      </c>
      <c r="O8" s="2">
        <v>6013861</v>
      </c>
      <c r="P8" s="1">
        <v>44958</v>
      </c>
      <c r="T8" s="2">
        <v>54180</v>
      </c>
      <c r="U8" s="2">
        <v>1209885.9828000001</v>
      </c>
      <c r="V8" s="1">
        <v>45323</v>
      </c>
      <c r="W8" s="2">
        <v>8512</v>
      </c>
      <c r="X8" s="2">
        <v>63358.693200000002</v>
      </c>
      <c r="Y8" s="1">
        <v>45444</v>
      </c>
      <c r="Z8" s="2">
        <v>0</v>
      </c>
      <c r="AA8" s="2">
        <v>0</v>
      </c>
      <c r="AB8" s="1">
        <v>45717</v>
      </c>
      <c r="AC8" s="2">
        <v>38455</v>
      </c>
      <c r="AD8" s="2">
        <v>841751.64480000001</v>
      </c>
      <c r="AE8" s="1">
        <v>45323</v>
      </c>
      <c r="AI8" s="2">
        <v>5544</v>
      </c>
      <c r="AJ8" s="2">
        <v>119244.47040000001</v>
      </c>
      <c r="AK8" s="1">
        <v>45139</v>
      </c>
      <c r="AL8" s="2">
        <v>225344</v>
      </c>
      <c r="AM8" s="2">
        <v>2986728.1546666664</v>
      </c>
      <c r="AN8" s="1">
        <v>45231</v>
      </c>
      <c r="AO8" s="2">
        <v>337027</v>
      </c>
      <c r="AP8" s="2">
        <v>8943201.0360000003</v>
      </c>
      <c r="AQ8" s="1">
        <v>45413</v>
      </c>
      <c r="AR8" s="2">
        <v>56672</v>
      </c>
      <c r="AS8" s="2">
        <v>837945.39453333337</v>
      </c>
      <c r="AT8" s="1">
        <v>45139</v>
      </c>
      <c r="AU8" s="2">
        <v>316680</v>
      </c>
      <c r="AV8" s="2">
        <v>3231294.4216666669</v>
      </c>
      <c r="AW8" s="1">
        <v>45200</v>
      </c>
      <c r="AX8" s="2">
        <v>15753600</v>
      </c>
      <c r="AY8" s="2">
        <v>740119620.84599996</v>
      </c>
      <c r="AZ8" s="1">
        <v>44470</v>
      </c>
      <c r="BA8" s="2">
        <v>20804</v>
      </c>
      <c r="BB8" s="2">
        <v>441396.46743333334</v>
      </c>
      <c r="BC8" s="1">
        <v>45413</v>
      </c>
      <c r="BJ8" s="2">
        <v>13020</v>
      </c>
      <c r="BK8" s="2">
        <v>206026.51368133334</v>
      </c>
      <c r="BL8" s="1">
        <v>45474</v>
      </c>
      <c r="BM8" s="2">
        <v>784</v>
      </c>
      <c r="BN8" s="2">
        <v>11386.874400000001</v>
      </c>
      <c r="BO8" s="1">
        <v>45566</v>
      </c>
      <c r="BP8" s="2">
        <v>83076</v>
      </c>
      <c r="BQ8" s="2">
        <v>1340909.6184</v>
      </c>
      <c r="BY8" s="2">
        <v>0</v>
      </c>
      <c r="BZ8" s="2">
        <v>0</v>
      </c>
      <c r="CA8" s="1">
        <v>45383</v>
      </c>
      <c r="CB8" s="2">
        <v>69664</v>
      </c>
      <c r="CC8" s="2">
        <v>669030.29905066662</v>
      </c>
      <c r="CD8" s="1">
        <v>45413</v>
      </c>
      <c r="CE8" s="2">
        <v>1988</v>
      </c>
      <c r="CF8" s="2">
        <v>44392.999199999998</v>
      </c>
      <c r="CG8" s="1">
        <v>45352</v>
      </c>
      <c r="CQ8" s="2">
        <v>1876</v>
      </c>
      <c r="CR8" s="2">
        <v>40820.617200000001</v>
      </c>
      <c r="CS8" s="1">
        <v>45170</v>
      </c>
      <c r="CW8" s="2">
        <v>1232</v>
      </c>
      <c r="CX8" s="2">
        <v>24824.698800000002</v>
      </c>
      <c r="CY8" s="1">
        <v>45597</v>
      </c>
      <c r="DC8" s="2">
        <v>56340466.986802995</v>
      </c>
      <c r="DD8" s="2">
        <v>710805212.74542892</v>
      </c>
    </row>
    <row r="9" spans="1:108">
      <c r="A9" t="s">
        <v>130</v>
      </c>
      <c r="B9" t="s">
        <v>527</v>
      </c>
      <c r="C9" t="s">
        <v>131</v>
      </c>
      <c r="D9" t="s">
        <v>527</v>
      </c>
      <c r="E9" t="s">
        <v>535</v>
      </c>
      <c r="F9" t="s">
        <v>131</v>
      </c>
      <c r="G9" t="s">
        <v>527</v>
      </c>
      <c r="H9">
        <v>2022</v>
      </c>
      <c r="I9" s="1">
        <v>44470</v>
      </c>
      <c r="J9" s="1">
        <v>44470</v>
      </c>
      <c r="K9" s="1">
        <v>44470</v>
      </c>
      <c r="L9" s="1">
        <v>44470</v>
      </c>
      <c r="M9" s="1">
        <v>44470</v>
      </c>
      <c r="N9" s="2">
        <v>74880</v>
      </c>
      <c r="O9" s="2">
        <v>2530740</v>
      </c>
      <c r="P9" s="1">
        <v>44866</v>
      </c>
      <c r="Q9" s="2">
        <v>45900</v>
      </c>
      <c r="R9" s="2">
        <v>1938911.2025999997</v>
      </c>
      <c r="W9" s="2">
        <v>124454</v>
      </c>
      <c r="X9" s="2">
        <v>5744804.9207999995</v>
      </c>
      <c r="Y9" s="1">
        <v>44652</v>
      </c>
      <c r="Z9" s="2">
        <v>293924</v>
      </c>
      <c r="AA9" s="2">
        <v>12386593.9428</v>
      </c>
      <c r="AB9" s="1">
        <v>44593</v>
      </c>
      <c r="AC9" s="2">
        <v>14180</v>
      </c>
      <c r="AD9" s="2">
        <v>676701.63</v>
      </c>
      <c r="AE9" s="1">
        <v>45474</v>
      </c>
      <c r="AF9" s="2">
        <v>1938060</v>
      </c>
      <c r="AG9" s="2">
        <v>19776740.611199997</v>
      </c>
      <c r="AH9" s="1">
        <v>44713</v>
      </c>
      <c r="AI9" s="2">
        <v>15960</v>
      </c>
      <c r="AJ9" s="2">
        <v>665435.57520000008</v>
      </c>
      <c r="AK9" s="1">
        <v>44562</v>
      </c>
      <c r="AL9" s="2">
        <v>1980</v>
      </c>
      <c r="AM9" s="2">
        <v>92308.412166666662</v>
      </c>
      <c r="AN9" s="1">
        <v>44927</v>
      </c>
      <c r="AO9" s="2">
        <v>80638</v>
      </c>
      <c r="AP9" s="2">
        <v>4668053.1875999998</v>
      </c>
      <c r="AQ9" s="1">
        <v>45231</v>
      </c>
      <c r="AR9" s="2">
        <v>0</v>
      </c>
      <c r="AS9" s="2">
        <v>0</v>
      </c>
      <c r="AT9" s="1">
        <v>44562</v>
      </c>
      <c r="AU9" s="2">
        <v>406620</v>
      </c>
      <c r="AV9" s="2">
        <v>19653265.268666666</v>
      </c>
      <c r="AW9" s="1">
        <v>44805</v>
      </c>
      <c r="AX9" s="2">
        <v>895350</v>
      </c>
      <c r="AY9" s="2">
        <v>107924002.72399999</v>
      </c>
      <c r="AZ9" s="1">
        <v>44470</v>
      </c>
      <c r="BA9" s="2">
        <v>38160</v>
      </c>
      <c r="BB9" s="2">
        <v>1906482.9592666668</v>
      </c>
      <c r="BC9" s="1">
        <v>45017</v>
      </c>
      <c r="BD9" s="2">
        <v>28620</v>
      </c>
      <c r="BE9" s="2">
        <v>1242267.1272</v>
      </c>
      <c r="BF9" s="1">
        <v>44621</v>
      </c>
      <c r="BJ9" s="2">
        <v>0</v>
      </c>
      <c r="BK9" s="2">
        <v>0</v>
      </c>
      <c r="BL9" s="1">
        <v>45717</v>
      </c>
      <c r="BP9" s="2">
        <v>6840</v>
      </c>
      <c r="BQ9" s="2">
        <v>292214.8812</v>
      </c>
      <c r="BR9" s="1">
        <v>45047</v>
      </c>
      <c r="BV9" s="2">
        <v>540</v>
      </c>
      <c r="BW9" s="2">
        <v>29663.743970000003</v>
      </c>
      <c r="BX9" s="1">
        <v>45383</v>
      </c>
      <c r="BY9" s="2">
        <v>12780</v>
      </c>
      <c r="BZ9" s="2">
        <v>565399.92960000003</v>
      </c>
      <c r="CA9" s="1">
        <v>45352</v>
      </c>
      <c r="CQ9" s="2">
        <v>9572</v>
      </c>
      <c r="CR9" s="2">
        <v>370984.7856</v>
      </c>
      <c r="CS9" s="1">
        <v>44774</v>
      </c>
      <c r="DC9" s="2">
        <v>45640455.041233331</v>
      </c>
      <c r="DD9" s="2">
        <v>134824115.86063665</v>
      </c>
    </row>
    <row r="10" spans="1:108">
      <c r="A10" t="s">
        <v>133</v>
      </c>
      <c r="B10" t="s">
        <v>536</v>
      </c>
      <c r="C10" t="s">
        <v>134</v>
      </c>
      <c r="D10" t="s">
        <v>527</v>
      </c>
      <c r="E10" t="s">
        <v>537</v>
      </c>
      <c r="F10" t="s">
        <v>134</v>
      </c>
      <c r="G10" t="s">
        <v>527</v>
      </c>
      <c r="H10">
        <v>2021</v>
      </c>
      <c r="J10" s="1">
        <v>44378</v>
      </c>
      <c r="K10" s="1">
        <v>44440</v>
      </c>
      <c r="L10" s="1">
        <v>44378</v>
      </c>
      <c r="M10" s="1">
        <v>44440</v>
      </c>
      <c r="N10" s="2">
        <v>989</v>
      </c>
      <c r="O10" s="2">
        <v>1627719</v>
      </c>
      <c r="P10" s="1">
        <v>44593</v>
      </c>
      <c r="T10" s="2">
        <v>3917</v>
      </c>
      <c r="U10" s="2">
        <v>4956624.09</v>
      </c>
      <c r="V10" s="1">
        <v>45108</v>
      </c>
      <c r="W10" s="2">
        <v>10328</v>
      </c>
      <c r="X10" s="2">
        <v>18127380.4932</v>
      </c>
      <c r="Y10" s="1">
        <v>44440</v>
      </c>
      <c r="Z10" s="2">
        <v>5900</v>
      </c>
      <c r="AA10" s="2">
        <v>11877288.614399999</v>
      </c>
      <c r="AB10" s="1">
        <v>44774</v>
      </c>
      <c r="AC10" s="2">
        <v>8143</v>
      </c>
      <c r="AD10" s="2">
        <v>12058075.009200001</v>
      </c>
      <c r="AE10" s="1">
        <v>45352</v>
      </c>
      <c r="AF10" s="2">
        <v>5730</v>
      </c>
      <c r="AG10" s="2">
        <v>8202377.0684333341</v>
      </c>
      <c r="AH10" s="1">
        <v>44501</v>
      </c>
      <c r="AO10" s="2">
        <v>3581</v>
      </c>
      <c r="AP10" s="2">
        <v>5608490.5800000001</v>
      </c>
      <c r="AQ10" s="1">
        <v>45352</v>
      </c>
      <c r="AR10" s="2">
        <v>237</v>
      </c>
      <c r="AS10" s="2">
        <v>307564.52160000004</v>
      </c>
      <c r="AT10" s="1">
        <v>44713</v>
      </c>
      <c r="AU10" s="2">
        <v>8619</v>
      </c>
      <c r="AV10" s="2">
        <v>10587113.469000001</v>
      </c>
      <c r="AW10" s="1">
        <v>44927</v>
      </c>
      <c r="AX10" s="2">
        <v>45688</v>
      </c>
      <c r="AY10" s="2">
        <v>104682677.81099999</v>
      </c>
      <c r="AZ10" s="1">
        <v>44440</v>
      </c>
      <c r="BA10" s="2">
        <v>0</v>
      </c>
      <c r="BB10" s="2">
        <v>0</v>
      </c>
      <c r="BC10" s="1">
        <v>44682</v>
      </c>
      <c r="BD10" s="2">
        <v>650</v>
      </c>
      <c r="BE10" s="2">
        <v>1066494</v>
      </c>
      <c r="BF10" s="1">
        <v>44774</v>
      </c>
      <c r="BJ10" s="2">
        <v>1550</v>
      </c>
      <c r="BK10" s="2">
        <v>2471510.7807693332</v>
      </c>
      <c r="BL10" s="1">
        <v>45108</v>
      </c>
      <c r="BP10" s="2">
        <v>178</v>
      </c>
      <c r="BQ10" s="2">
        <v>281833.34519999998</v>
      </c>
      <c r="BR10" s="1">
        <v>44805</v>
      </c>
      <c r="BV10" s="2">
        <v>2141</v>
      </c>
      <c r="BW10" s="2">
        <v>2228793.9506133334</v>
      </c>
      <c r="BX10" s="1">
        <v>44866</v>
      </c>
      <c r="CB10" s="2">
        <v>0</v>
      </c>
      <c r="CC10" s="2">
        <v>0</v>
      </c>
      <c r="CD10" s="1">
        <v>45170</v>
      </c>
      <c r="CN10" s="2">
        <v>3579</v>
      </c>
      <c r="CO10" s="2">
        <v>5766685.2240000004</v>
      </c>
      <c r="CP10" s="1">
        <v>44866</v>
      </c>
      <c r="CQ10" s="2">
        <v>0</v>
      </c>
      <c r="CR10" s="2">
        <v>0</v>
      </c>
      <c r="CS10" s="1">
        <v>44743</v>
      </c>
      <c r="DC10" s="2">
        <v>171000772.09944931</v>
      </c>
      <c r="DD10" s="2">
        <v>18849855.857966665</v>
      </c>
    </row>
    <row r="11" spans="1:108">
      <c r="A11" t="s">
        <v>137</v>
      </c>
      <c r="B11" t="s">
        <v>527</v>
      </c>
      <c r="C11" t="s">
        <v>138</v>
      </c>
      <c r="D11" t="s">
        <v>538</v>
      </c>
      <c r="E11" t="s">
        <v>539</v>
      </c>
      <c r="F11" t="s">
        <v>138</v>
      </c>
      <c r="G11" t="s">
        <v>527</v>
      </c>
      <c r="H11">
        <v>2024</v>
      </c>
      <c r="I11" s="1">
        <v>43831</v>
      </c>
      <c r="J11" s="1">
        <v>43831</v>
      </c>
      <c r="K11" s="1">
        <v>44075</v>
      </c>
      <c r="L11" s="1">
        <v>44287</v>
      </c>
      <c r="M11" s="1">
        <v>43831</v>
      </c>
      <c r="N11" s="2">
        <v>0</v>
      </c>
      <c r="O11" s="2">
        <v>0</v>
      </c>
      <c r="P11" s="1">
        <v>45717</v>
      </c>
      <c r="W11" s="2">
        <v>11590</v>
      </c>
      <c r="X11" s="2">
        <v>9522101.4372000005</v>
      </c>
      <c r="Y11" s="1">
        <v>44075</v>
      </c>
      <c r="Z11" s="2">
        <v>23930</v>
      </c>
      <c r="AA11" s="2">
        <v>17338349.450400002</v>
      </c>
      <c r="AB11" s="1">
        <v>44136</v>
      </c>
      <c r="AC11" s="2">
        <v>4828</v>
      </c>
      <c r="AD11" s="2">
        <v>4631183.8187999995</v>
      </c>
      <c r="AE11" s="1">
        <v>44621</v>
      </c>
      <c r="AO11" s="2">
        <v>6111</v>
      </c>
      <c r="AP11" s="2">
        <v>5572102.9979999997</v>
      </c>
      <c r="AQ11" s="1">
        <v>45323</v>
      </c>
      <c r="AU11" s="2">
        <v>2100</v>
      </c>
      <c r="AV11" s="2">
        <v>2914697.4270000001</v>
      </c>
      <c r="AW11" s="1">
        <v>44287</v>
      </c>
      <c r="AX11" s="2">
        <v>11280</v>
      </c>
      <c r="AY11" s="2">
        <v>17708407.695999999</v>
      </c>
      <c r="AZ11" s="1">
        <v>43831</v>
      </c>
      <c r="BD11" s="2">
        <v>1890</v>
      </c>
      <c r="BE11" s="2">
        <v>1723330.5012000001</v>
      </c>
      <c r="BF11" s="1">
        <v>44805</v>
      </c>
      <c r="BJ11" s="2">
        <v>360</v>
      </c>
      <c r="BK11" s="2">
        <v>320551.544796</v>
      </c>
      <c r="BL11" s="1">
        <v>44835</v>
      </c>
      <c r="BM11" s="2">
        <v>210</v>
      </c>
      <c r="BN11" s="2">
        <v>57750.277200000004</v>
      </c>
      <c r="BO11" s="1">
        <v>45597</v>
      </c>
      <c r="CN11" s="2">
        <v>390</v>
      </c>
      <c r="CO11" s="2">
        <v>361509.36581333337</v>
      </c>
      <c r="CP11" s="1">
        <v>44835</v>
      </c>
      <c r="CQ11" s="2">
        <v>0</v>
      </c>
      <c r="CR11" s="2">
        <v>0</v>
      </c>
      <c r="CS11" s="1">
        <v>45170</v>
      </c>
      <c r="CW11" s="2">
        <v>210</v>
      </c>
      <c r="CX11" s="2">
        <v>102098.5284</v>
      </c>
      <c r="CY11" s="1">
        <v>44958</v>
      </c>
      <c r="DC11" s="2">
        <v>27977570.449009337</v>
      </c>
      <c r="DD11" s="2">
        <v>32274512.595800001</v>
      </c>
    </row>
    <row r="12" spans="1:108">
      <c r="A12" t="s">
        <v>140</v>
      </c>
      <c r="B12" t="s">
        <v>527</v>
      </c>
      <c r="C12" t="s">
        <v>141</v>
      </c>
      <c r="D12" t="s">
        <v>527</v>
      </c>
      <c r="E12" t="s">
        <v>540</v>
      </c>
      <c r="F12" t="s">
        <v>141</v>
      </c>
      <c r="G12" t="s">
        <v>527</v>
      </c>
      <c r="H12">
        <v>2023</v>
      </c>
      <c r="I12" s="1">
        <v>43252</v>
      </c>
      <c r="J12" s="1">
        <v>43831</v>
      </c>
      <c r="K12" s="1">
        <v>43252</v>
      </c>
      <c r="L12" s="1">
        <v>43831</v>
      </c>
      <c r="M12" s="1">
        <v>43252</v>
      </c>
      <c r="N12" s="2">
        <v>1185</v>
      </c>
      <c r="O12" s="2">
        <v>137162</v>
      </c>
      <c r="P12" s="1">
        <v>45413</v>
      </c>
      <c r="Q12" s="2">
        <v>39540</v>
      </c>
      <c r="R12" s="2">
        <v>3004451.1103999997</v>
      </c>
      <c r="S12" s="1">
        <v>45139</v>
      </c>
      <c r="T12" s="2">
        <v>10946</v>
      </c>
      <c r="U12" s="2">
        <v>1036496.4324</v>
      </c>
      <c r="V12" s="1">
        <v>44409</v>
      </c>
      <c r="Z12" s="2">
        <v>71488</v>
      </c>
      <c r="AA12" s="2">
        <v>6414737.6700000009</v>
      </c>
      <c r="AB12" s="1">
        <v>44287</v>
      </c>
      <c r="AC12" s="2">
        <v>64159</v>
      </c>
      <c r="AD12" s="2">
        <v>7868221.3236000007</v>
      </c>
      <c r="AE12" s="1">
        <v>44348</v>
      </c>
      <c r="AF12" s="2">
        <v>2315</v>
      </c>
      <c r="AG12" s="2">
        <v>119568.62544999999</v>
      </c>
      <c r="AH12" s="1">
        <v>45078</v>
      </c>
      <c r="AI12" s="2">
        <v>5770</v>
      </c>
      <c r="AJ12" s="2">
        <v>517811.92320000008</v>
      </c>
      <c r="AK12" s="1">
        <v>43617</v>
      </c>
      <c r="AL12" s="2">
        <v>15145</v>
      </c>
      <c r="AM12" s="2">
        <v>1064197.4931666665</v>
      </c>
      <c r="AN12" s="1">
        <v>44166</v>
      </c>
      <c r="AO12" s="2">
        <v>125332</v>
      </c>
      <c r="AP12" s="2">
        <v>17324213.5572</v>
      </c>
      <c r="AQ12" s="1">
        <v>44256</v>
      </c>
      <c r="AR12" s="2">
        <v>17015</v>
      </c>
      <c r="AS12" s="2">
        <v>1220581.5365333334</v>
      </c>
      <c r="AT12" s="1">
        <v>43617</v>
      </c>
      <c r="AU12" s="2">
        <v>102605</v>
      </c>
      <c r="AV12" s="2">
        <v>10299452.797333334</v>
      </c>
      <c r="AW12" s="1">
        <v>44136</v>
      </c>
      <c r="AX12" s="2">
        <v>224240</v>
      </c>
      <c r="AY12" s="2">
        <v>108642578.08899999</v>
      </c>
      <c r="AZ12" s="1">
        <v>43252</v>
      </c>
      <c r="BA12" s="2">
        <v>8880</v>
      </c>
      <c r="BB12" s="2">
        <v>942249.48550000007</v>
      </c>
      <c r="BC12" s="1">
        <v>44531</v>
      </c>
      <c r="BD12" s="2">
        <v>13725</v>
      </c>
      <c r="BE12" s="2">
        <v>1276581.3851999999</v>
      </c>
      <c r="BF12" s="1">
        <v>44105</v>
      </c>
      <c r="BJ12" s="2">
        <v>15255</v>
      </c>
      <c r="BK12" s="2">
        <v>1177250.3555026667</v>
      </c>
      <c r="BL12" s="1">
        <v>44317</v>
      </c>
      <c r="BM12" s="2">
        <v>1320</v>
      </c>
      <c r="BN12" s="2">
        <v>108509.42520000001</v>
      </c>
      <c r="BO12" s="1">
        <v>45323</v>
      </c>
      <c r="BP12" s="2">
        <v>6530</v>
      </c>
      <c r="BQ12" s="2">
        <v>514015.80120000005</v>
      </c>
      <c r="BR12" s="1">
        <v>44287</v>
      </c>
      <c r="BV12" s="2">
        <v>11775</v>
      </c>
      <c r="BW12" s="2">
        <v>856108.07194933342</v>
      </c>
      <c r="BX12" s="1">
        <v>44835</v>
      </c>
      <c r="BY12" s="2">
        <v>15705</v>
      </c>
      <c r="BZ12" s="2">
        <v>1411348.9368</v>
      </c>
      <c r="CA12" s="1">
        <v>44470</v>
      </c>
      <c r="CN12" s="2">
        <v>26120</v>
      </c>
      <c r="CO12" s="2">
        <v>2221169.7580266669</v>
      </c>
      <c r="CP12" s="1">
        <v>44105</v>
      </c>
      <c r="CQ12" s="2">
        <v>3722</v>
      </c>
      <c r="CR12" s="2">
        <v>215654.03640000001</v>
      </c>
      <c r="CS12" s="1">
        <v>44682</v>
      </c>
      <c r="CT12" s="2">
        <v>7515</v>
      </c>
      <c r="CU12" s="2">
        <v>587635.21079999988</v>
      </c>
      <c r="CV12" s="1">
        <v>44378</v>
      </c>
      <c r="CW12" s="2">
        <v>4315</v>
      </c>
      <c r="CX12" s="2">
        <v>285068.62560000003</v>
      </c>
      <c r="CY12" s="1">
        <v>44621</v>
      </c>
      <c r="DC12" s="2">
        <v>81871028.85471499</v>
      </c>
      <c r="DD12" s="2">
        <v>85374034.795746982</v>
      </c>
    </row>
    <row r="13" spans="1:108">
      <c r="A13" t="s">
        <v>143</v>
      </c>
      <c r="B13" t="s">
        <v>527</v>
      </c>
      <c r="C13" t="s">
        <v>144</v>
      </c>
      <c r="D13" t="s">
        <v>527</v>
      </c>
      <c r="E13" t="s">
        <v>541</v>
      </c>
      <c r="F13" t="s">
        <v>144</v>
      </c>
      <c r="G13" t="s">
        <v>527</v>
      </c>
      <c r="H13">
        <v>2022</v>
      </c>
      <c r="I13" s="1">
        <v>44440</v>
      </c>
      <c r="J13" s="1">
        <v>44378</v>
      </c>
      <c r="K13" s="1">
        <v>44440</v>
      </c>
      <c r="L13" s="1">
        <v>44378</v>
      </c>
      <c r="M13" s="1">
        <v>44440</v>
      </c>
      <c r="N13" s="2">
        <v>11880</v>
      </c>
      <c r="O13" s="2">
        <v>2509939</v>
      </c>
      <c r="P13" s="1">
        <v>44774</v>
      </c>
      <c r="Q13" s="2">
        <v>4050</v>
      </c>
      <c r="R13" s="2">
        <v>907016.87959999987</v>
      </c>
      <c r="W13" s="2">
        <v>0</v>
      </c>
      <c r="X13" s="2">
        <v>0</v>
      </c>
      <c r="Y13" s="1">
        <v>45778</v>
      </c>
      <c r="Z13" s="2">
        <v>0</v>
      </c>
      <c r="AA13" s="2">
        <v>0</v>
      </c>
      <c r="AB13" s="1">
        <v>45748</v>
      </c>
      <c r="AU13" s="2">
        <v>3870</v>
      </c>
      <c r="AV13" s="2">
        <v>798306.30433333339</v>
      </c>
      <c r="AW13" s="1">
        <v>44774</v>
      </c>
      <c r="AX13" s="2">
        <v>456930</v>
      </c>
      <c r="AY13" s="2">
        <v>194380640.04099998</v>
      </c>
      <c r="AZ13" s="1">
        <v>44440</v>
      </c>
      <c r="BD13" s="2">
        <v>0</v>
      </c>
      <c r="BE13" s="2">
        <v>0</v>
      </c>
      <c r="BF13" s="1">
        <v>45778</v>
      </c>
      <c r="CN13" s="2">
        <v>5040</v>
      </c>
      <c r="CO13" s="2">
        <v>1428019.8096</v>
      </c>
      <c r="CP13" s="1">
        <v>45261</v>
      </c>
      <c r="CQ13" s="2">
        <v>0</v>
      </c>
      <c r="CR13" s="2">
        <v>0</v>
      </c>
      <c r="CS13" s="1">
        <v>45658</v>
      </c>
      <c r="CT13" s="2">
        <v>0</v>
      </c>
      <c r="CU13" s="2">
        <v>0</v>
      </c>
      <c r="CV13" s="1">
        <v>45748</v>
      </c>
      <c r="DC13" s="2">
        <v>49058740.028933331</v>
      </c>
      <c r="DD13" s="2">
        <v>150965182.00559998</v>
      </c>
    </row>
    <row r="14" spans="1:108">
      <c r="A14" t="s">
        <v>145</v>
      </c>
      <c r="B14" t="s">
        <v>527</v>
      </c>
      <c r="C14" t="s">
        <v>146</v>
      </c>
      <c r="D14" t="s">
        <v>538</v>
      </c>
      <c r="E14" t="s">
        <v>542</v>
      </c>
      <c r="F14" t="s">
        <v>146</v>
      </c>
      <c r="G14" t="s">
        <v>532</v>
      </c>
      <c r="H14">
        <v>2022</v>
      </c>
      <c r="I14" s="1">
        <v>44166</v>
      </c>
      <c r="J14" s="1">
        <v>44197</v>
      </c>
      <c r="K14" s="1">
        <v>44256</v>
      </c>
      <c r="L14" s="1">
        <v>44197</v>
      </c>
      <c r="M14" s="1">
        <v>44256</v>
      </c>
      <c r="T14" s="2">
        <v>306</v>
      </c>
      <c r="U14" s="2">
        <v>195020.73360000001</v>
      </c>
      <c r="V14" s="1">
        <v>45474</v>
      </c>
      <c r="W14" s="2">
        <v>6580</v>
      </c>
      <c r="X14" s="2">
        <v>4166677.2047999999</v>
      </c>
      <c r="Y14" s="1">
        <v>44256</v>
      </c>
      <c r="Z14" s="2">
        <v>1736</v>
      </c>
      <c r="AA14" s="2">
        <v>1111807.3164000001</v>
      </c>
      <c r="AB14" s="1">
        <v>44348</v>
      </c>
      <c r="AC14" s="2">
        <v>3159</v>
      </c>
      <c r="AD14" s="2">
        <v>1852438.9224</v>
      </c>
      <c r="AE14" s="1">
        <v>45352</v>
      </c>
      <c r="AF14" s="2">
        <v>6608</v>
      </c>
      <c r="AG14" s="2">
        <v>3565245.0592</v>
      </c>
      <c r="AH14" s="1">
        <v>44287</v>
      </c>
      <c r="AL14" s="2">
        <v>4172</v>
      </c>
      <c r="AM14" s="2">
        <v>2093349.9216666666</v>
      </c>
      <c r="AN14" s="1">
        <v>44501</v>
      </c>
      <c r="AO14" s="2">
        <v>2759</v>
      </c>
      <c r="AP14" s="2">
        <v>1786626.5472000001</v>
      </c>
      <c r="AQ14" s="1">
        <v>45231</v>
      </c>
      <c r="AR14" s="2">
        <v>700</v>
      </c>
      <c r="AS14" s="2">
        <v>341296.74506666668</v>
      </c>
      <c r="AT14" s="1">
        <v>44287</v>
      </c>
      <c r="AU14" s="2">
        <v>18340</v>
      </c>
      <c r="AV14" s="2">
        <v>10490689.525833333</v>
      </c>
      <c r="AW14" s="1">
        <v>44470</v>
      </c>
      <c r="BD14" s="2">
        <v>168</v>
      </c>
      <c r="BE14" s="2">
        <v>104361.2856</v>
      </c>
      <c r="BF14" s="1">
        <v>44378</v>
      </c>
      <c r="BJ14" s="2">
        <v>168</v>
      </c>
      <c r="BK14" s="2">
        <v>104455.67153000001</v>
      </c>
      <c r="BL14" s="1">
        <v>45078</v>
      </c>
      <c r="BM14" s="2">
        <v>112</v>
      </c>
      <c r="BN14" s="2">
        <v>99864.111600000004</v>
      </c>
      <c r="BO14" s="1">
        <v>45474</v>
      </c>
      <c r="BP14" s="2">
        <v>280</v>
      </c>
      <c r="BQ14" s="2">
        <v>158190.1464</v>
      </c>
      <c r="BR14" s="1">
        <v>44927</v>
      </c>
      <c r="BV14" s="2">
        <v>56</v>
      </c>
      <c r="BW14" s="2">
        <v>30894.384640000004</v>
      </c>
      <c r="BX14" s="1">
        <v>45444</v>
      </c>
      <c r="CQ14" s="2">
        <v>114</v>
      </c>
      <c r="CR14" s="2">
        <v>0</v>
      </c>
      <c r="CS14" s="1">
        <v>45536</v>
      </c>
      <c r="CW14" s="2">
        <v>84</v>
      </c>
      <c r="CX14" s="2">
        <v>48958.786800000002</v>
      </c>
      <c r="CY14" s="1">
        <v>45566</v>
      </c>
      <c r="DC14" s="2">
        <v>15996583.225896666</v>
      </c>
      <c r="DD14" s="2">
        <v>10153293.136840001</v>
      </c>
    </row>
    <row r="15" spans="1:108">
      <c r="A15" t="s">
        <v>148</v>
      </c>
      <c r="B15" t="s">
        <v>543</v>
      </c>
      <c r="C15" t="s">
        <v>149</v>
      </c>
      <c r="D15" t="s">
        <v>520</v>
      </c>
      <c r="E15" t="s">
        <v>544</v>
      </c>
      <c r="F15" t="s">
        <v>149</v>
      </c>
      <c r="G15" t="s">
        <v>545</v>
      </c>
      <c r="H15">
        <v>2022</v>
      </c>
      <c r="I15" s="1">
        <v>44409</v>
      </c>
      <c r="J15" s="1">
        <v>44378</v>
      </c>
      <c r="K15" s="1">
        <v>44409</v>
      </c>
      <c r="L15" s="1">
        <v>44378</v>
      </c>
      <c r="M15" s="1">
        <v>44409</v>
      </c>
      <c r="N15" s="2">
        <v>10218</v>
      </c>
      <c r="O15" s="2">
        <v>16998253</v>
      </c>
      <c r="P15" s="1">
        <v>44621</v>
      </c>
      <c r="Q15" s="2">
        <v>7206</v>
      </c>
      <c r="R15" s="2">
        <v>10721512.597399998</v>
      </c>
      <c r="S15" s="1">
        <v>45200</v>
      </c>
      <c r="T15" s="2">
        <v>4926</v>
      </c>
      <c r="U15" s="2">
        <v>5835931.239599999</v>
      </c>
      <c r="V15" s="1">
        <v>44774</v>
      </c>
      <c r="W15" s="2">
        <v>11930</v>
      </c>
      <c r="X15" s="2">
        <v>13639703.510400001</v>
      </c>
      <c r="Y15" s="1">
        <v>44774</v>
      </c>
      <c r="Z15" s="2">
        <v>30241</v>
      </c>
      <c r="AA15" s="2">
        <v>52500974.341199994</v>
      </c>
      <c r="AB15" s="1">
        <v>44440</v>
      </c>
      <c r="AC15" s="2">
        <v>10085</v>
      </c>
      <c r="AD15" s="2">
        <v>16291305.9144</v>
      </c>
      <c r="AE15" s="1">
        <v>44682</v>
      </c>
      <c r="AF15" s="2">
        <v>13996</v>
      </c>
      <c r="AG15" s="2">
        <v>15952937.176549999</v>
      </c>
      <c r="AH15" s="1">
        <v>44652</v>
      </c>
      <c r="AL15" s="2">
        <v>296</v>
      </c>
      <c r="AM15" s="2">
        <v>338544.16749999998</v>
      </c>
      <c r="AN15" s="1">
        <v>44866</v>
      </c>
      <c r="AO15" s="2">
        <v>13857</v>
      </c>
      <c r="AP15" s="2">
        <v>27634588.304400001</v>
      </c>
      <c r="AQ15" s="1">
        <v>44896</v>
      </c>
      <c r="AR15" s="2">
        <v>3191</v>
      </c>
      <c r="AS15" s="2">
        <v>3806395.3302666666</v>
      </c>
      <c r="AT15" s="1">
        <v>44409</v>
      </c>
      <c r="AU15" s="2">
        <v>10724</v>
      </c>
      <c r="AV15" s="2">
        <v>20544201.499333333</v>
      </c>
      <c r="AW15" s="1">
        <v>44440</v>
      </c>
      <c r="AX15" s="2">
        <v>38126</v>
      </c>
      <c r="AY15" s="2">
        <v>370075753.42699993</v>
      </c>
      <c r="AZ15" s="1">
        <v>45231</v>
      </c>
      <c r="BA15" s="2">
        <v>1236</v>
      </c>
      <c r="BB15" s="2">
        <v>1908005.1974333334</v>
      </c>
      <c r="BC15" s="1">
        <v>44896</v>
      </c>
      <c r="BD15" s="2">
        <v>3149</v>
      </c>
      <c r="BE15" s="2">
        <v>4931900.82</v>
      </c>
      <c r="BF15" s="1">
        <v>44470</v>
      </c>
      <c r="BJ15" s="2">
        <v>969</v>
      </c>
      <c r="BK15" s="2">
        <v>1110351.429369</v>
      </c>
      <c r="BL15" s="1">
        <v>44682</v>
      </c>
      <c r="BP15" s="2">
        <v>1578</v>
      </c>
      <c r="BQ15" s="2">
        <v>2011443.4824000001</v>
      </c>
      <c r="BR15" s="1">
        <v>44835</v>
      </c>
      <c r="BS15" s="2">
        <v>36</v>
      </c>
      <c r="BT15" s="2">
        <v>52035.957600000002</v>
      </c>
      <c r="BU15" s="1">
        <v>44986</v>
      </c>
      <c r="BV15" s="2">
        <v>364</v>
      </c>
      <c r="BW15" s="2">
        <v>410124.77162133338</v>
      </c>
      <c r="BX15" s="1">
        <v>45261</v>
      </c>
      <c r="BY15" s="2">
        <v>694</v>
      </c>
      <c r="BZ15" s="2">
        <v>1051445.2475999999</v>
      </c>
      <c r="CA15" s="1">
        <v>45047</v>
      </c>
      <c r="CE15" s="2">
        <v>410</v>
      </c>
      <c r="CF15" s="2">
        <v>485708.21640000003</v>
      </c>
      <c r="CG15" s="1">
        <v>44805</v>
      </c>
      <c r="CH15" s="2">
        <v>160</v>
      </c>
      <c r="CI15" s="2">
        <v>276703.09918666666</v>
      </c>
      <c r="CJ15" s="1">
        <v>45383</v>
      </c>
      <c r="CN15" s="2">
        <v>2881</v>
      </c>
      <c r="CO15" s="2">
        <v>1892463.8318400001</v>
      </c>
      <c r="CP15" s="1">
        <v>44713</v>
      </c>
      <c r="CT15" s="2">
        <v>1096</v>
      </c>
      <c r="CU15" s="2">
        <v>1258476.3444000001</v>
      </c>
      <c r="CV15" s="1">
        <v>45017</v>
      </c>
      <c r="CW15" s="2">
        <v>394</v>
      </c>
      <c r="CX15" s="2">
        <v>355845.04560000001</v>
      </c>
      <c r="CY15" s="1">
        <v>45047</v>
      </c>
      <c r="CZ15" s="2">
        <v>1468</v>
      </c>
      <c r="DA15" s="2">
        <v>493921.23300000001</v>
      </c>
      <c r="DB15" s="1">
        <v>45566</v>
      </c>
      <c r="DC15" s="2">
        <v>100554475.04155634</v>
      </c>
      <c r="DD15" s="2">
        <v>470024050.14294392</v>
      </c>
    </row>
    <row r="16" spans="1:108">
      <c r="A16" t="s">
        <v>153</v>
      </c>
      <c r="B16" t="s">
        <v>527</v>
      </c>
      <c r="C16" t="s">
        <v>154</v>
      </c>
      <c r="D16" t="s">
        <v>527</v>
      </c>
      <c r="E16" t="s">
        <v>546</v>
      </c>
      <c r="F16" t="s">
        <v>154</v>
      </c>
      <c r="G16" t="s">
        <v>527</v>
      </c>
      <c r="H16">
        <v>2021</v>
      </c>
      <c r="I16" s="1">
        <v>43252</v>
      </c>
      <c r="J16" s="1">
        <v>43831</v>
      </c>
      <c r="K16" s="1">
        <v>43282</v>
      </c>
      <c r="L16" s="1">
        <v>43831</v>
      </c>
      <c r="M16" s="1">
        <v>43282</v>
      </c>
      <c r="N16" s="2">
        <v>83880</v>
      </c>
      <c r="O16" s="2">
        <v>3199804</v>
      </c>
      <c r="P16" s="1">
        <v>44501</v>
      </c>
      <c r="Q16" s="2">
        <v>162876</v>
      </c>
      <c r="R16" s="2">
        <v>6159717.159</v>
      </c>
      <c r="S16" s="1">
        <v>43922</v>
      </c>
      <c r="T16" s="2">
        <v>44896</v>
      </c>
      <c r="U16" s="2">
        <v>1705646.0915999999</v>
      </c>
      <c r="V16" s="1">
        <v>43739</v>
      </c>
      <c r="W16" s="2">
        <v>360538</v>
      </c>
      <c r="X16" s="2">
        <v>15282568.158</v>
      </c>
      <c r="Y16" s="1">
        <v>43678</v>
      </c>
      <c r="Z16" s="2">
        <v>465317</v>
      </c>
      <c r="AA16" s="2">
        <v>10124330.462400001</v>
      </c>
      <c r="AB16" s="1">
        <v>43374</v>
      </c>
      <c r="AC16" s="2">
        <v>220916</v>
      </c>
      <c r="AD16" s="2">
        <v>8473233.6743999999</v>
      </c>
      <c r="AE16" s="1">
        <v>43952</v>
      </c>
      <c r="AF16" s="2">
        <v>194270</v>
      </c>
      <c r="AG16" s="2">
        <v>6956435.8395833336</v>
      </c>
      <c r="AH16" s="1">
        <v>43497</v>
      </c>
      <c r="AL16" s="2">
        <v>26544</v>
      </c>
      <c r="AM16" s="2">
        <v>953374.71199999994</v>
      </c>
      <c r="AN16" s="1">
        <v>43617</v>
      </c>
      <c r="AO16" s="2">
        <v>235419</v>
      </c>
      <c r="AP16" s="2">
        <v>13926647.077200001</v>
      </c>
      <c r="AQ16" s="1">
        <v>43709</v>
      </c>
      <c r="AR16" s="2">
        <v>64764</v>
      </c>
      <c r="AS16" s="2">
        <v>1806217.3929333333</v>
      </c>
      <c r="AT16" s="1">
        <v>43344</v>
      </c>
      <c r="AU16" s="2">
        <v>303492</v>
      </c>
      <c r="AV16" s="2">
        <v>12692269.498833334</v>
      </c>
      <c r="AW16" s="1">
        <v>43405</v>
      </c>
      <c r="AX16" s="2">
        <v>735840</v>
      </c>
      <c r="AY16" s="2">
        <v>76105569.221999988</v>
      </c>
      <c r="AZ16" s="1">
        <v>43282</v>
      </c>
      <c r="BA16" s="2">
        <v>43512</v>
      </c>
      <c r="BB16" s="2">
        <v>1773385.1486333334</v>
      </c>
      <c r="BC16" s="1">
        <v>43800</v>
      </c>
      <c r="BD16" s="2">
        <v>95088</v>
      </c>
      <c r="BE16" s="2">
        <v>3388760.0735999998</v>
      </c>
      <c r="BF16" s="1">
        <v>43405</v>
      </c>
      <c r="BJ16" s="2">
        <v>45864</v>
      </c>
      <c r="BK16" s="2">
        <v>1720533.0939159999</v>
      </c>
      <c r="BL16" s="1">
        <v>44136</v>
      </c>
      <c r="BM16" s="2">
        <v>0</v>
      </c>
      <c r="BN16" s="2">
        <v>0</v>
      </c>
      <c r="BO16" s="1">
        <v>44593</v>
      </c>
      <c r="BP16" s="2">
        <v>18396</v>
      </c>
      <c r="BQ16" s="2">
        <v>748628.0736</v>
      </c>
      <c r="BR16" s="1">
        <v>43586</v>
      </c>
      <c r="BV16" s="2">
        <v>504</v>
      </c>
      <c r="BW16" s="2">
        <v>21906.32633</v>
      </c>
      <c r="BX16" s="1">
        <v>45474</v>
      </c>
      <c r="BY16" s="2">
        <v>13944</v>
      </c>
      <c r="BZ16" s="2">
        <v>581334.69240000006</v>
      </c>
      <c r="CA16" s="1">
        <v>43678</v>
      </c>
      <c r="CH16" s="2">
        <v>252</v>
      </c>
      <c r="CI16" s="2">
        <v>5549.8846000000003</v>
      </c>
      <c r="CJ16" s="1">
        <v>45261</v>
      </c>
      <c r="CN16" s="2">
        <v>142716</v>
      </c>
      <c r="CO16" s="2">
        <v>4120240.7789866668</v>
      </c>
      <c r="CP16" s="1">
        <v>43678</v>
      </c>
      <c r="CQ16" s="2">
        <v>48865</v>
      </c>
      <c r="CR16" s="2">
        <v>1994918.0460000001</v>
      </c>
      <c r="CS16" s="1">
        <v>43922</v>
      </c>
      <c r="CT16" s="2">
        <v>20580</v>
      </c>
      <c r="CU16" s="2">
        <v>497642.50800000003</v>
      </c>
      <c r="CV16" s="1">
        <v>43831</v>
      </c>
      <c r="CW16" s="2">
        <v>7728</v>
      </c>
      <c r="CX16" s="2">
        <v>144853.75080000001</v>
      </c>
      <c r="CY16" s="1">
        <v>45474</v>
      </c>
      <c r="DC16" s="2">
        <v>79757587.819206655</v>
      </c>
      <c r="DD16" s="2">
        <v>92625977.845609322</v>
      </c>
    </row>
    <row r="17" spans="1:108">
      <c r="A17" t="s">
        <v>156</v>
      </c>
      <c r="B17" t="s">
        <v>527</v>
      </c>
      <c r="C17" t="s">
        <v>157</v>
      </c>
      <c r="D17" t="s">
        <v>536</v>
      </c>
      <c r="E17" t="s">
        <v>547</v>
      </c>
      <c r="F17" t="s">
        <v>157</v>
      </c>
      <c r="G17" t="s">
        <v>532</v>
      </c>
      <c r="H17">
        <v>2021</v>
      </c>
      <c r="I17" s="1">
        <v>43040</v>
      </c>
      <c r="J17" s="1">
        <v>44197</v>
      </c>
      <c r="L17" s="1">
        <v>44197</v>
      </c>
      <c r="M17" s="1">
        <v>44166</v>
      </c>
      <c r="N17" s="2">
        <v>19</v>
      </c>
      <c r="O17" s="2">
        <v>10100704</v>
      </c>
      <c r="P17" s="1">
        <v>44531</v>
      </c>
      <c r="T17" s="2">
        <v>0</v>
      </c>
      <c r="U17" s="2">
        <v>0</v>
      </c>
      <c r="V17" s="1">
        <v>44866</v>
      </c>
      <c r="W17" s="2">
        <v>46</v>
      </c>
      <c r="X17" s="2">
        <v>18788988.6228</v>
      </c>
      <c r="Y17" s="1">
        <v>44166</v>
      </c>
      <c r="Z17" s="2">
        <v>35</v>
      </c>
      <c r="AA17" s="2">
        <v>14147826</v>
      </c>
      <c r="AB17" s="1">
        <v>44256</v>
      </c>
      <c r="AC17" s="2">
        <v>18</v>
      </c>
      <c r="AD17" s="2">
        <v>8723175.120000001</v>
      </c>
      <c r="AE17" s="1">
        <v>44621</v>
      </c>
      <c r="AO17" s="2">
        <v>24</v>
      </c>
      <c r="AP17" s="2">
        <v>12887424</v>
      </c>
      <c r="AQ17" s="1">
        <v>45323</v>
      </c>
      <c r="AU17" s="2">
        <v>16</v>
      </c>
      <c r="AV17" s="2">
        <v>7941420.2586666672</v>
      </c>
      <c r="AW17" s="1">
        <v>44228</v>
      </c>
      <c r="BJ17" s="2">
        <v>2</v>
      </c>
      <c r="BK17" s="2">
        <v>1079945.64216</v>
      </c>
      <c r="BL17" s="1">
        <v>44562</v>
      </c>
      <c r="CN17" s="2">
        <v>15</v>
      </c>
      <c r="CO17" s="2">
        <v>6362195.7394133341</v>
      </c>
      <c r="CP17" s="1">
        <v>45444</v>
      </c>
      <c r="CQ17" s="2">
        <v>1</v>
      </c>
      <c r="CR17" s="2">
        <v>569194.56000000006</v>
      </c>
      <c r="CS17" s="1">
        <v>44409</v>
      </c>
      <c r="CT17" s="2">
        <v>0</v>
      </c>
      <c r="CU17" s="2">
        <v>0</v>
      </c>
      <c r="CV17" s="1">
        <v>45566</v>
      </c>
      <c r="DC17" s="2">
        <v>80600873.943039998</v>
      </c>
    </row>
    <row r="18" spans="1:108">
      <c r="A18" t="s">
        <v>160</v>
      </c>
      <c r="B18" t="s">
        <v>536</v>
      </c>
      <c r="C18" t="s">
        <v>161</v>
      </c>
      <c r="D18" t="s">
        <v>536</v>
      </c>
      <c r="E18" t="s">
        <v>548</v>
      </c>
      <c r="F18" t="s">
        <v>161</v>
      </c>
      <c r="G18" t="s">
        <v>527</v>
      </c>
      <c r="H18">
        <v>2021</v>
      </c>
      <c r="J18" s="1">
        <v>43922</v>
      </c>
      <c r="L18" s="1">
        <v>43922</v>
      </c>
      <c r="M18" s="1">
        <v>43983</v>
      </c>
      <c r="AX18" s="2">
        <v>40</v>
      </c>
      <c r="AY18" s="2">
        <v>9869.9449999999997</v>
      </c>
      <c r="AZ18" s="1">
        <v>43983</v>
      </c>
      <c r="DC18" s="2">
        <v>9869.9449999999997</v>
      </c>
    </row>
    <row r="19" spans="1:108">
      <c r="A19" t="s">
        <v>165</v>
      </c>
      <c r="B19" t="s">
        <v>527</v>
      </c>
      <c r="C19" t="s">
        <v>166</v>
      </c>
      <c r="D19" t="s">
        <v>528</v>
      </c>
      <c r="E19" t="s">
        <v>541</v>
      </c>
      <c r="F19" t="s">
        <v>166</v>
      </c>
      <c r="G19" t="s">
        <v>527</v>
      </c>
      <c r="H19">
        <v>2023</v>
      </c>
      <c r="I19" s="1">
        <v>34425</v>
      </c>
      <c r="J19" s="1">
        <v>44378</v>
      </c>
      <c r="K19" s="1">
        <v>44409</v>
      </c>
      <c r="L19" s="1">
        <v>44378</v>
      </c>
      <c r="M19" s="1">
        <v>44409</v>
      </c>
      <c r="AX19" s="2">
        <v>368</v>
      </c>
      <c r="AY19" s="2">
        <v>12897603.440999998</v>
      </c>
      <c r="AZ19" s="1">
        <v>44409</v>
      </c>
      <c r="DC19" s="2">
        <v>12897603.440999998</v>
      </c>
      <c r="DD19" s="2">
        <v>0</v>
      </c>
    </row>
    <row r="20" spans="1:108">
      <c r="A20" t="s">
        <v>169</v>
      </c>
      <c r="B20" t="s">
        <v>543</v>
      </c>
      <c r="C20" t="s">
        <v>170</v>
      </c>
      <c r="D20" t="s">
        <v>520</v>
      </c>
      <c r="E20" t="s">
        <v>549</v>
      </c>
      <c r="F20" t="s">
        <v>170</v>
      </c>
      <c r="G20" t="s">
        <v>545</v>
      </c>
      <c r="H20">
        <v>2023</v>
      </c>
      <c r="I20" s="1">
        <v>42064</v>
      </c>
      <c r="J20" s="1">
        <v>43831</v>
      </c>
      <c r="K20" s="1">
        <v>42064</v>
      </c>
      <c r="L20" s="1">
        <v>43831</v>
      </c>
      <c r="M20" s="1">
        <v>42064</v>
      </c>
      <c r="T20" s="2">
        <v>140</v>
      </c>
      <c r="U20" s="2">
        <v>58801.855199999998</v>
      </c>
      <c r="V20" s="1">
        <v>43466</v>
      </c>
      <c r="W20" s="2">
        <v>1650</v>
      </c>
      <c r="X20" s="2">
        <v>861439.27320000005</v>
      </c>
      <c r="Y20" s="1">
        <v>42583</v>
      </c>
      <c r="Z20" s="2">
        <v>634</v>
      </c>
      <c r="AA20" s="2">
        <v>264788.83199999999</v>
      </c>
      <c r="AB20" s="1">
        <v>42186</v>
      </c>
      <c r="AC20" s="2">
        <v>5777</v>
      </c>
      <c r="AD20" s="2">
        <v>2585100.9095999999</v>
      </c>
      <c r="AE20" s="1">
        <v>42705</v>
      </c>
      <c r="AL20" s="2">
        <v>90</v>
      </c>
      <c r="AM20" s="2">
        <v>35119.135333333332</v>
      </c>
      <c r="AN20" s="1">
        <v>42917</v>
      </c>
      <c r="AO20" s="2">
        <v>1978</v>
      </c>
      <c r="AP20" s="2">
        <v>1032634.68</v>
      </c>
      <c r="AQ20" s="1">
        <v>43586</v>
      </c>
      <c r="AR20" s="2">
        <v>1030</v>
      </c>
      <c r="AS20" s="2">
        <v>426702.27413333335</v>
      </c>
      <c r="AT20" s="1">
        <v>42064</v>
      </c>
      <c r="AU20" s="2">
        <v>310</v>
      </c>
      <c r="AV20" s="2">
        <v>121569.83366666667</v>
      </c>
      <c r="AW20" s="1">
        <v>42156</v>
      </c>
      <c r="AX20" s="2">
        <v>33550</v>
      </c>
      <c r="AY20" s="2">
        <v>40085005.58699999</v>
      </c>
      <c r="AZ20" s="1">
        <v>42186</v>
      </c>
      <c r="BA20" s="2">
        <v>630</v>
      </c>
      <c r="BB20" s="2">
        <v>421763.58</v>
      </c>
      <c r="BC20" s="1">
        <v>42736</v>
      </c>
      <c r="BD20" s="2">
        <v>650</v>
      </c>
      <c r="BE20" s="2">
        <v>339339</v>
      </c>
      <c r="BF20" s="1">
        <v>42217</v>
      </c>
      <c r="BJ20" s="2">
        <v>470</v>
      </c>
      <c r="BK20" s="2">
        <v>208834.50569333334</v>
      </c>
      <c r="BL20" s="1">
        <v>43282</v>
      </c>
      <c r="BP20" s="2">
        <v>260</v>
      </c>
      <c r="BQ20" s="2">
        <v>130984.85400000001</v>
      </c>
      <c r="BR20" s="1">
        <v>42339</v>
      </c>
      <c r="CN20" s="2">
        <v>90</v>
      </c>
      <c r="CO20" s="2">
        <v>56469.498453333334</v>
      </c>
      <c r="CP20" s="1">
        <v>45017</v>
      </c>
      <c r="CT20" s="2">
        <v>160</v>
      </c>
      <c r="CU20" s="2">
        <v>55990.189200000001</v>
      </c>
      <c r="CV20" s="1">
        <v>43252</v>
      </c>
      <c r="CW20" s="2">
        <v>310</v>
      </c>
      <c r="CX20" s="2">
        <v>152671.22640000001</v>
      </c>
      <c r="CY20" s="1">
        <v>42644</v>
      </c>
      <c r="CZ20" s="2">
        <v>420</v>
      </c>
      <c r="DA20" s="2">
        <v>53301.483</v>
      </c>
      <c r="DB20" s="1">
        <v>44652</v>
      </c>
      <c r="DC20" s="2">
        <v>46698536.156450666</v>
      </c>
      <c r="DD20" s="2">
        <v>191980.56042933333</v>
      </c>
    </row>
    <row r="21" spans="1:108">
      <c r="A21" t="s">
        <v>172</v>
      </c>
      <c r="B21" t="s">
        <v>527</v>
      </c>
      <c r="C21" t="s">
        <v>173</v>
      </c>
      <c r="D21" t="s">
        <v>527</v>
      </c>
      <c r="E21" t="s">
        <v>539</v>
      </c>
      <c r="F21" t="s">
        <v>173</v>
      </c>
      <c r="G21" t="s">
        <v>527</v>
      </c>
      <c r="H21">
        <v>2024</v>
      </c>
      <c r="I21" s="1">
        <v>45261</v>
      </c>
      <c r="J21" s="1">
        <v>45200</v>
      </c>
      <c r="K21" s="1">
        <v>45261</v>
      </c>
      <c r="L21" s="1">
        <v>45200</v>
      </c>
      <c r="M21" s="1">
        <v>45261</v>
      </c>
      <c r="N21" s="2">
        <v>18304</v>
      </c>
      <c r="O21" s="2">
        <v>2684808</v>
      </c>
      <c r="P21" s="1">
        <v>45383</v>
      </c>
      <c r="Z21" s="2">
        <v>56429</v>
      </c>
      <c r="AA21" s="2">
        <v>7975203.3504000008</v>
      </c>
      <c r="AB21" s="1">
        <v>45566</v>
      </c>
      <c r="AC21" s="2">
        <v>0</v>
      </c>
      <c r="AD21" s="2">
        <v>0</v>
      </c>
      <c r="AE21" s="1">
        <v>45689</v>
      </c>
      <c r="AF21" s="2">
        <v>54848</v>
      </c>
      <c r="AG21" s="2">
        <v>4236711.7319999998</v>
      </c>
      <c r="AH21" s="1">
        <v>45413</v>
      </c>
      <c r="AL21" s="2">
        <v>0</v>
      </c>
      <c r="AM21" s="2">
        <v>0</v>
      </c>
      <c r="AN21" s="1">
        <v>45689</v>
      </c>
      <c r="AR21" s="2">
        <v>0</v>
      </c>
      <c r="AS21" s="2">
        <v>0</v>
      </c>
      <c r="AT21" s="1">
        <v>45444</v>
      </c>
      <c r="AU21" s="2">
        <v>2944</v>
      </c>
      <c r="AV21" s="2">
        <v>428051.8396666667</v>
      </c>
      <c r="AW21" s="1">
        <v>45505</v>
      </c>
      <c r="AX21" s="2">
        <v>418496</v>
      </c>
      <c r="AY21" s="2">
        <v>189475204.62799996</v>
      </c>
      <c r="AZ21" s="1">
        <v>45261</v>
      </c>
      <c r="BA21" s="2">
        <v>8192</v>
      </c>
      <c r="BB21" s="2">
        <v>1385348.3093333333</v>
      </c>
      <c r="BC21" s="1">
        <v>45413</v>
      </c>
      <c r="BD21" s="2">
        <v>3904</v>
      </c>
      <c r="BE21" s="2">
        <v>591419.4</v>
      </c>
      <c r="BF21" s="1">
        <v>45505</v>
      </c>
      <c r="BJ21" s="2">
        <v>192</v>
      </c>
      <c r="BK21" s="2">
        <v>28765.604959</v>
      </c>
      <c r="BL21" s="1">
        <v>45597</v>
      </c>
      <c r="BV21" s="2">
        <v>0</v>
      </c>
      <c r="BW21" s="2">
        <v>0</v>
      </c>
      <c r="BX21" s="1">
        <v>45748</v>
      </c>
      <c r="CB21" s="2">
        <v>896</v>
      </c>
      <c r="CC21" s="2">
        <v>92106.627509333324</v>
      </c>
      <c r="CD21" s="1">
        <v>45536</v>
      </c>
      <c r="CH21" s="2">
        <v>0</v>
      </c>
      <c r="CI21" s="2">
        <v>0</v>
      </c>
      <c r="CJ21" s="1">
        <v>45717</v>
      </c>
      <c r="CN21" s="2">
        <v>640</v>
      </c>
      <c r="CO21" s="2">
        <v>87235.47888000001</v>
      </c>
      <c r="CP21" s="1">
        <v>45566</v>
      </c>
      <c r="DC21" s="2">
        <v>85028322.72323899</v>
      </c>
      <c r="DD21" s="2">
        <v>121956532.2475093</v>
      </c>
    </row>
    <row r="22" spans="1:108">
      <c r="A22" t="s">
        <v>174</v>
      </c>
      <c r="B22" t="s">
        <v>536</v>
      </c>
      <c r="C22" t="s">
        <v>175</v>
      </c>
      <c r="D22" t="s">
        <v>527</v>
      </c>
      <c r="E22" t="s">
        <v>539</v>
      </c>
      <c r="F22" t="s">
        <v>175</v>
      </c>
      <c r="G22" t="s">
        <v>527</v>
      </c>
      <c r="H22">
        <v>2022</v>
      </c>
      <c r="J22" s="1">
        <v>43922</v>
      </c>
      <c r="K22" s="1">
        <v>43952</v>
      </c>
      <c r="L22" s="1">
        <v>43922</v>
      </c>
      <c r="M22" s="1">
        <v>43952</v>
      </c>
      <c r="N22" s="2">
        <v>2640</v>
      </c>
      <c r="O22" s="2">
        <v>234688</v>
      </c>
      <c r="P22" s="1">
        <v>44805</v>
      </c>
      <c r="W22" s="2">
        <v>639</v>
      </c>
      <c r="X22" s="2">
        <v>37181.1132</v>
      </c>
      <c r="Y22" s="1">
        <v>44440</v>
      </c>
      <c r="Z22" s="2">
        <v>0</v>
      </c>
      <c r="AA22" s="2">
        <v>0</v>
      </c>
      <c r="AB22" s="1">
        <v>44774</v>
      </c>
      <c r="AC22" s="2">
        <v>32548</v>
      </c>
      <c r="AD22" s="2">
        <v>2921024.1455999999</v>
      </c>
      <c r="AE22" s="1">
        <v>45078</v>
      </c>
      <c r="AF22" s="2">
        <v>53200</v>
      </c>
      <c r="AG22" s="2">
        <v>2390826.8720666668</v>
      </c>
      <c r="AH22" s="1">
        <v>44044</v>
      </c>
      <c r="AL22" s="2">
        <v>120</v>
      </c>
      <c r="AM22" s="2">
        <v>10453.222833333333</v>
      </c>
      <c r="AN22" s="1">
        <v>44805</v>
      </c>
      <c r="AO22" s="2">
        <v>3237</v>
      </c>
      <c r="AP22" s="2">
        <v>321903.6876</v>
      </c>
      <c r="AQ22" s="1">
        <v>45047</v>
      </c>
      <c r="AR22" s="2">
        <v>480</v>
      </c>
      <c r="AS22" s="2">
        <v>44538.102000000006</v>
      </c>
      <c r="AT22" s="1">
        <v>44713</v>
      </c>
      <c r="AX22" s="2">
        <v>209776</v>
      </c>
      <c r="AY22" s="2">
        <v>52867874.239999995</v>
      </c>
      <c r="AZ22" s="1">
        <v>43952</v>
      </c>
      <c r="BA22" s="2">
        <v>16800</v>
      </c>
      <c r="BB22" s="2">
        <v>1228097.1218000001</v>
      </c>
      <c r="BC22" s="1">
        <v>44348</v>
      </c>
      <c r="BD22" s="2">
        <v>2040</v>
      </c>
      <c r="BE22" s="2">
        <v>193982.58000000002</v>
      </c>
      <c r="BF22" s="1">
        <v>44774</v>
      </c>
      <c r="BJ22" s="2">
        <v>120</v>
      </c>
      <c r="BK22" s="2">
        <v>10353.598735666666</v>
      </c>
      <c r="BL22" s="1">
        <v>44835</v>
      </c>
      <c r="BV22" s="2">
        <v>960</v>
      </c>
      <c r="BW22" s="2">
        <v>86927.828803333337</v>
      </c>
      <c r="BX22" s="1">
        <v>45139</v>
      </c>
      <c r="CB22" s="2">
        <v>3600</v>
      </c>
      <c r="CC22" s="2">
        <v>159449.572896</v>
      </c>
      <c r="CD22" s="1">
        <v>44652</v>
      </c>
      <c r="CQ22" s="2">
        <v>1721</v>
      </c>
      <c r="CR22" s="2">
        <v>68440.574400000012</v>
      </c>
      <c r="CS22" s="1">
        <v>44287</v>
      </c>
      <c r="CT22" s="2">
        <v>720</v>
      </c>
      <c r="CU22" s="2">
        <v>71177.660400000008</v>
      </c>
      <c r="CV22" s="1">
        <v>44835</v>
      </c>
      <c r="CW22" s="2">
        <v>480</v>
      </c>
      <c r="CX22" s="2">
        <v>14341.734</v>
      </c>
      <c r="CY22" s="1">
        <v>45505</v>
      </c>
      <c r="DC22" s="2">
        <v>24032961.29300233</v>
      </c>
      <c r="DD22" s="2">
        <v>36628298.761332661</v>
      </c>
    </row>
    <row r="23" spans="1:108">
      <c r="A23" t="s">
        <v>176</v>
      </c>
      <c r="B23" t="s">
        <v>527</v>
      </c>
      <c r="C23" t="s">
        <v>177</v>
      </c>
      <c r="D23" t="s">
        <v>527</v>
      </c>
      <c r="E23" t="s">
        <v>550</v>
      </c>
      <c r="F23" t="s">
        <v>177</v>
      </c>
      <c r="G23" t="s">
        <v>527</v>
      </c>
      <c r="H23">
        <v>2022</v>
      </c>
      <c r="I23" s="1">
        <v>42430</v>
      </c>
      <c r="J23" s="1">
        <v>43831</v>
      </c>
      <c r="K23" s="1">
        <v>42430</v>
      </c>
      <c r="L23" s="1">
        <v>43831</v>
      </c>
      <c r="M23" s="1">
        <v>42430</v>
      </c>
      <c r="N23" s="2">
        <v>482820</v>
      </c>
      <c r="O23" s="2">
        <v>2450525</v>
      </c>
      <c r="P23" s="1">
        <v>44713</v>
      </c>
      <c r="Q23" s="2">
        <v>178110</v>
      </c>
      <c r="R23" s="2">
        <v>449744.70259999996</v>
      </c>
      <c r="T23" s="2">
        <v>16047</v>
      </c>
      <c r="U23" s="2">
        <v>35904.303599999999</v>
      </c>
      <c r="V23" s="1">
        <v>43831</v>
      </c>
      <c r="Z23" s="2">
        <v>1115527</v>
      </c>
      <c r="AA23" s="2">
        <v>4125582.1331999996</v>
      </c>
      <c r="AB23" s="1">
        <v>43191</v>
      </c>
      <c r="AC23" s="2">
        <v>402754</v>
      </c>
      <c r="AD23" s="2">
        <v>817598.16599999997</v>
      </c>
      <c r="AE23" s="1">
        <v>43435</v>
      </c>
      <c r="AI23" s="2">
        <v>70970</v>
      </c>
      <c r="AJ23" s="2">
        <v>240047.66280000002</v>
      </c>
      <c r="AK23" s="1">
        <v>42917</v>
      </c>
      <c r="AL23" s="2">
        <v>14700</v>
      </c>
      <c r="AM23" s="2">
        <v>43923.271166666666</v>
      </c>
      <c r="AN23" s="1">
        <v>43556</v>
      </c>
      <c r="AO23" s="2">
        <v>1393375</v>
      </c>
      <c r="AP23" s="2">
        <v>3096754.0164000001</v>
      </c>
      <c r="AQ23" s="1">
        <v>43678</v>
      </c>
      <c r="AR23" s="2">
        <v>68722</v>
      </c>
      <c r="AS23" s="2">
        <v>274909.21453333332</v>
      </c>
      <c r="AT23" s="1">
        <v>42917</v>
      </c>
      <c r="AU23" s="2">
        <v>94052</v>
      </c>
      <c r="AV23" s="2">
        <v>423118.00483333331</v>
      </c>
      <c r="AW23" s="1">
        <v>43344</v>
      </c>
      <c r="AX23" s="2">
        <v>25599850</v>
      </c>
      <c r="AY23" s="2">
        <v>1631024292.6979997</v>
      </c>
      <c r="AZ23" s="1">
        <v>42430</v>
      </c>
      <c r="BA23" s="2">
        <v>175784</v>
      </c>
      <c r="BB23" s="2">
        <v>1232719.625133333</v>
      </c>
      <c r="BC23" s="1">
        <v>43374</v>
      </c>
      <c r="BD23" s="2">
        <v>143983</v>
      </c>
      <c r="BE23" s="2">
        <v>460210.80600000004</v>
      </c>
      <c r="BF23" s="1">
        <v>44256</v>
      </c>
      <c r="BJ23" s="2">
        <v>278488</v>
      </c>
      <c r="BK23" s="2">
        <v>636047.19086533342</v>
      </c>
      <c r="BL23" s="1">
        <v>43556</v>
      </c>
      <c r="BM23" s="2">
        <v>35196</v>
      </c>
      <c r="BN23" s="2">
        <v>42865.600800000007</v>
      </c>
      <c r="BO23" s="1">
        <v>43101</v>
      </c>
      <c r="BP23" s="2">
        <v>193184</v>
      </c>
      <c r="BQ23" s="2">
        <v>516734.98799999995</v>
      </c>
      <c r="BR23" s="1">
        <v>43374</v>
      </c>
      <c r="BS23" s="2">
        <v>289408</v>
      </c>
      <c r="BT23" s="2">
        <v>850074.77280000004</v>
      </c>
      <c r="BU23" s="1">
        <v>44378</v>
      </c>
      <c r="BV23" s="2">
        <v>306990</v>
      </c>
      <c r="BW23" s="2">
        <v>1038473.2212446667</v>
      </c>
      <c r="BX23" s="1">
        <v>43101</v>
      </c>
      <c r="BY23" s="2">
        <v>18844</v>
      </c>
      <c r="BZ23" s="2">
        <v>98388.919200000004</v>
      </c>
      <c r="CA23" s="1">
        <v>43617</v>
      </c>
      <c r="CE23" s="2">
        <v>11137</v>
      </c>
      <c r="CF23" s="2">
        <v>43949.993999999999</v>
      </c>
      <c r="CG23" s="1">
        <v>43344</v>
      </c>
      <c r="CN23" s="2">
        <v>775320</v>
      </c>
      <c r="CO23" s="2">
        <v>1759274.9853333335</v>
      </c>
      <c r="CP23" s="1">
        <v>43132</v>
      </c>
      <c r="CQ23" s="2">
        <v>515875</v>
      </c>
      <c r="CR23" s="2">
        <v>1156855.128</v>
      </c>
      <c r="CS23" s="1">
        <v>43374</v>
      </c>
      <c r="CT23" s="2">
        <v>211624</v>
      </c>
      <c r="CU23" s="2">
        <v>592180.11600000004</v>
      </c>
      <c r="CV23" s="1">
        <v>43466</v>
      </c>
      <c r="CW23" s="2">
        <v>82572</v>
      </c>
      <c r="CX23" s="2">
        <v>251725.39919999999</v>
      </c>
      <c r="CY23" s="1">
        <v>43282</v>
      </c>
      <c r="CZ23" s="2">
        <v>0</v>
      </c>
      <c r="DA23" s="2">
        <v>0</v>
      </c>
      <c r="DB23" s="1">
        <v>45778</v>
      </c>
      <c r="DC23" s="2">
        <v>143447576.27582464</v>
      </c>
      <c r="DD23" s="2">
        <v>1508214323.6438854</v>
      </c>
    </row>
    <row r="24" spans="1:108">
      <c r="A24" t="s">
        <v>179</v>
      </c>
      <c r="B24" t="s">
        <v>536</v>
      </c>
      <c r="C24" t="s">
        <v>180</v>
      </c>
      <c r="D24" t="s">
        <v>527</v>
      </c>
      <c r="E24" t="s">
        <v>551</v>
      </c>
      <c r="F24" t="s">
        <v>180</v>
      </c>
      <c r="G24" t="s">
        <v>527</v>
      </c>
      <c r="H24">
        <v>2023</v>
      </c>
      <c r="J24" s="1">
        <v>43922</v>
      </c>
      <c r="K24" s="1">
        <v>43952</v>
      </c>
      <c r="L24" s="1">
        <v>43922</v>
      </c>
      <c r="M24" s="1">
        <v>43952</v>
      </c>
      <c r="N24" s="2">
        <v>81900</v>
      </c>
      <c r="O24" s="2">
        <v>748795</v>
      </c>
      <c r="P24" s="1">
        <v>45261</v>
      </c>
      <c r="T24" s="2">
        <v>147398</v>
      </c>
      <c r="U24" s="2">
        <v>771636.00360000005</v>
      </c>
      <c r="V24" s="1">
        <v>44805</v>
      </c>
      <c r="W24" s="2">
        <v>613076</v>
      </c>
      <c r="X24" s="2">
        <v>1650374.8536</v>
      </c>
      <c r="Y24" s="1">
        <v>44317</v>
      </c>
      <c r="Z24" s="2">
        <v>1093882</v>
      </c>
      <c r="AA24" s="2">
        <v>5019433.8744000001</v>
      </c>
      <c r="AB24" s="1">
        <v>44348</v>
      </c>
      <c r="AC24" s="2">
        <v>522503</v>
      </c>
      <c r="AD24" s="2">
        <v>4124393.3279999997</v>
      </c>
      <c r="AE24" s="1">
        <v>44713</v>
      </c>
      <c r="AI24" s="2">
        <v>111426</v>
      </c>
      <c r="AJ24" s="2">
        <v>579693.93239999993</v>
      </c>
      <c r="AK24" s="1">
        <v>44256</v>
      </c>
      <c r="AL24" s="2">
        <v>73052</v>
      </c>
      <c r="AM24" s="2">
        <v>329602.29066666664</v>
      </c>
      <c r="AN24" s="1">
        <v>44593</v>
      </c>
      <c r="AO24" s="2">
        <v>1169039</v>
      </c>
      <c r="AP24" s="2">
        <v>6173748.8075999999</v>
      </c>
      <c r="AQ24" s="1">
        <v>44805</v>
      </c>
      <c r="AR24" s="2">
        <v>113442</v>
      </c>
      <c r="AS24" s="2">
        <v>626558.80933333328</v>
      </c>
      <c r="AT24" s="1">
        <v>44256</v>
      </c>
      <c r="AU24" s="2">
        <v>977802</v>
      </c>
      <c r="AV24" s="2">
        <v>8383902.6243333332</v>
      </c>
      <c r="AW24" s="1">
        <v>44470</v>
      </c>
      <c r="AX24" s="2">
        <v>3990640</v>
      </c>
      <c r="AY24" s="2">
        <v>197281691.77999994</v>
      </c>
      <c r="AZ24" s="1">
        <v>43952</v>
      </c>
      <c r="BA24" s="2">
        <v>71904</v>
      </c>
      <c r="BB24" s="2">
        <v>382033.96083333343</v>
      </c>
      <c r="BC24" s="1">
        <v>44835</v>
      </c>
      <c r="BD24" s="2">
        <v>117012</v>
      </c>
      <c r="BE24" s="2">
        <v>733855.2672</v>
      </c>
      <c r="BF24" s="1">
        <v>44378</v>
      </c>
      <c r="BJ24" s="2">
        <v>199234</v>
      </c>
      <c r="BK24" s="2">
        <v>766402.90642300004</v>
      </c>
      <c r="BL24" s="1">
        <v>44593</v>
      </c>
      <c r="BM24" s="2">
        <v>10976</v>
      </c>
      <c r="BN24" s="2">
        <v>62653.166399999995</v>
      </c>
      <c r="BO24" s="1">
        <v>45078</v>
      </c>
      <c r="BP24" s="2">
        <v>51450</v>
      </c>
      <c r="BQ24" s="2">
        <v>261610.23240000001</v>
      </c>
      <c r="BR24" s="1">
        <v>44774</v>
      </c>
      <c r="BS24" s="2">
        <v>93296</v>
      </c>
      <c r="BT24" s="2">
        <v>925212.63119999995</v>
      </c>
      <c r="BU24" s="1">
        <v>45047</v>
      </c>
      <c r="BV24" s="2">
        <v>22736</v>
      </c>
      <c r="BW24" s="2">
        <v>231027.61185000004</v>
      </c>
      <c r="BX24" s="1">
        <v>44256</v>
      </c>
      <c r="BY24" s="2">
        <v>99134</v>
      </c>
      <c r="BZ24" s="2">
        <v>690267.73200000008</v>
      </c>
      <c r="CA24" s="1">
        <v>45017</v>
      </c>
      <c r="CE24" s="2">
        <v>2632</v>
      </c>
      <c r="CF24" s="2">
        <v>17870.859600000003</v>
      </c>
      <c r="CG24" s="1">
        <v>44440</v>
      </c>
      <c r="CN24" s="2">
        <v>546308</v>
      </c>
      <c r="CO24" s="2">
        <v>2771883.5450666668</v>
      </c>
      <c r="CP24" s="1">
        <v>44501</v>
      </c>
      <c r="CQ24" s="2">
        <v>82673</v>
      </c>
      <c r="CR24" s="2">
        <v>364166.68200000003</v>
      </c>
      <c r="CS24" s="1">
        <v>44501</v>
      </c>
      <c r="CT24" s="2">
        <v>61964</v>
      </c>
      <c r="CU24" s="2">
        <v>246021.5208</v>
      </c>
      <c r="CV24" s="1">
        <v>44743</v>
      </c>
      <c r="DC24" s="2">
        <v>35188005.431910336</v>
      </c>
      <c r="DD24" s="2">
        <v>197954831.98779598</v>
      </c>
    </row>
    <row r="25" spans="1:108">
      <c r="A25" t="s">
        <v>181</v>
      </c>
      <c r="B25" t="s">
        <v>536</v>
      </c>
      <c r="C25" t="s">
        <v>182</v>
      </c>
      <c r="D25" t="s">
        <v>536</v>
      </c>
      <c r="E25" t="s">
        <v>547</v>
      </c>
      <c r="F25" t="s">
        <v>182</v>
      </c>
      <c r="G25" t="s">
        <v>552</v>
      </c>
      <c r="H25">
        <v>2023</v>
      </c>
      <c r="J25" s="1">
        <v>45017</v>
      </c>
      <c r="L25" s="1">
        <v>45017</v>
      </c>
      <c r="M25" s="1">
        <v>44958</v>
      </c>
      <c r="T25" s="2">
        <v>0</v>
      </c>
      <c r="U25" s="2">
        <v>0</v>
      </c>
      <c r="V25" s="1">
        <v>45748</v>
      </c>
      <c r="Z25" s="2">
        <v>133</v>
      </c>
      <c r="AA25" s="2">
        <v>56539098</v>
      </c>
      <c r="AB25" s="1">
        <v>44958</v>
      </c>
      <c r="AU25" s="2">
        <v>0</v>
      </c>
      <c r="AV25" s="2">
        <v>0</v>
      </c>
      <c r="AW25" s="1">
        <v>45658</v>
      </c>
      <c r="DC25" s="2">
        <v>56539098</v>
      </c>
    </row>
    <row r="26" spans="1:108">
      <c r="A26" t="s">
        <v>183</v>
      </c>
      <c r="B26" t="s">
        <v>536</v>
      </c>
      <c r="C26" t="s">
        <v>184</v>
      </c>
      <c r="D26" t="s">
        <v>527</v>
      </c>
      <c r="E26" t="s">
        <v>553</v>
      </c>
      <c r="F26" t="s">
        <v>184</v>
      </c>
      <c r="G26" t="s">
        <v>527</v>
      </c>
      <c r="H26">
        <v>2023</v>
      </c>
      <c r="J26" s="1">
        <v>44470</v>
      </c>
      <c r="K26" s="1">
        <v>44470</v>
      </c>
      <c r="L26" s="1">
        <v>44470</v>
      </c>
      <c r="M26" s="1">
        <v>44470</v>
      </c>
      <c r="N26" s="2">
        <v>430530</v>
      </c>
      <c r="O26" s="2">
        <v>3665564</v>
      </c>
      <c r="P26" s="1">
        <v>45170</v>
      </c>
      <c r="Q26" s="2">
        <v>131220</v>
      </c>
      <c r="R26" s="2">
        <v>103089.54639999999</v>
      </c>
      <c r="AU26" s="2">
        <v>0</v>
      </c>
      <c r="AV26" s="2">
        <v>0</v>
      </c>
      <c r="AW26" s="1">
        <v>45689</v>
      </c>
      <c r="AX26" s="2">
        <v>3842280</v>
      </c>
      <c r="AY26" s="2">
        <v>49903573.710999995</v>
      </c>
      <c r="AZ26" s="1">
        <v>44470</v>
      </c>
      <c r="DC26" s="2">
        <v>662583.87479999987</v>
      </c>
      <c r="DD26" s="2">
        <v>53009643.382599995</v>
      </c>
    </row>
    <row r="27" spans="1:108">
      <c r="A27" t="s">
        <v>188</v>
      </c>
      <c r="B27" t="s">
        <v>519</v>
      </c>
      <c r="C27" t="s">
        <v>189</v>
      </c>
      <c r="D27" t="s">
        <v>519</v>
      </c>
      <c r="E27" t="s">
        <v>554</v>
      </c>
      <c r="F27" t="s">
        <v>189</v>
      </c>
      <c r="G27" t="s">
        <v>532</v>
      </c>
      <c r="H27">
        <v>2023</v>
      </c>
      <c r="I27" s="1">
        <v>45323</v>
      </c>
      <c r="J27" s="1">
        <v>45292</v>
      </c>
      <c r="K27" s="1">
        <v>45323</v>
      </c>
      <c r="L27" s="1">
        <v>45292</v>
      </c>
      <c r="M27" s="1">
        <v>45231</v>
      </c>
      <c r="Q27" s="2">
        <v>1</v>
      </c>
      <c r="R27" s="2">
        <v>0</v>
      </c>
      <c r="W27" s="2">
        <v>0</v>
      </c>
      <c r="X27" s="2">
        <v>0</v>
      </c>
      <c r="Y27" s="1">
        <v>45231</v>
      </c>
      <c r="AF27" s="2">
        <v>203</v>
      </c>
      <c r="AG27" s="2">
        <v>2793187.9733333336</v>
      </c>
      <c r="AH27" s="1">
        <v>45323</v>
      </c>
      <c r="AX27" s="2">
        <v>0</v>
      </c>
      <c r="AY27" s="2">
        <v>0</v>
      </c>
      <c r="AZ27" s="1">
        <v>45689</v>
      </c>
      <c r="BD27" s="2">
        <v>0</v>
      </c>
      <c r="BE27" s="2">
        <v>0</v>
      </c>
      <c r="BF27" s="1">
        <v>45778</v>
      </c>
      <c r="CW27" s="2">
        <v>0</v>
      </c>
      <c r="CX27" s="2">
        <v>0</v>
      </c>
      <c r="CY27" s="1">
        <v>45689</v>
      </c>
      <c r="DC27" s="2">
        <v>2036409.6032</v>
      </c>
      <c r="DD27" s="2">
        <v>756778.37013333337</v>
      </c>
    </row>
    <row r="28" spans="1:108">
      <c r="A28" t="s">
        <v>192</v>
      </c>
      <c r="B28" t="s">
        <v>536</v>
      </c>
      <c r="C28" t="s">
        <v>193</v>
      </c>
      <c r="D28" t="s">
        <v>523</v>
      </c>
      <c r="E28" t="s">
        <v>555</v>
      </c>
      <c r="F28" t="s">
        <v>193</v>
      </c>
      <c r="G28" t="s">
        <v>552</v>
      </c>
      <c r="H28">
        <v>2024</v>
      </c>
      <c r="J28" s="1">
        <v>45474</v>
      </c>
      <c r="K28" s="1">
        <v>45444</v>
      </c>
      <c r="L28" s="1">
        <v>45474</v>
      </c>
      <c r="M28" s="1">
        <v>45444</v>
      </c>
      <c r="W28" s="2">
        <v>0</v>
      </c>
      <c r="X28" s="2">
        <v>0</v>
      </c>
      <c r="Y28" s="1">
        <v>45689</v>
      </c>
      <c r="Z28" s="2">
        <v>17820</v>
      </c>
      <c r="AA28" s="2">
        <v>1026733.9104000001</v>
      </c>
      <c r="AB28" s="1">
        <v>45444</v>
      </c>
      <c r="AU28" s="2">
        <v>0</v>
      </c>
      <c r="AV28" s="2">
        <v>0</v>
      </c>
      <c r="AW28" s="1">
        <v>45597</v>
      </c>
      <c r="BD28" s="2">
        <v>0</v>
      </c>
      <c r="BE28" s="2">
        <v>0</v>
      </c>
      <c r="BF28" s="1">
        <v>45474</v>
      </c>
      <c r="BJ28" s="2">
        <v>0</v>
      </c>
      <c r="BK28" s="2">
        <v>0</v>
      </c>
      <c r="BL28" s="1">
        <v>45778</v>
      </c>
      <c r="DC28" s="2">
        <v>0</v>
      </c>
      <c r="DD28" s="2">
        <v>1026733.9104000001</v>
      </c>
    </row>
    <row r="29" spans="1:108">
      <c r="A29" t="s">
        <v>194</v>
      </c>
      <c r="B29" t="s">
        <v>527</v>
      </c>
      <c r="C29" t="s">
        <v>195</v>
      </c>
      <c r="D29" t="s">
        <v>527</v>
      </c>
      <c r="E29" t="s">
        <v>556</v>
      </c>
      <c r="F29" t="s">
        <v>195</v>
      </c>
      <c r="G29" t="s">
        <v>527</v>
      </c>
      <c r="H29">
        <v>2023</v>
      </c>
      <c r="I29" s="1">
        <v>44682</v>
      </c>
      <c r="J29" s="1">
        <v>44652</v>
      </c>
      <c r="K29" s="1">
        <v>44652</v>
      </c>
      <c r="L29" s="1">
        <v>44652</v>
      </c>
      <c r="M29" s="1">
        <v>44652</v>
      </c>
      <c r="N29" s="2">
        <v>440940</v>
      </c>
      <c r="O29" s="2">
        <v>1081245</v>
      </c>
      <c r="P29" s="1">
        <v>45108</v>
      </c>
      <c r="W29" s="2">
        <v>3291362</v>
      </c>
      <c r="X29" s="2">
        <v>8050291.9859999996</v>
      </c>
      <c r="Y29" s="1">
        <v>45323</v>
      </c>
      <c r="Z29" s="2">
        <v>2069140</v>
      </c>
      <c r="AA29" s="2">
        <v>6722410.0020000022</v>
      </c>
      <c r="AB29" s="1">
        <v>44866</v>
      </c>
      <c r="AC29" s="2">
        <v>228179</v>
      </c>
      <c r="AD29" s="2">
        <v>683919.4824000001</v>
      </c>
      <c r="AE29" s="1">
        <v>44866</v>
      </c>
      <c r="AF29" s="2">
        <v>4237500</v>
      </c>
      <c r="AG29" s="2">
        <v>2559785.7324666665</v>
      </c>
      <c r="AH29" s="1">
        <v>45627</v>
      </c>
      <c r="AO29" s="2">
        <v>207477</v>
      </c>
      <c r="AP29" s="2">
        <v>652989.66480000003</v>
      </c>
      <c r="AQ29" s="1">
        <v>45170</v>
      </c>
      <c r="AR29" s="2">
        <v>8880</v>
      </c>
      <c r="AS29" s="2">
        <v>30749.524400000002</v>
      </c>
      <c r="AT29" s="1">
        <v>44652</v>
      </c>
      <c r="AU29" s="2">
        <v>479160</v>
      </c>
      <c r="AV29" s="2">
        <v>1052035.8844999999</v>
      </c>
      <c r="AW29" s="1">
        <v>44652</v>
      </c>
      <c r="AX29" s="2">
        <v>984690</v>
      </c>
      <c r="AY29" s="2">
        <v>21268952.231999997</v>
      </c>
      <c r="AZ29" s="1">
        <v>44652</v>
      </c>
      <c r="BA29" s="2">
        <v>220290</v>
      </c>
      <c r="BB29" s="2">
        <v>1351875.0093333335</v>
      </c>
      <c r="BC29" s="1">
        <v>45047</v>
      </c>
      <c r="BD29" s="2">
        <v>15390</v>
      </c>
      <c r="BE29" s="2">
        <v>54865.522799999999</v>
      </c>
      <c r="BF29" s="1">
        <v>45323</v>
      </c>
      <c r="BM29" s="2">
        <v>390</v>
      </c>
      <c r="BN29" s="2">
        <v>1661.6424</v>
      </c>
      <c r="BO29" s="1">
        <v>45566</v>
      </c>
      <c r="CN29" s="2">
        <v>0</v>
      </c>
      <c r="CO29" s="2">
        <v>0</v>
      </c>
      <c r="CP29" s="1">
        <v>45383</v>
      </c>
      <c r="DC29" s="2">
        <v>1967088.9527000003</v>
      </c>
      <c r="DD29" s="2">
        <v>41543692.730400003</v>
      </c>
    </row>
    <row r="30" spans="1:108">
      <c r="A30" t="s">
        <v>196</v>
      </c>
      <c r="B30" t="s">
        <v>527</v>
      </c>
      <c r="C30" t="s">
        <v>197</v>
      </c>
      <c r="D30" t="s">
        <v>527</v>
      </c>
      <c r="E30" t="s">
        <v>557</v>
      </c>
      <c r="F30" t="s">
        <v>197</v>
      </c>
      <c r="G30" t="s">
        <v>527</v>
      </c>
      <c r="H30">
        <v>2022</v>
      </c>
      <c r="I30" s="1">
        <v>44774</v>
      </c>
      <c r="J30" s="1">
        <v>44743</v>
      </c>
      <c r="K30" s="1">
        <v>44805</v>
      </c>
      <c r="L30" s="1">
        <v>44743</v>
      </c>
      <c r="M30" s="1">
        <v>44805</v>
      </c>
      <c r="N30" s="2">
        <v>25938</v>
      </c>
      <c r="O30" s="2">
        <v>1022402</v>
      </c>
      <c r="P30" s="1">
        <v>45108</v>
      </c>
      <c r="Q30" s="2">
        <v>205212</v>
      </c>
      <c r="R30" s="2">
        <v>7604380.1575999986</v>
      </c>
      <c r="T30" s="2">
        <v>33152</v>
      </c>
      <c r="U30" s="2">
        <v>1148005.4652</v>
      </c>
      <c r="V30" s="1">
        <v>45200</v>
      </c>
      <c r="W30" s="2">
        <v>23968</v>
      </c>
      <c r="X30" s="2">
        <v>695431.65119999996</v>
      </c>
      <c r="Y30" s="1">
        <v>45444</v>
      </c>
      <c r="Z30" s="2">
        <v>180376</v>
      </c>
      <c r="AA30" s="2">
        <v>7546912.7844000002</v>
      </c>
      <c r="AB30" s="1">
        <v>45017</v>
      </c>
      <c r="AC30" s="2">
        <v>788</v>
      </c>
      <c r="AD30" s="2">
        <v>35004.868800000004</v>
      </c>
      <c r="AE30" s="1">
        <v>45566</v>
      </c>
      <c r="AF30" s="2">
        <v>312270</v>
      </c>
      <c r="AG30" s="2">
        <v>5750232.1797333332</v>
      </c>
      <c r="AH30" s="1">
        <v>44866</v>
      </c>
      <c r="AI30" s="2">
        <v>0</v>
      </c>
      <c r="AJ30" s="2">
        <v>0</v>
      </c>
      <c r="AK30" s="1">
        <v>44986</v>
      </c>
      <c r="AL30" s="2">
        <v>1400</v>
      </c>
      <c r="AM30" s="2">
        <v>59951.58</v>
      </c>
      <c r="AN30" s="1">
        <v>45078</v>
      </c>
      <c r="AO30" s="2">
        <v>8296</v>
      </c>
      <c r="AP30" s="2">
        <v>398576.40240000002</v>
      </c>
      <c r="AQ30" s="1">
        <v>45383</v>
      </c>
      <c r="AR30" s="2">
        <v>4620</v>
      </c>
      <c r="AS30" s="2">
        <v>165821.25466666667</v>
      </c>
      <c r="AT30" s="1">
        <v>44986</v>
      </c>
      <c r="AU30" s="2">
        <v>20524</v>
      </c>
      <c r="AV30" s="2">
        <v>791298.93266666669</v>
      </c>
      <c r="AW30" s="1">
        <v>45139</v>
      </c>
      <c r="AX30" s="2">
        <v>480090</v>
      </c>
      <c r="AY30" s="2">
        <v>134383628.28199998</v>
      </c>
      <c r="AZ30" s="1">
        <v>44805</v>
      </c>
      <c r="BD30" s="2">
        <v>18501</v>
      </c>
      <c r="BE30" s="2">
        <v>765260.90520000004</v>
      </c>
      <c r="BF30" s="1">
        <v>45047</v>
      </c>
      <c r="BG30" s="2">
        <v>4470</v>
      </c>
      <c r="BH30" s="2">
        <v>60062.996986666658</v>
      </c>
      <c r="BI30" s="1">
        <v>45200</v>
      </c>
      <c r="BJ30" s="2">
        <v>0</v>
      </c>
      <c r="BK30" s="2">
        <v>0</v>
      </c>
      <c r="BL30" s="1">
        <v>45200</v>
      </c>
      <c r="BP30" s="2">
        <v>6384</v>
      </c>
      <c r="BQ30" s="2">
        <v>231696.19440000001</v>
      </c>
      <c r="BR30" s="1">
        <v>45231</v>
      </c>
      <c r="BY30" s="2">
        <v>252</v>
      </c>
      <c r="BZ30" s="2">
        <v>11025.9072</v>
      </c>
      <c r="CA30" s="1">
        <v>45352</v>
      </c>
      <c r="CB30" s="2">
        <v>15204</v>
      </c>
      <c r="CC30" s="2">
        <v>317083.15193599998</v>
      </c>
      <c r="CD30" s="1">
        <v>45383</v>
      </c>
      <c r="CE30" s="2">
        <v>1036</v>
      </c>
      <c r="CF30" s="2">
        <v>35874.471600000004</v>
      </c>
      <c r="CG30" s="1">
        <v>45261</v>
      </c>
      <c r="CH30" s="2">
        <v>0</v>
      </c>
      <c r="CI30" s="2">
        <v>0</v>
      </c>
      <c r="CJ30" s="1">
        <v>45717</v>
      </c>
      <c r="DC30" s="2">
        <v>8594130.1153333317</v>
      </c>
      <c r="DD30" s="2">
        <v>152428519.07065594</v>
      </c>
    </row>
    <row r="31" spans="1:108">
      <c r="A31" t="s">
        <v>199</v>
      </c>
      <c r="B31" t="s">
        <v>536</v>
      </c>
      <c r="C31" t="s">
        <v>200</v>
      </c>
      <c r="D31" t="s">
        <v>519</v>
      </c>
      <c r="E31" t="s">
        <v>558</v>
      </c>
      <c r="F31" t="s">
        <v>200</v>
      </c>
      <c r="G31" t="s">
        <v>526</v>
      </c>
      <c r="H31">
        <v>2022</v>
      </c>
      <c r="J31" s="1">
        <v>44652</v>
      </c>
      <c r="K31" s="1">
        <v>45261</v>
      </c>
      <c r="L31" s="1">
        <v>45200</v>
      </c>
      <c r="M31" s="1">
        <v>44652</v>
      </c>
      <c r="N31" s="2">
        <v>3564</v>
      </c>
      <c r="O31" s="2">
        <v>95769</v>
      </c>
      <c r="P31" s="1">
        <v>44958</v>
      </c>
      <c r="Q31" s="2">
        <v>8220</v>
      </c>
      <c r="R31" s="2">
        <v>337422.77999999997</v>
      </c>
      <c r="S31" s="1">
        <v>45383</v>
      </c>
      <c r="W31" s="2">
        <v>22612</v>
      </c>
      <c r="X31" s="2">
        <v>1205473.83</v>
      </c>
      <c r="Y31" s="1">
        <v>44774</v>
      </c>
      <c r="Z31" s="2">
        <v>90867</v>
      </c>
      <c r="AA31" s="2">
        <v>4035737.0988000003</v>
      </c>
      <c r="AB31" s="1">
        <v>44835</v>
      </c>
      <c r="AF31" s="2">
        <v>532040</v>
      </c>
      <c r="AG31" s="2">
        <v>13894801.872933332</v>
      </c>
      <c r="AH31" s="1">
        <v>45261</v>
      </c>
      <c r="AI31" s="2">
        <v>372</v>
      </c>
      <c r="AJ31" s="2">
        <v>18246.7428</v>
      </c>
      <c r="AK31" s="1">
        <v>44652</v>
      </c>
      <c r="AL31" s="2">
        <v>612</v>
      </c>
      <c r="AM31" s="2">
        <v>28050.713666666663</v>
      </c>
      <c r="AN31" s="1">
        <v>44927</v>
      </c>
      <c r="AR31" s="2">
        <v>1920</v>
      </c>
      <c r="AS31" s="2">
        <v>108824.34173333333</v>
      </c>
      <c r="AT31" s="1">
        <v>44652</v>
      </c>
      <c r="AU31" s="2">
        <v>10536</v>
      </c>
      <c r="AV31" s="2">
        <v>578626.09866666666</v>
      </c>
      <c r="AW31" s="1">
        <v>45352</v>
      </c>
      <c r="AX31" s="2">
        <v>17976</v>
      </c>
      <c r="AY31" s="2">
        <v>1513429.8059999996</v>
      </c>
      <c r="AZ31" s="1">
        <v>44682</v>
      </c>
      <c r="BA31" s="2">
        <v>3408</v>
      </c>
      <c r="BB31" s="2">
        <v>142538.87520000001</v>
      </c>
      <c r="BC31" s="1">
        <v>44986</v>
      </c>
      <c r="BD31" s="2">
        <v>10092</v>
      </c>
      <c r="BE31" s="2">
        <v>707340.58559999999</v>
      </c>
      <c r="BF31" s="1">
        <v>44805</v>
      </c>
      <c r="BP31" s="2">
        <v>792</v>
      </c>
      <c r="BQ31" s="2">
        <v>46739.286</v>
      </c>
      <c r="BR31" s="1">
        <v>44805</v>
      </c>
      <c r="BY31" s="2">
        <v>324</v>
      </c>
      <c r="BZ31" s="2">
        <v>19031.324400000001</v>
      </c>
      <c r="CA31" s="1">
        <v>45352</v>
      </c>
      <c r="DC31" s="2">
        <v>8671719.1127666663</v>
      </c>
      <c r="DD31" s="2">
        <v>14060313.243033333</v>
      </c>
    </row>
    <row r="32" spans="1:108">
      <c r="A32" t="s">
        <v>204</v>
      </c>
      <c r="B32" t="s">
        <v>527</v>
      </c>
      <c r="C32" t="s">
        <v>205</v>
      </c>
      <c r="D32" t="s">
        <v>520</v>
      </c>
      <c r="E32" t="s">
        <v>559</v>
      </c>
      <c r="F32" t="s">
        <v>205</v>
      </c>
      <c r="G32" t="s">
        <v>532</v>
      </c>
      <c r="H32">
        <v>2021</v>
      </c>
      <c r="I32" s="1">
        <v>44317</v>
      </c>
      <c r="J32" s="1">
        <v>44197</v>
      </c>
      <c r="K32" s="1">
        <v>44287</v>
      </c>
      <c r="L32" s="1">
        <v>44197</v>
      </c>
      <c r="M32" s="1">
        <v>44136</v>
      </c>
      <c r="N32" s="2">
        <v>41</v>
      </c>
      <c r="O32" s="2">
        <v>417630</v>
      </c>
      <c r="P32" s="1">
        <v>44713</v>
      </c>
      <c r="Q32" s="2">
        <v>321</v>
      </c>
      <c r="R32" s="2">
        <v>2240425.2295999997</v>
      </c>
      <c r="T32" s="2">
        <v>152</v>
      </c>
      <c r="U32" s="2">
        <v>1278150.5484</v>
      </c>
      <c r="V32" s="1">
        <v>45505</v>
      </c>
      <c r="W32" s="2">
        <v>4269</v>
      </c>
      <c r="X32" s="2">
        <v>38654211.393600002</v>
      </c>
      <c r="Y32" s="1">
        <v>44136</v>
      </c>
      <c r="Z32" s="2">
        <v>1975</v>
      </c>
      <c r="AA32" s="2">
        <v>6966814.6283999998</v>
      </c>
      <c r="AB32" s="1">
        <v>44348</v>
      </c>
      <c r="AC32" s="2">
        <v>1370</v>
      </c>
      <c r="AD32" s="2">
        <v>12817649.9352</v>
      </c>
      <c r="AE32" s="1">
        <v>44805</v>
      </c>
      <c r="AL32" s="2">
        <v>130</v>
      </c>
      <c r="AM32" s="2">
        <v>1128193.2808333333</v>
      </c>
      <c r="AN32" s="1">
        <v>44409</v>
      </c>
      <c r="AO32" s="2">
        <v>883</v>
      </c>
      <c r="AP32" s="2">
        <v>7360161.4812000003</v>
      </c>
      <c r="AQ32" s="1">
        <v>45017</v>
      </c>
      <c r="AR32" s="2">
        <v>170</v>
      </c>
      <c r="AS32" s="2">
        <v>1521994.8818666667</v>
      </c>
      <c r="AT32" s="1">
        <v>44287</v>
      </c>
      <c r="AU32" s="2">
        <v>1060</v>
      </c>
      <c r="AV32" s="2">
        <v>9787877.030166667</v>
      </c>
      <c r="AW32" s="1">
        <v>44562</v>
      </c>
      <c r="AX32" s="2">
        <v>16863</v>
      </c>
      <c r="AY32" s="2">
        <v>231204098.16999999</v>
      </c>
      <c r="AZ32" s="1">
        <v>44317</v>
      </c>
      <c r="BA32" s="2">
        <v>312</v>
      </c>
      <c r="BB32" s="2">
        <v>2482689.1575333336</v>
      </c>
      <c r="BC32" s="1">
        <v>44774</v>
      </c>
      <c r="BD32" s="2">
        <v>380</v>
      </c>
      <c r="BE32" s="2">
        <v>3939315.6</v>
      </c>
      <c r="BF32" s="1">
        <v>44378</v>
      </c>
      <c r="BJ32" s="2">
        <v>11</v>
      </c>
      <c r="BK32" s="2">
        <v>79691.047359000004</v>
      </c>
      <c r="BL32" s="1">
        <v>44866</v>
      </c>
      <c r="BP32" s="2">
        <v>105</v>
      </c>
      <c r="BQ32" s="2">
        <v>778352.67839999998</v>
      </c>
      <c r="BR32" s="1">
        <v>44440</v>
      </c>
      <c r="BY32" s="2">
        <v>0</v>
      </c>
      <c r="BZ32" s="2">
        <v>0</v>
      </c>
      <c r="CA32" s="1">
        <v>45627</v>
      </c>
      <c r="CB32" s="2">
        <v>0</v>
      </c>
      <c r="CC32" s="2">
        <v>0</v>
      </c>
      <c r="CD32" s="1">
        <v>45261</v>
      </c>
      <c r="CH32" s="2">
        <v>0</v>
      </c>
      <c r="CI32" s="2">
        <v>0</v>
      </c>
      <c r="CJ32" s="1">
        <v>45748</v>
      </c>
      <c r="CN32" s="2">
        <v>510</v>
      </c>
      <c r="CO32" s="2">
        <v>4271974.6622933336</v>
      </c>
      <c r="CP32" s="1">
        <v>44287</v>
      </c>
      <c r="CQ32" s="2">
        <v>104</v>
      </c>
      <c r="CR32" s="2">
        <v>813973.57799999998</v>
      </c>
      <c r="CS32" s="1">
        <v>44621</v>
      </c>
      <c r="DC32" s="2">
        <v>321450091.85747862</v>
      </c>
      <c r="DD32" s="2">
        <v>4293111.4453736665</v>
      </c>
    </row>
    <row r="33" spans="1:108">
      <c r="A33" t="s">
        <v>207</v>
      </c>
      <c r="B33" t="s">
        <v>536</v>
      </c>
      <c r="C33" t="s">
        <v>208</v>
      </c>
      <c r="D33" t="s">
        <v>527</v>
      </c>
      <c r="E33" t="s">
        <v>525</v>
      </c>
      <c r="F33" t="s">
        <v>208</v>
      </c>
      <c r="G33" t="s">
        <v>527</v>
      </c>
      <c r="H33">
        <v>2023</v>
      </c>
      <c r="J33" s="1">
        <v>44562</v>
      </c>
      <c r="K33" s="1">
        <v>44562</v>
      </c>
      <c r="L33" s="1">
        <v>44562</v>
      </c>
      <c r="M33" s="1">
        <v>44562</v>
      </c>
      <c r="T33" s="2">
        <v>240</v>
      </c>
      <c r="U33" s="2">
        <v>3279730.08</v>
      </c>
      <c r="V33" s="1">
        <v>45292</v>
      </c>
      <c r="W33" s="2">
        <v>1895</v>
      </c>
      <c r="X33" s="2">
        <v>22485929.664000001</v>
      </c>
      <c r="Y33" s="1">
        <v>44774</v>
      </c>
      <c r="Z33" s="2">
        <v>2387</v>
      </c>
      <c r="AA33" s="2">
        <v>39710452.135200001</v>
      </c>
      <c r="AB33" s="1">
        <v>44805</v>
      </c>
      <c r="AC33" s="2">
        <v>1716</v>
      </c>
      <c r="AD33" s="2">
        <v>17837895.240000002</v>
      </c>
      <c r="AE33" s="1">
        <v>45200</v>
      </c>
      <c r="AF33" s="2">
        <v>112</v>
      </c>
      <c r="AG33" s="2">
        <v>492172.00746666663</v>
      </c>
      <c r="AH33" s="1">
        <v>44682</v>
      </c>
      <c r="AO33" s="2">
        <v>768</v>
      </c>
      <c r="AP33" s="2">
        <v>9813376.6104000006</v>
      </c>
      <c r="AQ33" s="1">
        <v>45261</v>
      </c>
      <c r="AU33" s="2">
        <v>269</v>
      </c>
      <c r="AV33" s="2">
        <v>5.3765000000000001</v>
      </c>
      <c r="AW33" s="1">
        <v>45261</v>
      </c>
      <c r="AX33" s="2">
        <v>25057</v>
      </c>
      <c r="AY33" s="2">
        <v>301191188.45799994</v>
      </c>
      <c r="AZ33" s="1">
        <v>44562</v>
      </c>
      <c r="BD33" s="2">
        <v>197</v>
      </c>
      <c r="BE33" s="2">
        <v>3240571.1052000001</v>
      </c>
      <c r="BF33" s="1">
        <v>44896</v>
      </c>
      <c r="BJ33" s="2">
        <v>60</v>
      </c>
      <c r="BK33" s="2">
        <v>0.29552833333333334</v>
      </c>
      <c r="BL33" s="1">
        <v>44986</v>
      </c>
      <c r="CN33" s="2">
        <v>62</v>
      </c>
      <c r="CO33" s="2">
        <v>567864.13450666668</v>
      </c>
      <c r="CP33" s="1">
        <v>44866</v>
      </c>
      <c r="CQ33" s="2">
        <v>98</v>
      </c>
      <c r="CR33" s="2">
        <v>1.4916</v>
      </c>
      <c r="CS33" s="1">
        <v>45047</v>
      </c>
      <c r="CT33" s="2">
        <v>278</v>
      </c>
      <c r="CU33" s="2">
        <v>1619046.7788</v>
      </c>
      <c r="CV33" s="1">
        <v>45505</v>
      </c>
      <c r="CW33" s="2">
        <v>230</v>
      </c>
      <c r="CX33" s="2">
        <v>2034894.4176</v>
      </c>
      <c r="CY33" s="1">
        <v>45231</v>
      </c>
      <c r="DC33" s="2">
        <v>343766148.69642925</v>
      </c>
      <c r="DD33" s="2">
        <v>58506979.098372325</v>
      </c>
    </row>
    <row r="34" spans="1:108">
      <c r="A34" t="s">
        <v>210</v>
      </c>
      <c r="B34" t="s">
        <v>527</v>
      </c>
      <c r="C34" t="s">
        <v>211</v>
      </c>
      <c r="D34" t="s">
        <v>527</v>
      </c>
      <c r="E34" t="s">
        <v>560</v>
      </c>
      <c r="F34" t="s">
        <v>211</v>
      </c>
      <c r="G34" t="s">
        <v>527</v>
      </c>
      <c r="H34">
        <v>2021</v>
      </c>
      <c r="I34" s="1">
        <v>43891</v>
      </c>
      <c r="J34" s="1">
        <v>43831</v>
      </c>
      <c r="K34" s="1">
        <v>43739</v>
      </c>
      <c r="L34" s="1">
        <v>43831</v>
      </c>
      <c r="M34" s="1">
        <v>43739</v>
      </c>
      <c r="Q34" s="2">
        <v>633276</v>
      </c>
      <c r="R34" s="2">
        <v>147020460.77219999</v>
      </c>
      <c r="T34" s="2">
        <v>88678</v>
      </c>
      <c r="U34" s="2">
        <v>23192508.041999999</v>
      </c>
      <c r="V34" s="1">
        <v>44774</v>
      </c>
      <c r="W34" s="2">
        <v>768441</v>
      </c>
      <c r="X34" s="2">
        <v>191320114.27319998</v>
      </c>
      <c r="Y34" s="1">
        <v>44378</v>
      </c>
      <c r="Z34" s="2">
        <v>921877</v>
      </c>
      <c r="AA34" s="2">
        <v>226540129.96560004</v>
      </c>
      <c r="AB34" s="1">
        <v>44075</v>
      </c>
      <c r="AC34" s="2">
        <v>502860</v>
      </c>
      <c r="AD34" s="2">
        <v>131518065.2016</v>
      </c>
      <c r="AE34" s="1">
        <v>44256</v>
      </c>
      <c r="AI34" s="2">
        <v>150696</v>
      </c>
      <c r="AJ34" s="2">
        <v>31571122.0704</v>
      </c>
      <c r="AK34" s="1">
        <v>44044</v>
      </c>
      <c r="AL34" s="2">
        <v>42336</v>
      </c>
      <c r="AM34" s="2">
        <v>9284418.4069999997</v>
      </c>
      <c r="AN34" s="1">
        <v>44166</v>
      </c>
      <c r="AO34" s="2">
        <v>329333</v>
      </c>
      <c r="AP34" s="2">
        <v>88947371.620800003</v>
      </c>
      <c r="AQ34" s="1">
        <v>44531</v>
      </c>
      <c r="AR34" s="2">
        <v>0</v>
      </c>
      <c r="AS34" s="2">
        <v>0</v>
      </c>
      <c r="AT34" s="1">
        <v>44044</v>
      </c>
      <c r="AU34" s="2">
        <v>1040536</v>
      </c>
      <c r="AV34" s="2">
        <v>251389994.39950001</v>
      </c>
      <c r="AW34" s="1">
        <v>44044</v>
      </c>
      <c r="AX34" s="2">
        <v>2466856</v>
      </c>
      <c r="AY34" s="2">
        <v>920685568.17799997</v>
      </c>
      <c r="AZ34" s="1">
        <v>43739</v>
      </c>
      <c r="BA34" s="2">
        <v>84</v>
      </c>
      <c r="BB34" s="2">
        <v>22787.347466666666</v>
      </c>
      <c r="BC34" s="1">
        <v>45627</v>
      </c>
      <c r="BD34" s="2">
        <v>112868</v>
      </c>
      <c r="BE34" s="2">
        <v>30311067.613200001</v>
      </c>
      <c r="BF34" s="1">
        <v>44105</v>
      </c>
      <c r="BJ34" s="2">
        <v>83048</v>
      </c>
      <c r="BK34" s="2">
        <v>20481449.051644001</v>
      </c>
      <c r="BL34" s="1">
        <v>44378</v>
      </c>
      <c r="BM34" s="2">
        <v>7448</v>
      </c>
      <c r="BN34" s="2">
        <v>1711382.7852000003</v>
      </c>
      <c r="BO34" s="1">
        <v>44317</v>
      </c>
      <c r="BP34" s="2">
        <v>10136</v>
      </c>
      <c r="BQ34" s="2">
        <v>2295908.0100000002</v>
      </c>
      <c r="BR34" s="1">
        <v>44256</v>
      </c>
      <c r="BV34" s="2">
        <v>46312</v>
      </c>
      <c r="BW34" s="2">
        <v>10136573.164458668</v>
      </c>
      <c r="BX34" s="1">
        <v>44044</v>
      </c>
      <c r="CK34" s="2">
        <v>52648</v>
      </c>
      <c r="CL34" s="2">
        <v>17878929.616799999</v>
      </c>
      <c r="CN34" s="2">
        <v>130872</v>
      </c>
      <c r="CO34" s="2">
        <v>35037627.986666664</v>
      </c>
      <c r="CP34" s="1">
        <v>44287</v>
      </c>
      <c r="CQ34" s="2">
        <v>38125</v>
      </c>
      <c r="CR34" s="2">
        <v>10261316.0232</v>
      </c>
      <c r="CS34" s="1">
        <v>44166</v>
      </c>
      <c r="CT34" s="2">
        <v>22400</v>
      </c>
      <c r="CU34" s="2">
        <v>5183056.4280000003</v>
      </c>
      <c r="CV34" s="1">
        <v>44105</v>
      </c>
      <c r="CW34" s="2">
        <v>16184</v>
      </c>
      <c r="CX34" s="2">
        <v>3561369.5172000001</v>
      </c>
      <c r="CY34" s="1">
        <v>44044</v>
      </c>
      <c r="DC34" s="2">
        <v>1062981888.997323</v>
      </c>
      <c r="DD34" s="2">
        <v>1095369331.4768131</v>
      </c>
    </row>
    <row r="35" spans="1:108">
      <c r="A35" t="s">
        <v>213</v>
      </c>
      <c r="B35" t="s">
        <v>527</v>
      </c>
      <c r="C35" t="s">
        <v>214</v>
      </c>
      <c r="D35" t="s">
        <v>527</v>
      </c>
      <c r="E35" t="s">
        <v>561</v>
      </c>
      <c r="F35" t="s">
        <v>214</v>
      </c>
      <c r="G35" t="s">
        <v>562</v>
      </c>
      <c r="H35">
        <v>2023</v>
      </c>
      <c r="I35" s="1">
        <v>45170</v>
      </c>
      <c r="J35" s="1">
        <v>44927</v>
      </c>
      <c r="K35" s="1">
        <v>45170</v>
      </c>
      <c r="L35" s="1">
        <v>45108</v>
      </c>
      <c r="M35" s="1">
        <v>44986</v>
      </c>
      <c r="N35" s="2">
        <v>18</v>
      </c>
      <c r="O35" s="2">
        <v>99121</v>
      </c>
      <c r="P35" s="1">
        <v>45352</v>
      </c>
      <c r="T35" s="2">
        <v>0</v>
      </c>
      <c r="U35" s="2">
        <v>0</v>
      </c>
      <c r="V35" s="1">
        <v>45505</v>
      </c>
      <c r="W35" s="2">
        <v>1030</v>
      </c>
      <c r="X35" s="2">
        <v>1335868.0104</v>
      </c>
      <c r="Y35" s="1">
        <v>45383</v>
      </c>
      <c r="Z35" s="2">
        <v>112</v>
      </c>
      <c r="AA35" s="2">
        <v>1051067.8728</v>
      </c>
      <c r="AB35" s="1">
        <v>45292</v>
      </c>
      <c r="AC35" s="2">
        <v>491</v>
      </c>
      <c r="AD35" s="2">
        <v>2330762.2272000001</v>
      </c>
      <c r="AE35" s="1">
        <v>45536</v>
      </c>
      <c r="AF35" s="2">
        <v>4168</v>
      </c>
      <c r="AG35" s="2">
        <v>27023034.096549999</v>
      </c>
      <c r="AH35" s="1">
        <v>45413</v>
      </c>
      <c r="AL35" s="2">
        <v>0</v>
      </c>
      <c r="AM35" s="2">
        <v>0</v>
      </c>
      <c r="AN35" s="1">
        <v>45352</v>
      </c>
      <c r="AO35" s="2">
        <v>708</v>
      </c>
      <c r="AP35" s="2">
        <v>4868398.9331999999</v>
      </c>
      <c r="AQ35" s="1">
        <v>45413</v>
      </c>
      <c r="AR35" s="2">
        <v>280</v>
      </c>
      <c r="AS35" s="2">
        <v>1894748.3277333335</v>
      </c>
      <c r="AT35" s="1">
        <v>45261</v>
      </c>
      <c r="AU35" s="2">
        <v>2045</v>
      </c>
      <c r="AV35" s="2">
        <v>12418797.410666667</v>
      </c>
      <c r="AW35" s="1">
        <v>45323</v>
      </c>
      <c r="AX35" s="2">
        <v>2774</v>
      </c>
      <c r="AY35" s="2">
        <v>42856785.528999992</v>
      </c>
      <c r="AZ35" s="1">
        <v>45170</v>
      </c>
      <c r="BA35" s="2">
        <v>206</v>
      </c>
      <c r="BB35" s="2">
        <v>1761125.9510000001</v>
      </c>
      <c r="BC35" s="1">
        <v>45231</v>
      </c>
      <c r="BD35" s="2">
        <v>127</v>
      </c>
      <c r="BE35" s="2">
        <v>883692.45360000012</v>
      </c>
      <c r="BF35" s="1">
        <v>45323</v>
      </c>
      <c r="BJ35" s="2">
        <v>20</v>
      </c>
      <c r="BK35" s="2">
        <v>162262.19564333334</v>
      </c>
      <c r="BL35" s="1">
        <v>45597</v>
      </c>
      <c r="CN35" s="2">
        <v>0</v>
      </c>
      <c r="CO35" s="2">
        <v>0</v>
      </c>
      <c r="CP35" s="1">
        <v>45352</v>
      </c>
      <c r="CQ35" s="2">
        <v>153</v>
      </c>
      <c r="CR35" s="2">
        <v>911549.57519999996</v>
      </c>
      <c r="CS35" s="1">
        <v>45383</v>
      </c>
      <c r="CW35" s="2">
        <v>0</v>
      </c>
      <c r="CX35" s="2">
        <v>0</v>
      </c>
      <c r="CY35" s="1">
        <v>44986</v>
      </c>
      <c r="CZ35" s="2">
        <v>12</v>
      </c>
      <c r="DA35" s="2">
        <v>65582.135999999999</v>
      </c>
      <c r="DB35" s="1">
        <v>45627</v>
      </c>
      <c r="DC35" s="2">
        <v>95615031.809310004</v>
      </c>
      <c r="DD35" s="2">
        <v>2047763.909683333</v>
      </c>
    </row>
    <row r="36" spans="1:108">
      <c r="A36" t="s">
        <v>218</v>
      </c>
      <c r="B36" t="s">
        <v>527</v>
      </c>
      <c r="C36" t="s">
        <v>219</v>
      </c>
      <c r="D36" t="s">
        <v>527</v>
      </c>
      <c r="E36" t="s">
        <v>546</v>
      </c>
      <c r="F36" t="s">
        <v>219</v>
      </c>
      <c r="G36" t="s">
        <v>527</v>
      </c>
      <c r="H36">
        <v>2021</v>
      </c>
      <c r="I36" s="1">
        <v>43252</v>
      </c>
      <c r="J36" s="1">
        <v>43831</v>
      </c>
      <c r="K36" s="1">
        <v>43282</v>
      </c>
      <c r="L36" s="1">
        <v>43831</v>
      </c>
      <c r="M36" s="1">
        <v>43282</v>
      </c>
      <c r="N36" s="2">
        <v>108000</v>
      </c>
      <c r="O36" s="2">
        <v>5618930</v>
      </c>
      <c r="P36" s="1">
        <v>44501</v>
      </c>
      <c r="Q36" s="2">
        <v>209972</v>
      </c>
      <c r="R36" s="2">
        <v>7576479.6083999993</v>
      </c>
      <c r="T36" s="2">
        <v>40028</v>
      </c>
      <c r="U36" s="2">
        <v>1794494.7372000001</v>
      </c>
      <c r="V36" s="1">
        <v>43739</v>
      </c>
      <c r="W36" s="2">
        <v>446916</v>
      </c>
      <c r="X36" s="2">
        <v>23414499.886800002</v>
      </c>
      <c r="Y36" s="1">
        <v>43678</v>
      </c>
      <c r="Z36" s="2">
        <v>476969</v>
      </c>
      <c r="AA36" s="2">
        <v>21236902.605599999</v>
      </c>
      <c r="AB36" s="1">
        <v>43374</v>
      </c>
      <c r="AC36" s="2">
        <v>282061</v>
      </c>
      <c r="AD36" s="2">
        <v>23469944.150399998</v>
      </c>
      <c r="AE36" s="1">
        <v>43952</v>
      </c>
      <c r="AF36" s="2">
        <v>293754</v>
      </c>
      <c r="AG36" s="2">
        <v>9315426.2714333329</v>
      </c>
      <c r="AH36" s="1">
        <v>43497</v>
      </c>
      <c r="AL36" s="2">
        <v>46956</v>
      </c>
      <c r="AM36" s="2">
        <v>1787765.1714999997</v>
      </c>
      <c r="AN36" s="1">
        <v>43617</v>
      </c>
      <c r="AO36" s="2">
        <v>234011</v>
      </c>
      <c r="AP36" s="2">
        <v>13843354.6416</v>
      </c>
      <c r="AQ36" s="1">
        <v>43709</v>
      </c>
      <c r="AR36" s="2">
        <v>75432</v>
      </c>
      <c r="AS36" s="2">
        <v>3166073.8900000006</v>
      </c>
      <c r="AT36" s="1">
        <v>43344</v>
      </c>
      <c r="AU36" s="2">
        <v>400064</v>
      </c>
      <c r="AV36" s="2">
        <v>20664140.461333334</v>
      </c>
      <c r="AW36" s="1">
        <v>43405</v>
      </c>
      <c r="AX36" s="2">
        <v>860430</v>
      </c>
      <c r="AY36" s="2">
        <v>98700197.065999985</v>
      </c>
      <c r="AZ36" s="1">
        <v>43282</v>
      </c>
      <c r="BA36" s="2">
        <v>51954</v>
      </c>
      <c r="BB36" s="2">
        <v>2471159.9966333336</v>
      </c>
      <c r="BC36" s="1">
        <v>43800</v>
      </c>
      <c r="BD36" s="2">
        <v>108864</v>
      </c>
      <c r="BE36" s="2">
        <v>3846195.0120000001</v>
      </c>
      <c r="BF36" s="1">
        <v>43405</v>
      </c>
      <c r="BJ36" s="2">
        <v>53550</v>
      </c>
      <c r="BK36" s="2">
        <v>2179275.1059146668</v>
      </c>
      <c r="BL36" s="1">
        <v>44136</v>
      </c>
      <c r="BP36" s="2">
        <v>26628</v>
      </c>
      <c r="BQ36" s="2">
        <v>1109546.0508000001</v>
      </c>
      <c r="BR36" s="1">
        <v>43586</v>
      </c>
      <c r="BV36" s="2">
        <v>42</v>
      </c>
      <c r="BW36" s="2">
        <v>2262.2690166666666</v>
      </c>
      <c r="BX36" s="1">
        <v>45566</v>
      </c>
      <c r="BY36" s="2">
        <v>18144</v>
      </c>
      <c r="BZ36" s="2">
        <v>894214.20000000007</v>
      </c>
      <c r="CA36" s="1">
        <v>43678</v>
      </c>
      <c r="CB36" s="2">
        <v>3864</v>
      </c>
      <c r="CC36" s="2">
        <v>181170.71601066666</v>
      </c>
      <c r="CD36" s="1">
        <v>44562</v>
      </c>
      <c r="CH36" s="2">
        <v>336</v>
      </c>
      <c r="CI36" s="2">
        <v>27247.007266666667</v>
      </c>
      <c r="CJ36" s="1">
        <v>45261</v>
      </c>
      <c r="CN36" s="2">
        <v>142842</v>
      </c>
      <c r="CO36" s="2">
        <v>5664832.0148800006</v>
      </c>
      <c r="CP36" s="1">
        <v>43678</v>
      </c>
      <c r="CQ36" s="2">
        <v>56316</v>
      </c>
      <c r="CR36" s="2">
        <v>2585596.1208000001</v>
      </c>
      <c r="CS36" s="1">
        <v>43922</v>
      </c>
      <c r="CT36" s="2">
        <v>21182</v>
      </c>
      <c r="CU36" s="2">
        <v>732527.74320000003</v>
      </c>
      <c r="CV36" s="1">
        <v>43831</v>
      </c>
      <c r="CW36" s="2">
        <v>7476</v>
      </c>
      <c r="CX36" s="2">
        <v>230282.15760000001</v>
      </c>
      <c r="CY36" s="1">
        <v>45474</v>
      </c>
      <c r="CZ36" s="2">
        <v>7560</v>
      </c>
      <c r="DA36" s="2">
        <v>342224.67599999998</v>
      </c>
      <c r="DB36" s="1">
        <v>45108</v>
      </c>
      <c r="DC36" s="2">
        <v>117604952.20156668</v>
      </c>
      <c r="DD36" s="2">
        <v>133249789.35882199</v>
      </c>
    </row>
    <row r="37" spans="1:108">
      <c r="A37" t="s">
        <v>221</v>
      </c>
      <c r="B37" t="s">
        <v>527</v>
      </c>
      <c r="C37" t="s">
        <v>222</v>
      </c>
      <c r="D37" t="s">
        <v>528</v>
      </c>
      <c r="E37" t="s">
        <v>561</v>
      </c>
      <c r="F37" t="s">
        <v>222</v>
      </c>
      <c r="G37" t="s">
        <v>527</v>
      </c>
      <c r="H37">
        <v>2021</v>
      </c>
      <c r="I37" s="1">
        <v>43800</v>
      </c>
      <c r="J37" s="1">
        <v>43831</v>
      </c>
      <c r="K37" s="1">
        <v>43800</v>
      </c>
      <c r="L37" s="1">
        <v>43831</v>
      </c>
      <c r="M37" s="1">
        <v>43800</v>
      </c>
      <c r="N37" s="2">
        <v>5474</v>
      </c>
      <c r="O37" s="2">
        <v>7450842</v>
      </c>
      <c r="P37" s="1">
        <v>44713</v>
      </c>
      <c r="Q37" s="2">
        <v>3088</v>
      </c>
      <c r="R37" s="2">
        <v>3616852.9315999998</v>
      </c>
      <c r="T37" s="2">
        <v>2977</v>
      </c>
      <c r="U37" s="2">
        <v>3457651.1112000002</v>
      </c>
      <c r="V37" s="1">
        <v>44958</v>
      </c>
      <c r="W37" s="2">
        <v>32719</v>
      </c>
      <c r="X37" s="2">
        <v>51348392.647200003</v>
      </c>
      <c r="Y37" s="1">
        <v>44713</v>
      </c>
      <c r="Z37" s="2">
        <v>23835</v>
      </c>
      <c r="AA37" s="2">
        <v>20388276.176399998</v>
      </c>
      <c r="AB37" s="1">
        <v>44713</v>
      </c>
      <c r="AC37" s="2">
        <v>11723</v>
      </c>
      <c r="AD37" s="2">
        <v>17237530.7148</v>
      </c>
      <c r="AE37" s="1">
        <v>44866</v>
      </c>
      <c r="AF37" s="2">
        <v>46009</v>
      </c>
      <c r="AG37" s="2">
        <v>28832736.650699999</v>
      </c>
      <c r="AH37" s="1">
        <v>44501</v>
      </c>
      <c r="AL37" s="2">
        <v>77</v>
      </c>
      <c r="AM37" s="2">
        <v>74753.156833333327</v>
      </c>
      <c r="AN37" s="1">
        <v>44713</v>
      </c>
      <c r="AO37" s="2">
        <v>11120</v>
      </c>
      <c r="AP37" s="2">
        <v>14757511.533600001</v>
      </c>
      <c r="AQ37" s="1">
        <v>45323</v>
      </c>
      <c r="AR37" s="2">
        <v>1456</v>
      </c>
      <c r="AS37" s="2">
        <v>1632160.2770666666</v>
      </c>
      <c r="AT37" s="1">
        <v>44652</v>
      </c>
      <c r="AU37" s="2">
        <v>151</v>
      </c>
      <c r="AV37" s="2">
        <v>177956.77350000001</v>
      </c>
      <c r="AW37" s="1">
        <v>44713</v>
      </c>
      <c r="AX37" s="2">
        <v>950</v>
      </c>
      <c r="AY37" s="2">
        <v>3445580.3119999999</v>
      </c>
      <c r="AZ37" s="1">
        <v>43800</v>
      </c>
      <c r="BA37" s="2">
        <v>4014</v>
      </c>
      <c r="BB37" s="2">
        <v>5870789.6369333342</v>
      </c>
      <c r="BC37" s="1">
        <v>44531</v>
      </c>
      <c r="BD37" s="2">
        <v>4903</v>
      </c>
      <c r="BE37" s="2">
        <v>6606265.0764000006</v>
      </c>
      <c r="BF37" s="1">
        <v>44713</v>
      </c>
      <c r="BJ37" s="2">
        <v>840</v>
      </c>
      <c r="BK37" s="2">
        <v>919277.64455800003</v>
      </c>
      <c r="BL37" s="1">
        <v>44866</v>
      </c>
      <c r="BP37" s="2">
        <v>412</v>
      </c>
      <c r="BQ37" s="2">
        <v>551335.63320000004</v>
      </c>
      <c r="BR37" s="1">
        <v>44743</v>
      </c>
      <c r="BV37" s="2">
        <v>17</v>
      </c>
      <c r="BW37" s="2">
        <v>22114.599296666667</v>
      </c>
      <c r="BX37" s="1">
        <v>45352</v>
      </c>
      <c r="CB37" s="2">
        <v>0</v>
      </c>
      <c r="CC37" s="2">
        <v>0</v>
      </c>
      <c r="CD37" s="1">
        <v>45139</v>
      </c>
      <c r="CH37" s="2">
        <v>62</v>
      </c>
      <c r="CI37" s="2">
        <v>73316.09448</v>
      </c>
      <c r="CJ37" s="1">
        <v>45170</v>
      </c>
      <c r="CN37" s="2">
        <v>3515</v>
      </c>
      <c r="CO37" s="2">
        <v>4059755.2682666667</v>
      </c>
      <c r="CP37" s="1">
        <v>44713</v>
      </c>
      <c r="CQ37" s="2">
        <v>1084</v>
      </c>
      <c r="CR37" s="2">
        <v>1286308.1088</v>
      </c>
      <c r="CS37" s="1">
        <v>44743</v>
      </c>
      <c r="CT37" s="2">
        <v>0</v>
      </c>
      <c r="CU37" s="2">
        <v>0</v>
      </c>
      <c r="CV37" s="1">
        <v>44927</v>
      </c>
      <c r="CW37" s="2">
        <v>452</v>
      </c>
      <c r="CX37" s="2">
        <v>387660.87360000005</v>
      </c>
      <c r="CY37" s="1">
        <v>45139</v>
      </c>
      <c r="CZ37" s="2">
        <v>2567</v>
      </c>
      <c r="DA37" s="2">
        <v>2139939.2834999999</v>
      </c>
      <c r="DB37" s="1">
        <v>45352</v>
      </c>
      <c r="DC37" s="2">
        <v>166498822.29829672</v>
      </c>
      <c r="DD37" s="2">
        <v>7838184.2056380007</v>
      </c>
    </row>
    <row r="38" spans="1:108">
      <c r="A38" t="s">
        <v>223</v>
      </c>
      <c r="B38" t="s">
        <v>527</v>
      </c>
      <c r="C38" t="s">
        <v>224</v>
      </c>
      <c r="D38" t="s">
        <v>528</v>
      </c>
      <c r="E38" t="s">
        <v>563</v>
      </c>
      <c r="F38" t="s">
        <v>224</v>
      </c>
      <c r="G38" t="s">
        <v>545</v>
      </c>
      <c r="H38">
        <v>2023</v>
      </c>
      <c r="I38" s="1">
        <v>45047</v>
      </c>
      <c r="J38" s="1">
        <v>45108</v>
      </c>
      <c r="K38" s="1">
        <v>45231</v>
      </c>
      <c r="L38" s="1">
        <v>45200</v>
      </c>
      <c r="M38" s="1">
        <v>45170</v>
      </c>
      <c r="N38" s="2">
        <v>417</v>
      </c>
      <c r="O38" s="2">
        <v>1936393</v>
      </c>
      <c r="P38" s="1">
        <v>45261</v>
      </c>
      <c r="Q38" s="2">
        <v>0</v>
      </c>
      <c r="R38" s="2">
        <v>0</v>
      </c>
      <c r="T38" s="2">
        <v>135</v>
      </c>
      <c r="U38" s="2">
        <v>951628.86719999998</v>
      </c>
      <c r="V38" s="1">
        <v>45444</v>
      </c>
      <c r="W38" s="2">
        <v>2229</v>
      </c>
      <c r="X38" s="2">
        <v>21342619.755600002</v>
      </c>
      <c r="Y38" s="1">
        <v>45231</v>
      </c>
      <c r="Z38" s="2">
        <v>438</v>
      </c>
      <c r="AA38" s="2">
        <v>3038304.1787999999</v>
      </c>
      <c r="AB38" s="1">
        <v>45200</v>
      </c>
      <c r="AC38" s="2">
        <v>425</v>
      </c>
      <c r="AD38" s="2">
        <v>3350354.3567999997</v>
      </c>
      <c r="AE38" s="1">
        <v>45323</v>
      </c>
      <c r="AF38" s="2">
        <v>4534</v>
      </c>
      <c r="AG38" s="2">
        <v>45594465.807616666</v>
      </c>
      <c r="AH38" s="1">
        <v>45231</v>
      </c>
      <c r="AL38" s="2">
        <v>0</v>
      </c>
      <c r="AM38" s="2">
        <v>0</v>
      </c>
      <c r="AN38" s="1">
        <v>45292</v>
      </c>
      <c r="AO38" s="2">
        <v>0</v>
      </c>
      <c r="AP38" s="2">
        <v>0</v>
      </c>
      <c r="AQ38" s="1">
        <v>45658</v>
      </c>
      <c r="AR38" s="2">
        <v>4</v>
      </c>
      <c r="AS38" s="2">
        <v>36493.338000000003</v>
      </c>
      <c r="AT38" s="1">
        <v>45170</v>
      </c>
      <c r="AU38" s="2">
        <v>496</v>
      </c>
      <c r="AV38" s="2">
        <v>3864479.4501666669</v>
      </c>
      <c r="AW38" s="1">
        <v>45292</v>
      </c>
      <c r="AX38" s="2">
        <v>6</v>
      </c>
      <c r="AY38" s="2">
        <v>69776.52399999999</v>
      </c>
      <c r="AZ38" s="1">
        <v>45231</v>
      </c>
      <c r="BD38" s="2">
        <v>92</v>
      </c>
      <c r="BE38" s="2">
        <v>917275.82759999996</v>
      </c>
      <c r="BF38" s="1">
        <v>45323</v>
      </c>
      <c r="BV38" s="2">
        <v>0</v>
      </c>
      <c r="BW38" s="2">
        <v>0</v>
      </c>
      <c r="BX38" s="1">
        <v>45717</v>
      </c>
      <c r="CH38" s="2">
        <v>4</v>
      </c>
      <c r="CI38" s="2">
        <v>15944.532106666667</v>
      </c>
      <c r="CJ38" s="1">
        <v>45536</v>
      </c>
      <c r="CQ38" s="2">
        <v>36</v>
      </c>
      <c r="CR38" s="2">
        <v>18548.046000000002</v>
      </c>
      <c r="CS38" s="1">
        <v>45292</v>
      </c>
      <c r="DC38" s="2">
        <v>80010950.971633345</v>
      </c>
      <c r="DD38" s="2">
        <v>1125332.7122566667</v>
      </c>
    </row>
    <row r="39" spans="1:108">
      <c r="A39" t="s">
        <v>227</v>
      </c>
      <c r="B39" t="s">
        <v>527</v>
      </c>
      <c r="C39" t="s">
        <v>228</v>
      </c>
      <c r="D39" t="s">
        <v>527</v>
      </c>
      <c r="E39" t="s">
        <v>564</v>
      </c>
      <c r="F39" t="s">
        <v>228</v>
      </c>
      <c r="G39" t="s">
        <v>527</v>
      </c>
      <c r="H39">
        <v>2024</v>
      </c>
      <c r="I39" s="1">
        <v>45292</v>
      </c>
      <c r="J39" s="1">
        <v>45292</v>
      </c>
      <c r="K39" s="1">
        <v>45292</v>
      </c>
      <c r="L39" s="1">
        <v>45292</v>
      </c>
      <c r="M39" s="1">
        <v>45292</v>
      </c>
      <c r="N39" s="2">
        <v>19</v>
      </c>
      <c r="O39" s="2">
        <v>902688</v>
      </c>
      <c r="P39" s="1">
        <v>45566</v>
      </c>
      <c r="AU39" s="2">
        <v>0</v>
      </c>
      <c r="AV39" s="2">
        <v>0</v>
      </c>
      <c r="AW39" s="1">
        <v>45627</v>
      </c>
      <c r="AX39" s="2">
        <v>962</v>
      </c>
      <c r="AY39" s="2">
        <v>48137781.092999987</v>
      </c>
      <c r="AZ39" s="1">
        <v>45292</v>
      </c>
      <c r="DC39" s="2">
        <v>13323109.290999997</v>
      </c>
      <c r="DD39" s="2">
        <v>35717359.801999994</v>
      </c>
    </row>
    <row r="40" spans="1:108">
      <c r="A40" t="s">
        <v>230</v>
      </c>
      <c r="B40" t="s">
        <v>527</v>
      </c>
      <c r="C40" t="s">
        <v>231</v>
      </c>
      <c r="D40" t="s">
        <v>527</v>
      </c>
      <c r="E40" t="s">
        <v>534</v>
      </c>
      <c r="F40" t="s">
        <v>231</v>
      </c>
      <c r="G40" t="s">
        <v>527</v>
      </c>
      <c r="H40">
        <v>2021</v>
      </c>
      <c r="I40" s="1">
        <v>43922</v>
      </c>
      <c r="J40" s="1">
        <v>43831</v>
      </c>
      <c r="K40" s="1">
        <v>43891</v>
      </c>
      <c r="L40" s="1">
        <v>43831</v>
      </c>
      <c r="M40" s="1">
        <v>43891</v>
      </c>
      <c r="N40" s="2">
        <v>5376</v>
      </c>
      <c r="O40" s="2">
        <v>9215802</v>
      </c>
      <c r="P40" s="1">
        <v>44866</v>
      </c>
      <c r="Q40" s="2">
        <v>1653</v>
      </c>
      <c r="R40" s="2">
        <v>2017925.9665999999</v>
      </c>
      <c r="T40" s="2">
        <v>215</v>
      </c>
      <c r="U40" s="2">
        <v>280698.23759999999</v>
      </c>
      <c r="V40" s="1">
        <v>45383</v>
      </c>
      <c r="W40" s="2">
        <v>8217</v>
      </c>
      <c r="X40" s="2">
        <v>6618791.5332000004</v>
      </c>
      <c r="Y40" s="1">
        <v>44927</v>
      </c>
      <c r="Z40" s="2">
        <v>2792</v>
      </c>
      <c r="AA40" s="2">
        <v>2518990.2143999999</v>
      </c>
      <c r="AB40" s="1">
        <v>44805</v>
      </c>
      <c r="AC40" s="2">
        <v>2278</v>
      </c>
      <c r="AD40" s="2">
        <v>4707503.0244000005</v>
      </c>
      <c r="AE40" s="1">
        <v>45108</v>
      </c>
      <c r="AI40" s="2">
        <v>14</v>
      </c>
      <c r="AJ40" s="2">
        <v>29797.693200000002</v>
      </c>
      <c r="AK40" s="1">
        <v>44562</v>
      </c>
      <c r="AL40" s="2">
        <v>973</v>
      </c>
      <c r="AM40" s="2">
        <v>2308739.810333333</v>
      </c>
      <c r="AN40" s="1">
        <v>44866</v>
      </c>
      <c r="AO40" s="2">
        <v>4506</v>
      </c>
      <c r="AP40" s="2">
        <v>9967464.8568000011</v>
      </c>
      <c r="AQ40" s="1">
        <v>44986</v>
      </c>
      <c r="AR40" s="2">
        <v>585</v>
      </c>
      <c r="AS40" s="2">
        <v>574848.91893333336</v>
      </c>
      <c r="AT40" s="1">
        <v>44562</v>
      </c>
      <c r="AU40" s="2">
        <v>585</v>
      </c>
      <c r="AV40" s="2">
        <v>1238718.7175</v>
      </c>
      <c r="AW40" s="1">
        <v>44805</v>
      </c>
      <c r="AX40" s="2">
        <v>70114</v>
      </c>
      <c r="AY40" s="2">
        <v>164104268.27899995</v>
      </c>
      <c r="AZ40" s="1">
        <v>43891</v>
      </c>
      <c r="BA40" s="2">
        <v>1266</v>
      </c>
      <c r="BB40" s="2">
        <v>2302918.4089333336</v>
      </c>
      <c r="BC40" s="1">
        <v>44682</v>
      </c>
      <c r="BD40" s="2">
        <v>1012</v>
      </c>
      <c r="BE40" s="2">
        <v>1466629.1244000001</v>
      </c>
      <c r="BF40" s="1">
        <v>44713</v>
      </c>
      <c r="BJ40" s="2">
        <v>579</v>
      </c>
      <c r="BK40" s="2">
        <v>624887.33173066657</v>
      </c>
      <c r="BL40" s="1">
        <v>45047</v>
      </c>
      <c r="BM40" s="2">
        <v>1</v>
      </c>
      <c r="BN40" s="2">
        <v>859.16160000000002</v>
      </c>
      <c r="BO40" s="1">
        <v>44927</v>
      </c>
      <c r="BP40" s="2">
        <v>513</v>
      </c>
      <c r="BQ40" s="2">
        <v>667222.5120000001</v>
      </c>
      <c r="BR40" s="1">
        <v>44805</v>
      </c>
      <c r="BY40" s="2">
        <v>246</v>
      </c>
      <c r="BZ40" s="2">
        <v>422480.78399999999</v>
      </c>
      <c r="CA40" s="1">
        <v>45078</v>
      </c>
      <c r="CQ40" s="2">
        <v>201</v>
      </c>
      <c r="CR40" s="2">
        <v>265824.0024</v>
      </c>
      <c r="CS40" s="1">
        <v>44713</v>
      </c>
      <c r="CT40" s="2">
        <v>60</v>
      </c>
      <c r="CU40" s="2">
        <v>62620.351200000005</v>
      </c>
      <c r="CV40" s="1">
        <v>45292</v>
      </c>
      <c r="CW40" s="2">
        <v>134</v>
      </c>
      <c r="CX40" s="2">
        <v>94461.536399999997</v>
      </c>
      <c r="CY40" s="1">
        <v>45261</v>
      </c>
      <c r="DC40" s="2">
        <v>176006308.60970929</v>
      </c>
      <c r="DD40" s="2">
        <v>33485143.85492133</v>
      </c>
    </row>
    <row r="41" spans="1:108">
      <c r="A41" t="s">
        <v>232</v>
      </c>
      <c r="B41" t="s">
        <v>536</v>
      </c>
      <c r="C41" t="s">
        <v>233</v>
      </c>
      <c r="D41" t="s">
        <v>565</v>
      </c>
      <c r="E41" t="s">
        <v>566</v>
      </c>
      <c r="F41" t="s">
        <v>233</v>
      </c>
      <c r="G41" t="s">
        <v>552</v>
      </c>
      <c r="H41">
        <v>2023</v>
      </c>
      <c r="J41" s="1">
        <v>45383</v>
      </c>
      <c r="K41" s="1">
        <v>45444</v>
      </c>
      <c r="L41" s="1">
        <v>45383</v>
      </c>
      <c r="M41" s="1">
        <v>45047</v>
      </c>
      <c r="Z41" s="2">
        <v>0</v>
      </c>
      <c r="AA41" s="2">
        <v>0</v>
      </c>
      <c r="AB41" s="1">
        <v>45047</v>
      </c>
      <c r="AU41" s="2">
        <v>0</v>
      </c>
      <c r="AV41" s="2">
        <v>0</v>
      </c>
      <c r="AW41" s="1">
        <v>45474</v>
      </c>
      <c r="AX41" s="2">
        <v>0</v>
      </c>
      <c r="AY41" s="2">
        <v>0</v>
      </c>
      <c r="AZ41" s="1">
        <v>45413</v>
      </c>
      <c r="DC41" s="2">
        <v>0</v>
      </c>
      <c r="DD41" s="2">
        <v>0</v>
      </c>
    </row>
    <row r="42" spans="1:108">
      <c r="A42" t="s">
        <v>234</v>
      </c>
      <c r="B42" t="s">
        <v>527</v>
      </c>
      <c r="C42" t="s">
        <v>235</v>
      </c>
      <c r="D42" t="s">
        <v>527</v>
      </c>
      <c r="E42" t="s">
        <v>567</v>
      </c>
      <c r="F42" t="s">
        <v>235</v>
      </c>
      <c r="G42" t="s">
        <v>527</v>
      </c>
      <c r="H42">
        <v>2024</v>
      </c>
      <c r="I42" s="1">
        <v>45261</v>
      </c>
      <c r="J42" s="1">
        <v>45200</v>
      </c>
      <c r="K42" s="1">
        <v>45261</v>
      </c>
      <c r="L42" s="1">
        <v>45200</v>
      </c>
      <c r="M42" s="1">
        <v>45261</v>
      </c>
      <c r="N42" s="2">
        <v>2040</v>
      </c>
      <c r="O42" s="2">
        <v>87594</v>
      </c>
      <c r="P42" s="1">
        <v>45383</v>
      </c>
      <c r="Q42" s="2">
        <v>3080</v>
      </c>
      <c r="R42" s="2">
        <v>130206.51579999999</v>
      </c>
      <c r="T42" s="2">
        <v>3136</v>
      </c>
      <c r="U42" s="2">
        <v>105567.99</v>
      </c>
      <c r="V42" s="1">
        <v>45536</v>
      </c>
      <c r="W42" s="2">
        <v>0</v>
      </c>
      <c r="X42" s="2">
        <v>0</v>
      </c>
      <c r="Y42" s="1">
        <v>45717</v>
      </c>
      <c r="Z42" s="2">
        <v>19138</v>
      </c>
      <c r="AA42" s="2">
        <v>980521.15919999999</v>
      </c>
      <c r="AB42" s="1">
        <v>45383</v>
      </c>
      <c r="AC42" s="2">
        <v>0</v>
      </c>
      <c r="AD42" s="2">
        <v>0</v>
      </c>
      <c r="AE42" s="1">
        <v>45627</v>
      </c>
      <c r="AL42" s="2">
        <v>1092</v>
      </c>
      <c r="AM42" s="2">
        <v>56250.963833333328</v>
      </c>
      <c r="AN42" s="1">
        <v>45383</v>
      </c>
      <c r="AO42" s="2">
        <v>0</v>
      </c>
      <c r="AP42" s="2">
        <v>0</v>
      </c>
      <c r="AQ42" s="1">
        <v>45658</v>
      </c>
      <c r="AR42" s="2">
        <v>126</v>
      </c>
      <c r="AS42" s="2">
        <v>3999.0300000000007</v>
      </c>
      <c r="AU42" s="2">
        <v>7056</v>
      </c>
      <c r="AV42" s="2">
        <v>334810.78450000001</v>
      </c>
      <c r="AW42" s="1">
        <v>45383</v>
      </c>
      <c r="AX42" s="2">
        <v>34926</v>
      </c>
      <c r="AY42" s="2">
        <v>8927241.4409999978</v>
      </c>
      <c r="AZ42" s="1">
        <v>45261</v>
      </c>
      <c r="BA42" s="2">
        <v>28</v>
      </c>
      <c r="BB42" s="2">
        <v>1284.7371333333333</v>
      </c>
      <c r="BD42" s="2">
        <v>1568</v>
      </c>
      <c r="BE42" s="2">
        <v>71444.656799999997</v>
      </c>
      <c r="BF42" s="1">
        <v>45383</v>
      </c>
      <c r="BJ42" s="2">
        <v>0</v>
      </c>
      <c r="BK42" s="2">
        <v>0</v>
      </c>
      <c r="BL42" s="1">
        <v>45505</v>
      </c>
      <c r="BP42" s="2">
        <v>448</v>
      </c>
      <c r="BQ42" s="2">
        <v>15441.0432</v>
      </c>
      <c r="BY42" s="2">
        <v>0</v>
      </c>
      <c r="BZ42" s="2">
        <v>0</v>
      </c>
      <c r="CA42" s="1">
        <v>45627</v>
      </c>
      <c r="CE42" s="2">
        <v>98</v>
      </c>
      <c r="CF42" s="2">
        <v>3299.4192000000003</v>
      </c>
      <c r="CG42" s="1">
        <v>45597</v>
      </c>
      <c r="CQ42" s="2">
        <v>0</v>
      </c>
      <c r="CR42" s="2">
        <v>0</v>
      </c>
      <c r="CS42" s="1">
        <v>45658</v>
      </c>
      <c r="DC42" s="2">
        <v>966716.68209999986</v>
      </c>
      <c r="DD42" s="2">
        <v>9750945.0585666653</v>
      </c>
    </row>
    <row r="43" spans="1:108">
      <c r="A43" t="s">
        <v>237</v>
      </c>
      <c r="B43" t="s">
        <v>527</v>
      </c>
      <c r="C43" t="s">
        <v>238</v>
      </c>
      <c r="D43" t="s">
        <v>523</v>
      </c>
      <c r="E43" t="s">
        <v>568</v>
      </c>
      <c r="F43" t="s">
        <v>238</v>
      </c>
      <c r="G43" t="s">
        <v>527</v>
      </c>
      <c r="H43">
        <v>2023</v>
      </c>
      <c r="I43" s="1">
        <v>44317</v>
      </c>
      <c r="J43" s="1">
        <v>44287</v>
      </c>
      <c r="K43" s="1">
        <v>45170</v>
      </c>
      <c r="L43" s="1">
        <v>44287</v>
      </c>
      <c r="M43" s="1">
        <v>44317</v>
      </c>
      <c r="W43" s="2">
        <v>226</v>
      </c>
      <c r="X43" s="2">
        <v>417260.18400000001</v>
      </c>
      <c r="Y43" s="1">
        <v>45108</v>
      </c>
      <c r="Z43" s="2">
        <v>159</v>
      </c>
      <c r="AA43" s="2">
        <v>1651022.2080000001</v>
      </c>
      <c r="AB43" s="1">
        <v>45170</v>
      </c>
      <c r="AC43" s="2">
        <v>362</v>
      </c>
      <c r="AD43" s="2">
        <v>3689506.9068</v>
      </c>
      <c r="AE43" s="1">
        <v>45292</v>
      </c>
      <c r="AF43" s="2">
        <v>373</v>
      </c>
      <c r="AG43" s="2">
        <v>3822582.8502666666</v>
      </c>
      <c r="AH43" s="1">
        <v>45383</v>
      </c>
      <c r="AO43" s="2">
        <v>42</v>
      </c>
      <c r="AP43" s="2">
        <v>438530.4</v>
      </c>
      <c r="AU43" s="2">
        <v>0</v>
      </c>
      <c r="AV43" s="2">
        <v>0</v>
      </c>
      <c r="AW43" s="1">
        <v>45323</v>
      </c>
      <c r="AX43" s="2">
        <v>301</v>
      </c>
      <c r="AY43" s="2">
        <v>7384697.0459999982</v>
      </c>
      <c r="AZ43" s="1">
        <v>44317</v>
      </c>
      <c r="BD43" s="2">
        <v>51</v>
      </c>
      <c r="BE43" s="2">
        <v>532501.20000000007</v>
      </c>
      <c r="BF43" s="1">
        <v>44927</v>
      </c>
      <c r="CN43" s="2">
        <v>0</v>
      </c>
      <c r="CO43" s="2">
        <v>0</v>
      </c>
      <c r="CP43" s="1">
        <v>45809</v>
      </c>
      <c r="CQ43" s="2">
        <v>26</v>
      </c>
      <c r="CR43" s="2">
        <v>271354.85519999999</v>
      </c>
      <c r="CS43" s="1">
        <v>45139</v>
      </c>
      <c r="DC43" s="2">
        <v>17459341.424533334</v>
      </c>
      <c r="DD43" s="2">
        <v>748114.22573333338</v>
      </c>
    </row>
    <row r="44" spans="1:108">
      <c r="A44" t="s">
        <v>241</v>
      </c>
      <c r="B44" t="s">
        <v>527</v>
      </c>
      <c r="C44" t="s">
        <v>242</v>
      </c>
      <c r="D44" t="s">
        <v>528</v>
      </c>
      <c r="E44" t="s">
        <v>569</v>
      </c>
      <c r="F44" t="s">
        <v>242</v>
      </c>
      <c r="G44" t="s">
        <v>527</v>
      </c>
      <c r="H44">
        <v>2022</v>
      </c>
      <c r="I44" s="1">
        <v>44593</v>
      </c>
      <c r="J44" s="1">
        <v>44562</v>
      </c>
      <c r="K44" s="1">
        <v>44593</v>
      </c>
      <c r="L44" s="1">
        <v>44562</v>
      </c>
      <c r="M44" s="1">
        <v>44593</v>
      </c>
      <c r="N44" s="2">
        <v>31853</v>
      </c>
      <c r="O44" s="2">
        <v>43627688</v>
      </c>
      <c r="P44" s="1">
        <v>44743</v>
      </c>
      <c r="Q44" s="2">
        <v>31925</v>
      </c>
      <c r="R44" s="2">
        <v>24198918.224799998</v>
      </c>
      <c r="T44" s="2">
        <v>88</v>
      </c>
      <c r="U44" s="2">
        <v>117013.0368</v>
      </c>
      <c r="V44" s="1">
        <v>45108</v>
      </c>
      <c r="W44" s="2">
        <v>78746</v>
      </c>
      <c r="X44" s="2">
        <v>49609545.031199999</v>
      </c>
      <c r="Y44" s="1">
        <v>45200</v>
      </c>
      <c r="Z44" s="2">
        <v>33434</v>
      </c>
      <c r="AA44" s="2">
        <v>37173255.451200001</v>
      </c>
      <c r="AB44" s="1">
        <v>44835</v>
      </c>
      <c r="AC44" s="2">
        <v>16954</v>
      </c>
      <c r="AD44" s="2">
        <v>15980363.995200001</v>
      </c>
      <c r="AE44" s="1">
        <v>44958</v>
      </c>
      <c r="AF44" s="2">
        <v>43507</v>
      </c>
      <c r="AG44" s="2">
        <v>51829071.223466665</v>
      </c>
      <c r="AH44" s="1">
        <v>44682</v>
      </c>
      <c r="AI44" s="2">
        <v>3961</v>
      </c>
      <c r="AJ44" s="2">
        <v>4313006.148</v>
      </c>
      <c r="AK44" s="1">
        <v>44805</v>
      </c>
      <c r="AL44" s="2">
        <v>6709</v>
      </c>
      <c r="AM44" s="2">
        <v>6431459.8470000001</v>
      </c>
      <c r="AN44" s="1">
        <v>44866</v>
      </c>
      <c r="AO44" s="2">
        <v>20247</v>
      </c>
      <c r="AP44" s="2">
        <v>25464395.325600002</v>
      </c>
      <c r="AQ44" s="1">
        <v>45170</v>
      </c>
      <c r="AR44" s="2">
        <v>6980</v>
      </c>
      <c r="AS44" s="2">
        <v>7630747.0512000006</v>
      </c>
      <c r="AT44" s="1">
        <v>44805</v>
      </c>
      <c r="AU44" s="2">
        <v>122879</v>
      </c>
      <c r="AV44" s="2">
        <v>165138084.5645</v>
      </c>
      <c r="AW44" s="1">
        <v>44713</v>
      </c>
      <c r="AX44" s="2">
        <v>449037</v>
      </c>
      <c r="AY44" s="2">
        <v>1191205129.6009998</v>
      </c>
      <c r="AZ44" s="1">
        <v>44593</v>
      </c>
      <c r="BA44" s="2">
        <v>16486</v>
      </c>
      <c r="BB44" s="2">
        <v>21832924.857733335</v>
      </c>
      <c r="BC44" s="1">
        <v>44743</v>
      </c>
      <c r="BD44" s="2">
        <v>4144</v>
      </c>
      <c r="BE44" s="2">
        <v>5501259.4560000002</v>
      </c>
      <c r="BF44" s="1">
        <v>44866</v>
      </c>
      <c r="BG44" s="2">
        <v>2</v>
      </c>
      <c r="BH44" s="2">
        <v>1686.4446053333331</v>
      </c>
      <c r="BI44" s="1">
        <v>45261</v>
      </c>
      <c r="BJ44" s="2">
        <v>10742</v>
      </c>
      <c r="BK44" s="2">
        <v>11816938.60417</v>
      </c>
      <c r="BL44" s="1">
        <v>44958</v>
      </c>
      <c r="BM44" s="2">
        <v>59</v>
      </c>
      <c r="BN44" s="2">
        <v>62435.392800000001</v>
      </c>
      <c r="BO44" s="1">
        <v>44958</v>
      </c>
      <c r="BP44" s="2">
        <v>4056</v>
      </c>
      <c r="BQ44" s="2">
        <v>4421957.0867999997</v>
      </c>
      <c r="BR44" s="1">
        <v>44866</v>
      </c>
      <c r="BV44" s="2">
        <v>267</v>
      </c>
      <c r="BW44" s="2">
        <v>272180.54185866669</v>
      </c>
      <c r="BX44" s="1">
        <v>45017</v>
      </c>
      <c r="BY44" s="2">
        <v>2095</v>
      </c>
      <c r="BZ44" s="2">
        <v>2665541.406</v>
      </c>
      <c r="CA44" s="1">
        <v>45139</v>
      </c>
      <c r="CB44" s="2">
        <v>0</v>
      </c>
      <c r="CC44" s="2">
        <v>0</v>
      </c>
      <c r="CD44" s="1">
        <v>45170</v>
      </c>
      <c r="CH44" s="2">
        <v>268</v>
      </c>
      <c r="CI44" s="2">
        <v>424483.88566666667</v>
      </c>
      <c r="CJ44" s="1">
        <v>44986</v>
      </c>
      <c r="CN44" s="2">
        <v>5810</v>
      </c>
      <c r="CO44" s="2">
        <v>6237569.7656533336</v>
      </c>
      <c r="CP44" s="1">
        <v>44835</v>
      </c>
      <c r="CQ44" s="2">
        <v>454</v>
      </c>
      <c r="CR44" s="2">
        <v>318447.65039999998</v>
      </c>
      <c r="CS44" s="1">
        <v>44986</v>
      </c>
      <c r="CT44" s="2">
        <v>3359</v>
      </c>
      <c r="CU44" s="2">
        <v>2507397.4992</v>
      </c>
      <c r="CV44" s="1">
        <v>45108</v>
      </c>
      <c r="CW44" s="2">
        <v>2564</v>
      </c>
      <c r="CX44" s="2">
        <v>1559303.7239999999</v>
      </c>
      <c r="CY44" s="1">
        <v>45078</v>
      </c>
      <c r="CZ44" s="2">
        <v>132</v>
      </c>
      <c r="DA44" s="2">
        <v>88190.856</v>
      </c>
      <c r="DB44" s="1">
        <v>45597</v>
      </c>
      <c r="DC44" s="2">
        <v>1485228568.4375958</v>
      </c>
      <c r="DD44" s="2">
        <v>195200426.23325801</v>
      </c>
    </row>
    <row r="45" spans="1:108">
      <c r="A45" t="s">
        <v>246</v>
      </c>
      <c r="B45" t="s">
        <v>527</v>
      </c>
      <c r="C45" t="s">
        <v>247</v>
      </c>
      <c r="D45" t="s">
        <v>527</v>
      </c>
      <c r="E45" t="s">
        <v>570</v>
      </c>
      <c r="F45" t="s">
        <v>247</v>
      </c>
      <c r="G45" t="s">
        <v>527</v>
      </c>
      <c r="H45">
        <v>2024</v>
      </c>
      <c r="I45" s="1">
        <v>45047</v>
      </c>
      <c r="J45" s="1">
        <v>45017</v>
      </c>
      <c r="K45" s="1">
        <v>45047</v>
      </c>
      <c r="L45" s="1">
        <v>45017</v>
      </c>
      <c r="M45" s="1">
        <v>45047</v>
      </c>
      <c r="N45" s="2">
        <v>0</v>
      </c>
      <c r="O45" s="2">
        <v>0</v>
      </c>
      <c r="P45" s="1">
        <v>45717</v>
      </c>
      <c r="Q45" s="2">
        <v>424620</v>
      </c>
      <c r="R45" s="2">
        <v>738678.57939999981</v>
      </c>
      <c r="T45" s="2">
        <v>163664</v>
      </c>
      <c r="U45" s="2">
        <v>446743.1496</v>
      </c>
      <c r="V45" s="1">
        <v>45413</v>
      </c>
      <c r="W45" s="2">
        <v>0</v>
      </c>
      <c r="X45" s="2">
        <v>0</v>
      </c>
      <c r="Y45" s="1">
        <v>45748</v>
      </c>
      <c r="Z45" s="2">
        <v>1351687</v>
      </c>
      <c r="AA45" s="2">
        <v>4032352.6584000001</v>
      </c>
      <c r="AB45" s="1">
        <v>45323</v>
      </c>
      <c r="AC45" s="2">
        <v>27720</v>
      </c>
      <c r="AD45" s="2">
        <v>75803.112000000008</v>
      </c>
      <c r="AE45" s="1">
        <v>45536</v>
      </c>
      <c r="AI45" s="2">
        <v>273056</v>
      </c>
      <c r="AJ45" s="2">
        <v>644541.24239999999</v>
      </c>
      <c r="AK45" s="1">
        <v>45200</v>
      </c>
      <c r="AL45" s="2">
        <v>137970</v>
      </c>
      <c r="AM45" s="2">
        <v>347989.57266666665</v>
      </c>
      <c r="AN45" s="1">
        <v>45292</v>
      </c>
      <c r="AO45" s="2">
        <v>182560</v>
      </c>
      <c r="AP45" s="2">
        <v>462921.04320000001</v>
      </c>
      <c r="AQ45" s="1">
        <v>45413</v>
      </c>
      <c r="AR45" s="2">
        <v>185970</v>
      </c>
      <c r="AS45" s="2">
        <v>481215.31266666669</v>
      </c>
      <c r="AT45" s="1">
        <v>45261</v>
      </c>
      <c r="AU45" s="2">
        <v>40180</v>
      </c>
      <c r="AV45" s="2">
        <v>100750.23349999999</v>
      </c>
      <c r="AW45" s="1">
        <v>45292</v>
      </c>
      <c r="AX45" s="2">
        <v>5363310</v>
      </c>
      <c r="AY45" s="2">
        <v>129228721.78999998</v>
      </c>
      <c r="AZ45" s="1">
        <v>45047</v>
      </c>
      <c r="BA45" s="2">
        <v>238120</v>
      </c>
      <c r="BB45" s="2">
        <v>656629.78643333341</v>
      </c>
      <c r="BC45" s="1">
        <v>45292</v>
      </c>
      <c r="BD45" s="2">
        <v>2436</v>
      </c>
      <c r="BE45" s="2">
        <v>6176.7156000000004</v>
      </c>
      <c r="BF45" s="1">
        <v>45627</v>
      </c>
      <c r="BP45" s="2">
        <v>147210</v>
      </c>
      <c r="BQ45" s="2">
        <v>374837.58840000001</v>
      </c>
      <c r="BR45" s="1">
        <v>45292</v>
      </c>
      <c r="BS45" s="2">
        <v>0</v>
      </c>
      <c r="BT45" s="2">
        <v>0</v>
      </c>
      <c r="BU45" s="1">
        <v>45717</v>
      </c>
      <c r="BV45" s="2">
        <v>0</v>
      </c>
      <c r="BW45" s="2">
        <v>0</v>
      </c>
      <c r="BX45" s="1">
        <v>45658</v>
      </c>
      <c r="BY45" s="2">
        <v>22080</v>
      </c>
      <c r="BZ45" s="2">
        <v>60384.442800000004</v>
      </c>
      <c r="CA45" s="1">
        <v>45292</v>
      </c>
      <c r="CE45" s="2">
        <v>0</v>
      </c>
      <c r="CF45" s="2">
        <v>0</v>
      </c>
      <c r="CG45" s="1">
        <v>45474</v>
      </c>
      <c r="CH45" s="2">
        <v>0</v>
      </c>
      <c r="CI45" s="2">
        <v>0</v>
      </c>
      <c r="CJ45" s="1">
        <v>45658</v>
      </c>
      <c r="CN45" s="2">
        <v>0</v>
      </c>
      <c r="CO45" s="2">
        <v>0</v>
      </c>
      <c r="CP45" s="1">
        <v>45778</v>
      </c>
      <c r="CQ45" s="2">
        <v>0</v>
      </c>
      <c r="CR45" s="2">
        <v>0</v>
      </c>
      <c r="CS45" s="1">
        <v>45778</v>
      </c>
      <c r="CW45" s="2">
        <v>0</v>
      </c>
      <c r="CX45" s="2">
        <v>0</v>
      </c>
      <c r="CY45" s="1">
        <v>45778</v>
      </c>
      <c r="DC45" s="2">
        <v>5777112.2797999997</v>
      </c>
      <c r="DD45" s="2">
        <v>131880632.94726664</v>
      </c>
    </row>
    <row r="46" spans="1:108">
      <c r="A46" t="s">
        <v>249</v>
      </c>
      <c r="B46" t="s">
        <v>527</v>
      </c>
      <c r="C46" t="s">
        <v>250</v>
      </c>
      <c r="D46" t="s">
        <v>527</v>
      </c>
      <c r="E46" t="s">
        <v>571</v>
      </c>
      <c r="F46" t="s">
        <v>250</v>
      </c>
      <c r="G46" t="s">
        <v>527</v>
      </c>
      <c r="H46">
        <v>2022</v>
      </c>
      <c r="I46" s="1">
        <v>44378</v>
      </c>
      <c r="J46" s="1">
        <v>44378</v>
      </c>
      <c r="K46" s="1">
        <v>44378</v>
      </c>
      <c r="L46" s="1">
        <v>44378</v>
      </c>
      <c r="M46" s="1">
        <v>44378</v>
      </c>
      <c r="N46" s="2">
        <v>1337580</v>
      </c>
      <c r="O46" s="2">
        <v>4513621</v>
      </c>
      <c r="P46" s="1">
        <v>44866</v>
      </c>
      <c r="Q46" s="2">
        <v>447300</v>
      </c>
      <c r="R46" s="2">
        <v>963307.82939999993</v>
      </c>
      <c r="T46" s="2">
        <v>138828</v>
      </c>
      <c r="U46" s="2">
        <v>414153.18120000005</v>
      </c>
      <c r="V46" s="1">
        <v>44927</v>
      </c>
      <c r="Z46" s="2">
        <v>1348205</v>
      </c>
      <c r="AA46" s="2">
        <v>3055468.0199999996</v>
      </c>
      <c r="AB46" s="1">
        <v>44835</v>
      </c>
      <c r="AC46" s="2">
        <v>30022</v>
      </c>
      <c r="AD46" s="2">
        <v>89237.953200000004</v>
      </c>
      <c r="AE46" s="1">
        <v>44927</v>
      </c>
      <c r="AF46" s="2">
        <v>7157800</v>
      </c>
      <c r="AG46" s="2">
        <v>8707465.4893333334</v>
      </c>
      <c r="AH46" s="1">
        <v>44713</v>
      </c>
      <c r="AI46" s="2">
        <v>55678</v>
      </c>
      <c r="AJ46" s="2">
        <v>167256.0912</v>
      </c>
      <c r="AK46" s="1">
        <v>44593</v>
      </c>
      <c r="AL46" s="2">
        <v>1820</v>
      </c>
      <c r="AM46" s="2">
        <v>5514.0791666666673</v>
      </c>
      <c r="AN46" s="1">
        <v>44621</v>
      </c>
      <c r="AO46" s="2">
        <v>729904</v>
      </c>
      <c r="AP46" s="2">
        <v>1775009.9664000003</v>
      </c>
      <c r="AQ46" s="1">
        <v>45413</v>
      </c>
      <c r="AR46" s="2">
        <v>66206</v>
      </c>
      <c r="AS46" s="2">
        <v>165664.27733333333</v>
      </c>
      <c r="AT46" s="1">
        <v>44593</v>
      </c>
      <c r="AU46" s="2">
        <v>206108</v>
      </c>
      <c r="AV46" s="2">
        <v>423413.71233333339</v>
      </c>
      <c r="AW46" s="1">
        <v>44652</v>
      </c>
      <c r="AX46" s="2">
        <v>7776270</v>
      </c>
      <c r="AY46" s="2">
        <v>225066583.04299998</v>
      </c>
      <c r="AZ46" s="1">
        <v>44378</v>
      </c>
      <c r="BA46" s="2">
        <v>89782</v>
      </c>
      <c r="BB46" s="2">
        <v>213232.89083333331</v>
      </c>
      <c r="BC46" s="1">
        <v>45078</v>
      </c>
      <c r="BD46" s="2">
        <v>204488</v>
      </c>
      <c r="BE46" s="2">
        <v>457521.45120000001</v>
      </c>
      <c r="BF46" s="1">
        <v>44652</v>
      </c>
      <c r="BG46" s="2">
        <v>88060</v>
      </c>
      <c r="BH46" s="2">
        <v>144220.7006037333</v>
      </c>
      <c r="BI46" s="1">
        <v>44774</v>
      </c>
      <c r="BJ46" s="2">
        <v>144956</v>
      </c>
      <c r="BK46" s="2">
        <v>188489.86238133334</v>
      </c>
      <c r="BL46" s="1">
        <v>44652</v>
      </c>
      <c r="BM46" s="2">
        <v>16800</v>
      </c>
      <c r="BN46" s="2">
        <v>28168.866000000002</v>
      </c>
      <c r="BO46" s="1">
        <v>45200</v>
      </c>
      <c r="BP46" s="2">
        <v>65772</v>
      </c>
      <c r="BQ46" s="2">
        <v>189345.19560000004</v>
      </c>
      <c r="BR46" s="1">
        <v>44652</v>
      </c>
      <c r="BS46" s="2">
        <v>260736</v>
      </c>
      <c r="BT46" s="2">
        <v>725851.34160000004</v>
      </c>
      <c r="BU46" s="1">
        <v>45047</v>
      </c>
      <c r="BV46" s="2">
        <v>1568</v>
      </c>
      <c r="BW46" s="2">
        <v>4683.6893266666666</v>
      </c>
      <c r="BX46" s="1">
        <v>45413</v>
      </c>
      <c r="BY46" s="2">
        <v>0</v>
      </c>
      <c r="BZ46" s="2">
        <v>0</v>
      </c>
      <c r="CA46" s="1">
        <v>45658</v>
      </c>
      <c r="CB46" s="2">
        <v>1801576</v>
      </c>
      <c r="CC46" s="2">
        <v>2517982.4005760001</v>
      </c>
      <c r="CD46" s="1">
        <v>45323</v>
      </c>
      <c r="CE46" s="2">
        <v>16478</v>
      </c>
      <c r="CF46" s="2">
        <v>49157.169599999994</v>
      </c>
      <c r="CG46" s="1">
        <v>44986</v>
      </c>
      <c r="CH46" s="2">
        <v>2110864</v>
      </c>
      <c r="CI46" s="2">
        <v>6758909.7896000007</v>
      </c>
      <c r="CJ46" s="1">
        <v>44958</v>
      </c>
      <c r="CN46" s="2">
        <v>184058</v>
      </c>
      <c r="CO46" s="2">
        <v>550407.82165333338</v>
      </c>
      <c r="CP46" s="1">
        <v>44621</v>
      </c>
      <c r="CQ46" s="2">
        <v>365890</v>
      </c>
      <c r="CR46" s="2">
        <v>890564.25480000011</v>
      </c>
      <c r="CS46" s="1">
        <v>44927</v>
      </c>
      <c r="CT46" s="2">
        <v>112672</v>
      </c>
      <c r="CU46" s="2">
        <v>201601.6728</v>
      </c>
      <c r="CV46" s="1">
        <v>44958</v>
      </c>
      <c r="CW46" s="2">
        <v>60844</v>
      </c>
      <c r="CX46" s="2">
        <v>130333.0248</v>
      </c>
      <c r="CY46" s="1">
        <v>44986</v>
      </c>
      <c r="CZ46" s="2">
        <v>88032</v>
      </c>
      <c r="DA46" s="2">
        <v>174343.34700000001</v>
      </c>
      <c r="DB46" s="1">
        <v>45200</v>
      </c>
      <c r="DC46" s="2">
        <v>15219846.111005332</v>
      </c>
      <c r="DD46" s="2">
        <v>243351662.00993565</v>
      </c>
    </row>
    <row r="47" spans="1:108">
      <c r="A47" t="s">
        <v>251</v>
      </c>
      <c r="B47" t="s">
        <v>572</v>
      </c>
      <c r="C47" t="s">
        <v>252</v>
      </c>
      <c r="D47" t="s">
        <v>527</v>
      </c>
      <c r="E47" t="s">
        <v>539</v>
      </c>
      <c r="F47" t="s">
        <v>252</v>
      </c>
      <c r="G47" t="s">
        <v>527</v>
      </c>
      <c r="H47">
        <v>2024</v>
      </c>
      <c r="I47" s="1">
        <v>43344</v>
      </c>
      <c r="J47" s="1">
        <v>45200</v>
      </c>
      <c r="K47" s="1">
        <v>45231</v>
      </c>
      <c r="L47" s="1">
        <v>45200</v>
      </c>
      <c r="M47" s="1">
        <v>45231</v>
      </c>
      <c r="N47" s="2">
        <v>0</v>
      </c>
      <c r="O47" s="2">
        <v>0</v>
      </c>
      <c r="P47" s="1">
        <v>45748</v>
      </c>
      <c r="W47" s="2">
        <v>0</v>
      </c>
      <c r="X47" s="2">
        <v>0</v>
      </c>
      <c r="Y47" s="1">
        <v>45689</v>
      </c>
      <c r="Z47" s="2">
        <v>36853</v>
      </c>
      <c r="AA47" s="2">
        <v>11336330.042399999</v>
      </c>
      <c r="AB47" s="1">
        <v>45474</v>
      </c>
      <c r="AC47" s="2">
        <v>0</v>
      </c>
      <c r="AD47" s="2">
        <v>0</v>
      </c>
      <c r="AE47" s="1">
        <v>45809</v>
      </c>
      <c r="AF47" s="2">
        <v>42672</v>
      </c>
      <c r="AG47" s="2">
        <v>4258255.9605666669</v>
      </c>
      <c r="AH47" s="1">
        <v>45597</v>
      </c>
      <c r="AL47" s="2">
        <v>273</v>
      </c>
      <c r="AM47" s="2">
        <v>64769.344166666662</v>
      </c>
      <c r="AN47" s="1">
        <v>45505</v>
      </c>
      <c r="AO47" s="2">
        <v>0</v>
      </c>
      <c r="AP47" s="2">
        <v>0</v>
      </c>
      <c r="AQ47" s="1">
        <v>45658</v>
      </c>
      <c r="AR47" s="2">
        <v>0</v>
      </c>
      <c r="AS47" s="2">
        <v>0</v>
      </c>
      <c r="AT47" s="1">
        <v>45444</v>
      </c>
      <c r="AU47" s="2">
        <v>3045</v>
      </c>
      <c r="AV47" s="2">
        <v>219411.38066666666</v>
      </c>
      <c r="AW47" s="1">
        <v>45597</v>
      </c>
      <c r="AX47" s="2">
        <v>110334</v>
      </c>
      <c r="AY47" s="2">
        <v>98009079.873999983</v>
      </c>
      <c r="AZ47" s="1">
        <v>45231</v>
      </c>
      <c r="BA47" s="2">
        <v>2247</v>
      </c>
      <c r="BB47" s="2">
        <v>481449.66183333332</v>
      </c>
      <c r="BC47" s="1">
        <v>45536</v>
      </c>
      <c r="BD47" s="2">
        <v>5250</v>
      </c>
      <c r="BE47" s="2">
        <v>1670271.3060000001</v>
      </c>
      <c r="BF47" s="1">
        <v>45505</v>
      </c>
      <c r="BP47" s="2">
        <v>336</v>
      </c>
      <c r="BQ47" s="2">
        <v>29749.962000000003</v>
      </c>
      <c r="BR47" s="1">
        <v>45505</v>
      </c>
      <c r="BV47" s="2">
        <v>0</v>
      </c>
      <c r="BW47" s="2">
        <v>0</v>
      </c>
      <c r="BX47" s="1">
        <v>45689</v>
      </c>
      <c r="BY47" s="2">
        <v>0</v>
      </c>
      <c r="BZ47" s="2">
        <v>0</v>
      </c>
      <c r="CA47" s="1">
        <v>45717</v>
      </c>
      <c r="CB47" s="2">
        <v>0</v>
      </c>
      <c r="CC47" s="2">
        <v>0</v>
      </c>
      <c r="CD47" s="1">
        <v>45809</v>
      </c>
      <c r="CN47" s="2">
        <v>0</v>
      </c>
      <c r="CO47" s="2">
        <v>0</v>
      </c>
      <c r="CP47" s="1">
        <v>45658</v>
      </c>
      <c r="CQ47" s="2">
        <v>1818</v>
      </c>
      <c r="CR47" s="2">
        <v>292020.97320000001</v>
      </c>
      <c r="CS47" s="1">
        <v>45323</v>
      </c>
      <c r="CT47" s="2">
        <v>0</v>
      </c>
      <c r="CU47" s="2">
        <v>0</v>
      </c>
      <c r="CV47" s="1">
        <v>45689</v>
      </c>
      <c r="CW47" s="2">
        <v>955</v>
      </c>
      <c r="CX47" s="2">
        <v>53.697600000000001</v>
      </c>
      <c r="CY47" s="1">
        <v>45536</v>
      </c>
      <c r="DC47" s="2">
        <v>48987460.841866657</v>
      </c>
      <c r="DD47" s="2">
        <v>67373931.360566646</v>
      </c>
    </row>
    <row r="48" spans="1:108">
      <c r="A48" t="s">
        <v>254</v>
      </c>
      <c r="B48" t="s">
        <v>536</v>
      </c>
      <c r="C48" t="s">
        <v>255</v>
      </c>
      <c r="D48" t="s">
        <v>573</v>
      </c>
      <c r="E48" t="s">
        <v>574</v>
      </c>
      <c r="F48" t="s">
        <v>255</v>
      </c>
      <c r="G48" t="s">
        <v>522</v>
      </c>
      <c r="H48">
        <v>2023</v>
      </c>
      <c r="J48" s="1">
        <v>45017</v>
      </c>
      <c r="K48" s="1">
        <v>45597</v>
      </c>
      <c r="L48" s="1">
        <v>45017</v>
      </c>
      <c r="M48" s="1">
        <v>44805</v>
      </c>
      <c r="W48" s="2">
        <v>92</v>
      </c>
      <c r="X48" s="2">
        <v>211550.64480000001</v>
      </c>
      <c r="Y48" s="1">
        <v>45078</v>
      </c>
      <c r="AC48" s="2">
        <v>0</v>
      </c>
      <c r="AD48" s="2">
        <v>0</v>
      </c>
      <c r="AE48" s="1">
        <v>45597</v>
      </c>
      <c r="AO48" s="2">
        <v>0</v>
      </c>
      <c r="AP48" s="2">
        <v>0</v>
      </c>
      <c r="AQ48" s="1">
        <v>45658</v>
      </c>
      <c r="AU48" s="2">
        <v>18</v>
      </c>
      <c r="AV48" s="2">
        <v>55042.814833333337</v>
      </c>
      <c r="AW48" s="1">
        <v>44805</v>
      </c>
      <c r="CN48" s="2">
        <v>278</v>
      </c>
      <c r="CO48" s="2">
        <v>341152.44565333333</v>
      </c>
      <c r="CP48" s="1">
        <v>45474</v>
      </c>
      <c r="CW48" s="2">
        <v>30</v>
      </c>
      <c r="CX48" s="2">
        <v>51099.232799999998</v>
      </c>
      <c r="CY48" s="1">
        <v>45597</v>
      </c>
      <c r="DC48" s="2">
        <v>607745.9052866667</v>
      </c>
      <c r="DD48" s="2">
        <v>51099.232799999998</v>
      </c>
    </row>
    <row r="49" spans="1:108">
      <c r="A49" t="s">
        <v>257</v>
      </c>
      <c r="B49" t="s">
        <v>527</v>
      </c>
      <c r="C49" t="s">
        <v>258</v>
      </c>
      <c r="D49" t="s">
        <v>528</v>
      </c>
      <c r="E49" t="s">
        <v>563</v>
      </c>
      <c r="F49" t="s">
        <v>258</v>
      </c>
      <c r="G49" t="s">
        <v>575</v>
      </c>
      <c r="H49">
        <v>2023</v>
      </c>
      <c r="I49" s="1">
        <v>45078</v>
      </c>
      <c r="J49" s="1">
        <v>45017</v>
      </c>
      <c r="K49" s="1">
        <v>45078</v>
      </c>
      <c r="L49" s="1">
        <v>45017</v>
      </c>
      <c r="M49" s="1">
        <v>44287</v>
      </c>
      <c r="N49" s="2">
        <v>293</v>
      </c>
      <c r="O49" s="2">
        <v>1070752</v>
      </c>
      <c r="P49" s="1">
        <v>45139</v>
      </c>
      <c r="Q49" s="2">
        <v>0</v>
      </c>
      <c r="R49" s="2">
        <v>0</v>
      </c>
      <c r="T49" s="2">
        <v>261</v>
      </c>
      <c r="U49" s="2">
        <v>1147358.1108000001</v>
      </c>
      <c r="V49" s="1">
        <v>45352</v>
      </c>
      <c r="W49" s="2">
        <v>3869</v>
      </c>
      <c r="X49" s="2">
        <v>22754748.799200002</v>
      </c>
      <c r="Y49" s="1">
        <v>45170</v>
      </c>
      <c r="Z49" s="2">
        <v>1649</v>
      </c>
      <c r="AA49" s="2">
        <v>7911206.2524000015</v>
      </c>
      <c r="AB49" s="1">
        <v>45139</v>
      </c>
      <c r="AC49" s="2">
        <v>449</v>
      </c>
      <c r="AD49" s="2">
        <v>2227910.4408</v>
      </c>
      <c r="AE49" s="1">
        <v>45383</v>
      </c>
      <c r="AL49" s="2">
        <v>0</v>
      </c>
      <c r="AM49" s="2">
        <v>0</v>
      </c>
      <c r="AN49" s="1">
        <v>45323</v>
      </c>
      <c r="AR49" s="2">
        <v>14</v>
      </c>
      <c r="AS49" s="2">
        <v>58800.984666666664</v>
      </c>
      <c r="AT49" s="1">
        <v>45108</v>
      </c>
      <c r="AU49" s="2">
        <v>1292</v>
      </c>
      <c r="AV49" s="2">
        <v>3125617.5219999999</v>
      </c>
      <c r="AW49" s="1">
        <v>45170</v>
      </c>
      <c r="AX49" s="2">
        <v>1255</v>
      </c>
      <c r="AY49" s="2">
        <v>15512825.489999996</v>
      </c>
      <c r="AZ49" s="1">
        <v>45078</v>
      </c>
      <c r="BA49" s="2">
        <v>217</v>
      </c>
      <c r="BB49" s="2">
        <v>1038150.4900000001</v>
      </c>
      <c r="BC49" s="1">
        <v>45261</v>
      </c>
      <c r="BD49" s="2">
        <v>141</v>
      </c>
      <c r="BE49" s="2">
        <v>633616.76399999997</v>
      </c>
      <c r="BF49" s="1">
        <v>45108</v>
      </c>
      <c r="BJ49" s="2">
        <v>266</v>
      </c>
      <c r="BK49" s="2">
        <v>1362671.6289876667</v>
      </c>
      <c r="BL49" s="1">
        <v>45444</v>
      </c>
      <c r="BP49" s="2">
        <v>0</v>
      </c>
      <c r="BQ49" s="2">
        <v>0</v>
      </c>
      <c r="BR49" s="1">
        <v>45292</v>
      </c>
      <c r="BV49" s="2">
        <v>18</v>
      </c>
      <c r="BW49" s="2">
        <v>83703.624186666668</v>
      </c>
      <c r="BX49" s="1">
        <v>45474</v>
      </c>
      <c r="CQ49" s="2">
        <v>3</v>
      </c>
      <c r="CR49" s="2">
        <v>17195.164799999999</v>
      </c>
      <c r="CS49" s="1">
        <v>44287</v>
      </c>
      <c r="CT49" s="2">
        <v>60</v>
      </c>
      <c r="CU49" s="2">
        <v>270066.11279999994</v>
      </c>
      <c r="CV49" s="1">
        <v>45261</v>
      </c>
      <c r="CW49" s="2">
        <v>22</v>
      </c>
      <c r="CX49" s="2">
        <v>92213.695200000002</v>
      </c>
      <c r="CY49" s="1">
        <v>45383</v>
      </c>
      <c r="DC49" s="2">
        <v>56767036.260774337</v>
      </c>
      <c r="DD49" s="2">
        <v>539800.81906666665</v>
      </c>
    </row>
    <row r="50" spans="1:108">
      <c r="A50" t="s">
        <v>260</v>
      </c>
      <c r="B50" t="s">
        <v>527</v>
      </c>
      <c r="C50" t="s">
        <v>261</v>
      </c>
      <c r="D50" t="s">
        <v>536</v>
      </c>
      <c r="E50" t="s">
        <v>547</v>
      </c>
      <c r="F50" t="s">
        <v>261</v>
      </c>
      <c r="G50" t="s">
        <v>532</v>
      </c>
      <c r="H50">
        <v>2021</v>
      </c>
      <c r="I50" s="1">
        <v>44409</v>
      </c>
      <c r="J50" s="1">
        <v>44378</v>
      </c>
      <c r="L50" s="1">
        <v>44378</v>
      </c>
      <c r="M50" s="1">
        <v>44317</v>
      </c>
      <c r="W50" s="2">
        <v>155</v>
      </c>
      <c r="X50" s="2">
        <v>62354237.827200003</v>
      </c>
      <c r="Y50" s="1">
        <v>44317</v>
      </c>
      <c r="Z50" s="2">
        <v>49</v>
      </c>
      <c r="AA50" s="2">
        <v>17541216</v>
      </c>
      <c r="AB50" s="1">
        <v>44562</v>
      </c>
      <c r="AC50" s="2">
        <v>9</v>
      </c>
      <c r="AD50" s="2">
        <v>4240463.6736000003</v>
      </c>
      <c r="AE50" s="1">
        <v>45536</v>
      </c>
      <c r="AF50" s="2">
        <v>59</v>
      </c>
      <c r="AG50" s="2">
        <v>14000923.517866667</v>
      </c>
      <c r="AH50" s="1">
        <v>44652</v>
      </c>
      <c r="AO50" s="2">
        <v>0</v>
      </c>
      <c r="AP50" s="2">
        <v>0</v>
      </c>
      <c r="AQ50" s="1">
        <v>45444</v>
      </c>
      <c r="DC50" s="2">
        <v>98136841.01866667</v>
      </c>
    </row>
    <row r="51" spans="1:108">
      <c r="A51" t="s">
        <v>263</v>
      </c>
      <c r="B51" t="s">
        <v>576</v>
      </c>
      <c r="C51" t="s">
        <v>264</v>
      </c>
      <c r="D51" t="s">
        <v>577</v>
      </c>
      <c r="E51" t="s">
        <v>578</v>
      </c>
      <c r="F51" t="s">
        <v>264</v>
      </c>
      <c r="G51" t="s">
        <v>526</v>
      </c>
      <c r="H51">
        <v>2021</v>
      </c>
      <c r="I51" s="1">
        <v>44378</v>
      </c>
      <c r="J51" s="1">
        <v>44197</v>
      </c>
      <c r="K51" s="1">
        <v>44166</v>
      </c>
      <c r="L51" s="1">
        <v>44197</v>
      </c>
      <c r="M51" s="1">
        <v>44166</v>
      </c>
      <c r="N51" s="2">
        <v>1172</v>
      </c>
      <c r="O51" s="2">
        <v>3444785</v>
      </c>
      <c r="P51" s="1">
        <v>44805</v>
      </c>
      <c r="Q51" s="2">
        <v>5287</v>
      </c>
      <c r="R51" s="2">
        <v>8189719.7413999988</v>
      </c>
      <c r="T51" s="2">
        <v>3936</v>
      </c>
      <c r="U51" s="2">
        <v>11925298.7436</v>
      </c>
      <c r="V51" s="1">
        <v>44409</v>
      </c>
      <c r="Z51" s="2">
        <v>6365</v>
      </c>
      <c r="AA51" s="2">
        <v>19688186.258400001</v>
      </c>
      <c r="AB51" s="1">
        <v>44228</v>
      </c>
      <c r="AC51" s="2">
        <v>8286</v>
      </c>
      <c r="AD51" s="2">
        <v>31493770.677600004</v>
      </c>
      <c r="AE51" s="1">
        <v>44866</v>
      </c>
      <c r="AF51" s="2">
        <v>4649</v>
      </c>
      <c r="AG51" s="2">
        <v>14988262.328</v>
      </c>
      <c r="AH51" s="1">
        <v>45231</v>
      </c>
      <c r="AI51" s="2">
        <v>1088</v>
      </c>
      <c r="AJ51" s="2">
        <v>2935995.3348000003</v>
      </c>
      <c r="AK51" s="1">
        <v>44166</v>
      </c>
      <c r="AL51" s="2">
        <v>47</v>
      </c>
      <c r="AM51" s="2">
        <v>139578.68816666666</v>
      </c>
      <c r="AN51" s="1">
        <v>44378</v>
      </c>
      <c r="AO51" s="2">
        <v>1555</v>
      </c>
      <c r="AP51" s="2">
        <v>5107402.4759999998</v>
      </c>
      <c r="AQ51" s="1">
        <v>45231</v>
      </c>
      <c r="AR51" s="2">
        <v>216</v>
      </c>
      <c r="AS51" s="2">
        <v>607100.36613333342</v>
      </c>
      <c r="AT51" s="1">
        <v>44166</v>
      </c>
      <c r="AU51" s="2">
        <v>12724</v>
      </c>
      <c r="AV51" s="2">
        <v>39653370.344499998</v>
      </c>
      <c r="AW51" s="1">
        <v>44440</v>
      </c>
      <c r="AX51" s="2">
        <v>39021</v>
      </c>
      <c r="AY51" s="2">
        <v>162416577.63399997</v>
      </c>
      <c r="AZ51" s="1">
        <v>44562</v>
      </c>
      <c r="BA51" s="2">
        <v>1885</v>
      </c>
      <c r="BB51" s="2">
        <v>6050056.6920666667</v>
      </c>
      <c r="BC51" s="1">
        <v>44501</v>
      </c>
      <c r="BD51" s="2">
        <v>2942</v>
      </c>
      <c r="BE51" s="2">
        <v>9323882.7131999992</v>
      </c>
      <c r="BF51" s="1">
        <v>44228</v>
      </c>
      <c r="BG51" s="2">
        <v>12</v>
      </c>
      <c r="BH51" s="2">
        <v>10758.720888</v>
      </c>
      <c r="BI51" s="1">
        <v>45261</v>
      </c>
      <c r="BJ51" s="2">
        <v>3109</v>
      </c>
      <c r="BK51" s="2">
        <v>8947220.2984546665</v>
      </c>
      <c r="BL51" s="1">
        <v>44166</v>
      </c>
      <c r="BM51" s="2">
        <v>108</v>
      </c>
      <c r="BN51" s="2">
        <v>118154.11080000001</v>
      </c>
      <c r="BO51" s="1">
        <v>44621</v>
      </c>
      <c r="BP51" s="2">
        <v>194</v>
      </c>
      <c r="BQ51" s="2">
        <v>583983.77399999998</v>
      </c>
      <c r="BR51" s="1">
        <v>44256</v>
      </c>
      <c r="BV51" s="2">
        <v>1825</v>
      </c>
      <c r="BW51" s="2">
        <v>4890052.5876233336</v>
      </c>
      <c r="BX51" s="1">
        <v>44409</v>
      </c>
      <c r="BY51" s="2">
        <v>2</v>
      </c>
      <c r="BZ51" s="2">
        <v>0</v>
      </c>
      <c r="CA51" s="1">
        <v>44470</v>
      </c>
      <c r="CE51" s="2">
        <v>303</v>
      </c>
      <c r="CF51" s="2">
        <v>917973.89639999997</v>
      </c>
      <c r="CG51" s="1">
        <v>44470</v>
      </c>
      <c r="CH51" s="2">
        <v>392</v>
      </c>
      <c r="CI51" s="2">
        <v>497232.98798666667</v>
      </c>
      <c r="CJ51" s="1">
        <v>45231</v>
      </c>
      <c r="CN51" s="2">
        <v>594</v>
      </c>
      <c r="CO51" s="2">
        <v>1563146.321386667</v>
      </c>
      <c r="CP51" s="1">
        <v>44256</v>
      </c>
      <c r="CT51" s="2">
        <v>995</v>
      </c>
      <c r="CU51" s="2">
        <v>2024591.9364</v>
      </c>
      <c r="CV51" s="1">
        <v>44652</v>
      </c>
      <c r="CW51" s="2">
        <v>626</v>
      </c>
      <c r="CX51" s="2">
        <v>1719996.7752</v>
      </c>
      <c r="CY51" s="1">
        <v>44621</v>
      </c>
      <c r="DC51" s="2">
        <v>220565380.14844197</v>
      </c>
      <c r="DD51" s="2">
        <v>116671718.258564</v>
      </c>
    </row>
    <row r="52" spans="1:108">
      <c r="A52" t="s">
        <v>268</v>
      </c>
      <c r="B52" t="s">
        <v>527</v>
      </c>
      <c r="C52" t="s">
        <v>269</v>
      </c>
      <c r="D52" t="s">
        <v>528</v>
      </c>
      <c r="E52" t="s">
        <v>564</v>
      </c>
      <c r="F52" t="s">
        <v>269</v>
      </c>
      <c r="G52" t="s">
        <v>579</v>
      </c>
      <c r="H52">
        <v>2023</v>
      </c>
      <c r="I52" s="1">
        <v>44075</v>
      </c>
      <c r="J52" s="1">
        <v>44287</v>
      </c>
      <c r="K52" s="1">
        <v>44287</v>
      </c>
      <c r="L52" s="1">
        <v>44287</v>
      </c>
      <c r="M52" s="1">
        <v>44166</v>
      </c>
      <c r="W52" s="2">
        <v>61</v>
      </c>
      <c r="X52" s="2">
        <v>1616156.058</v>
      </c>
      <c r="Y52" s="1">
        <v>44774</v>
      </c>
      <c r="Z52" s="2">
        <v>148</v>
      </c>
      <c r="AA52" s="2">
        <v>3353321.1491999999</v>
      </c>
      <c r="AB52" s="1">
        <v>44774</v>
      </c>
      <c r="AC52" s="2">
        <v>46</v>
      </c>
      <c r="AD52" s="2">
        <v>1122822.7824000001</v>
      </c>
      <c r="AE52" s="1">
        <v>45078</v>
      </c>
      <c r="AF52" s="2">
        <v>957</v>
      </c>
      <c r="AG52" s="2">
        <v>24313544.501733333</v>
      </c>
      <c r="AH52" s="1">
        <v>44348</v>
      </c>
      <c r="AO52" s="2">
        <v>42</v>
      </c>
      <c r="AP52" s="2">
        <v>1100260.8408000001</v>
      </c>
      <c r="AQ52" s="1">
        <v>44986</v>
      </c>
      <c r="AX52" s="2">
        <v>1305</v>
      </c>
      <c r="AY52" s="2">
        <v>78652922.98299998</v>
      </c>
      <c r="AZ52" s="1">
        <v>44287</v>
      </c>
      <c r="BA52" s="2">
        <v>3</v>
      </c>
      <c r="BB52" s="2">
        <v>85436.613333333342</v>
      </c>
      <c r="BD52" s="2">
        <v>9</v>
      </c>
      <c r="BE52" s="2">
        <v>247384.8432</v>
      </c>
      <c r="BF52" s="1">
        <v>44805</v>
      </c>
      <c r="CN52" s="2">
        <v>15</v>
      </c>
      <c r="CO52" s="2">
        <v>0</v>
      </c>
      <c r="CP52" s="1">
        <v>44166</v>
      </c>
      <c r="DC52" s="2">
        <v>109608392.0018</v>
      </c>
      <c r="DD52" s="2">
        <v>883457.76986666664</v>
      </c>
    </row>
    <row r="53" spans="1:108">
      <c r="A53" t="s">
        <v>271</v>
      </c>
      <c r="B53" t="s">
        <v>536</v>
      </c>
      <c r="C53" t="s">
        <v>272</v>
      </c>
      <c r="D53" t="s">
        <v>527</v>
      </c>
      <c r="E53" t="s">
        <v>539</v>
      </c>
      <c r="F53" t="s">
        <v>272</v>
      </c>
      <c r="G53" t="s">
        <v>527</v>
      </c>
      <c r="H53">
        <v>2021</v>
      </c>
      <c r="J53" s="1">
        <v>44378</v>
      </c>
      <c r="K53" s="1">
        <v>44378</v>
      </c>
      <c r="L53" s="1">
        <v>44378</v>
      </c>
      <c r="M53" s="1">
        <v>44378</v>
      </c>
      <c r="AX53" s="2">
        <v>0</v>
      </c>
      <c r="AY53" s="2">
        <v>0</v>
      </c>
      <c r="AZ53" s="1">
        <v>44378</v>
      </c>
      <c r="DC53" s="2">
        <v>0</v>
      </c>
      <c r="DD53" s="2">
        <v>0</v>
      </c>
    </row>
    <row r="54" spans="1:108">
      <c r="A54" t="s">
        <v>274</v>
      </c>
      <c r="B54" t="s">
        <v>536</v>
      </c>
      <c r="C54" t="s">
        <v>275</v>
      </c>
      <c r="D54" t="s">
        <v>580</v>
      </c>
      <c r="E54" t="s">
        <v>581</v>
      </c>
      <c r="F54" t="s">
        <v>275</v>
      </c>
      <c r="G54" t="s">
        <v>582</v>
      </c>
      <c r="H54">
        <v>2024</v>
      </c>
      <c r="J54" s="1">
        <v>45383</v>
      </c>
      <c r="K54" s="1">
        <v>45444</v>
      </c>
      <c r="L54" s="1">
        <v>45383</v>
      </c>
      <c r="M54" s="1">
        <v>45444</v>
      </c>
      <c r="N54" s="2">
        <v>4485</v>
      </c>
      <c r="O54" s="2">
        <v>522009</v>
      </c>
      <c r="P54" s="1">
        <v>45444</v>
      </c>
      <c r="Z54" s="2">
        <v>13277</v>
      </c>
      <c r="AA54" s="2">
        <v>1236078.4788000002</v>
      </c>
      <c r="AB54" s="1">
        <v>45536</v>
      </c>
      <c r="AC54" s="2">
        <v>0</v>
      </c>
      <c r="AD54" s="2">
        <v>0</v>
      </c>
      <c r="AE54" s="1">
        <v>45689</v>
      </c>
      <c r="AF54" s="2">
        <v>0</v>
      </c>
      <c r="AG54" s="2">
        <v>0</v>
      </c>
      <c r="AH54" s="1">
        <v>45658</v>
      </c>
      <c r="DC54" s="2">
        <v>15004.668</v>
      </c>
      <c r="DD54" s="2">
        <v>1743082.8108000001</v>
      </c>
    </row>
    <row r="55" spans="1:108">
      <c r="A55" t="s">
        <v>279</v>
      </c>
      <c r="B55" t="s">
        <v>523</v>
      </c>
      <c r="C55" t="s">
        <v>280</v>
      </c>
      <c r="D55" t="s">
        <v>583</v>
      </c>
      <c r="E55" t="s">
        <v>584</v>
      </c>
      <c r="F55" t="s">
        <v>280</v>
      </c>
      <c r="G55" t="s">
        <v>585</v>
      </c>
      <c r="H55">
        <v>2024</v>
      </c>
      <c r="I55" s="1">
        <v>6576</v>
      </c>
      <c r="J55" s="1">
        <v>43831</v>
      </c>
      <c r="K55" s="1">
        <v>23863</v>
      </c>
      <c r="L55" s="1">
        <v>43831</v>
      </c>
      <c r="M55" s="1">
        <v>16438</v>
      </c>
      <c r="N55" s="2">
        <v>622464</v>
      </c>
      <c r="O55" s="2">
        <v>31235026</v>
      </c>
      <c r="P55" s="1">
        <v>37012</v>
      </c>
      <c r="Q55" s="2">
        <v>497237</v>
      </c>
      <c r="R55" s="2">
        <v>41475345.860399991</v>
      </c>
      <c r="S55" s="1">
        <v>24442</v>
      </c>
      <c r="T55" s="2">
        <v>1282762</v>
      </c>
      <c r="U55" s="2">
        <v>8199238.6871999996</v>
      </c>
      <c r="V55" s="1">
        <v>34060</v>
      </c>
      <c r="W55" s="2">
        <v>6692313</v>
      </c>
      <c r="X55" s="2">
        <v>49156471.531199999</v>
      </c>
      <c r="Y55" s="1">
        <v>24077</v>
      </c>
      <c r="Z55" s="2">
        <v>2299535</v>
      </c>
      <c r="AA55" s="2">
        <v>45409497.751199983</v>
      </c>
      <c r="AB55" s="1">
        <v>19725</v>
      </c>
      <c r="AC55" s="2">
        <v>3069504</v>
      </c>
      <c r="AD55" s="2">
        <v>29222374.130400002</v>
      </c>
      <c r="AE55" s="1">
        <v>16438</v>
      </c>
      <c r="AF55" s="2">
        <v>44374187</v>
      </c>
      <c r="AG55" s="2">
        <v>68365830.092516646</v>
      </c>
      <c r="AH55" s="1">
        <v>33695</v>
      </c>
      <c r="AI55" s="2">
        <v>32337</v>
      </c>
      <c r="AJ55" s="2">
        <v>6490813.7448000005</v>
      </c>
      <c r="AK55" s="1">
        <v>35704</v>
      </c>
      <c r="AL55" s="2">
        <v>231674</v>
      </c>
      <c r="AM55" s="2">
        <v>2878004.3383333329</v>
      </c>
      <c r="AN55" s="1">
        <v>32964</v>
      </c>
      <c r="AO55" s="2">
        <v>12500098</v>
      </c>
      <c r="AP55" s="2">
        <v>40707389.844000004</v>
      </c>
      <c r="AQ55" s="1">
        <v>34060</v>
      </c>
      <c r="AR55" s="2">
        <v>260726</v>
      </c>
      <c r="AS55" s="2">
        <v>12405343.545466669</v>
      </c>
      <c r="AT55" s="1">
        <v>36557</v>
      </c>
      <c r="AU55" s="2">
        <v>2972592</v>
      </c>
      <c r="AV55" s="2">
        <v>36873074.664499998</v>
      </c>
      <c r="AW55" s="1">
        <v>36039</v>
      </c>
      <c r="AX55" s="2">
        <v>17325455</v>
      </c>
      <c r="AY55" s="2">
        <v>544294668.59399986</v>
      </c>
      <c r="AZ55" s="1">
        <v>27668</v>
      </c>
      <c r="BA55" s="2">
        <v>182871</v>
      </c>
      <c r="BB55" s="2">
        <v>22711527.254233342</v>
      </c>
      <c r="BC55" s="1">
        <v>30317</v>
      </c>
      <c r="BD55" s="2">
        <v>161572</v>
      </c>
      <c r="BE55" s="2">
        <v>12072252.667199999</v>
      </c>
      <c r="BF55" s="1">
        <v>34121</v>
      </c>
      <c r="BG55" s="2">
        <v>764111</v>
      </c>
      <c r="BH55" s="2">
        <v>1046826.4322725331</v>
      </c>
      <c r="BI55" s="1">
        <v>33512</v>
      </c>
      <c r="BJ55" s="2">
        <v>3938777</v>
      </c>
      <c r="BK55" s="2">
        <v>1921167.1020989998</v>
      </c>
      <c r="BL55" s="1">
        <v>34943</v>
      </c>
      <c r="BM55" s="2">
        <v>175378</v>
      </c>
      <c r="BN55" s="2">
        <v>76745.803200000009</v>
      </c>
      <c r="BO55" s="1">
        <v>37377</v>
      </c>
      <c r="BP55" s="2">
        <v>48242</v>
      </c>
      <c r="BQ55" s="2">
        <v>7565484.6959999995</v>
      </c>
      <c r="BR55" s="1">
        <v>37288</v>
      </c>
      <c r="BS55" s="2">
        <v>7037237</v>
      </c>
      <c r="BT55" s="2">
        <v>4965475.2443999993</v>
      </c>
      <c r="BU55" s="1">
        <v>33970</v>
      </c>
      <c r="BV55" s="2">
        <v>413130</v>
      </c>
      <c r="BW55" s="2">
        <v>476586.84952266671</v>
      </c>
      <c r="BX55" s="1">
        <v>35796</v>
      </c>
      <c r="BY55" s="2">
        <v>32575</v>
      </c>
      <c r="BZ55" s="2">
        <v>4251781.9343999997</v>
      </c>
      <c r="CA55" s="1">
        <v>37438</v>
      </c>
      <c r="CB55" s="2">
        <v>506618</v>
      </c>
      <c r="CC55" s="2">
        <v>689449.9831040001</v>
      </c>
      <c r="CD55" s="1">
        <v>36951</v>
      </c>
      <c r="CE55" s="2">
        <v>73464</v>
      </c>
      <c r="CF55" s="2">
        <v>25285.603199999998</v>
      </c>
      <c r="CG55" s="1">
        <v>34394</v>
      </c>
      <c r="CH55" s="2">
        <v>7063359</v>
      </c>
      <c r="CI55" s="2">
        <v>12177807.649253333</v>
      </c>
      <c r="CJ55" s="1">
        <v>24167</v>
      </c>
      <c r="CK55" s="2">
        <v>36688</v>
      </c>
      <c r="CL55" s="2">
        <v>3335443.0424000006</v>
      </c>
      <c r="CM55" s="1">
        <v>25477</v>
      </c>
      <c r="CN55" s="2">
        <v>10492557</v>
      </c>
      <c r="CO55" s="2">
        <v>3648433.8365866682</v>
      </c>
      <c r="CP55" s="1">
        <v>36495</v>
      </c>
      <c r="CQ55" s="2">
        <v>6755126</v>
      </c>
      <c r="CR55" s="2">
        <v>7845135.8303999994</v>
      </c>
      <c r="CS55" s="1">
        <v>23863</v>
      </c>
      <c r="CT55" s="2">
        <v>1153910</v>
      </c>
      <c r="CU55" s="2">
        <v>796747.08960000018</v>
      </c>
      <c r="CV55" s="1">
        <v>35977</v>
      </c>
      <c r="CW55" s="2">
        <v>272274</v>
      </c>
      <c r="CX55" s="2">
        <v>1118101.8684</v>
      </c>
      <c r="CY55" s="1">
        <v>32143</v>
      </c>
      <c r="CZ55" s="2">
        <v>47369436</v>
      </c>
      <c r="DA55" s="2">
        <v>34090238.704499982</v>
      </c>
      <c r="DB55" s="1">
        <v>24624</v>
      </c>
      <c r="DC55" s="2">
        <v>756664008.85966432</v>
      </c>
      <c r="DD55" s="2">
        <v>278863561.5151245</v>
      </c>
    </row>
    <row r="56" spans="1:108">
      <c r="A56" t="s">
        <v>282</v>
      </c>
      <c r="B56" t="s">
        <v>527</v>
      </c>
      <c r="C56" t="s">
        <v>283</v>
      </c>
      <c r="D56" t="s">
        <v>527</v>
      </c>
      <c r="E56" t="s">
        <v>541</v>
      </c>
      <c r="F56" t="s">
        <v>283</v>
      </c>
      <c r="G56" t="s">
        <v>527</v>
      </c>
      <c r="H56">
        <v>2024</v>
      </c>
      <c r="I56" s="1">
        <v>43313</v>
      </c>
      <c r="J56" s="1">
        <v>43831</v>
      </c>
      <c r="K56" s="1">
        <v>43313</v>
      </c>
      <c r="L56" s="1">
        <v>43831</v>
      </c>
      <c r="M56" s="1">
        <v>43313</v>
      </c>
      <c r="Q56" s="2">
        <v>0</v>
      </c>
      <c r="R56" s="2">
        <v>0</v>
      </c>
      <c r="T56" s="2">
        <v>4175</v>
      </c>
      <c r="U56" s="2">
        <v>1432341.7152</v>
      </c>
      <c r="V56" s="1">
        <v>45505</v>
      </c>
      <c r="W56" s="2">
        <v>34288</v>
      </c>
      <c r="X56" s="2">
        <v>50.714399999999998</v>
      </c>
      <c r="Y56" s="1">
        <v>45108</v>
      </c>
      <c r="Z56" s="2">
        <v>48678</v>
      </c>
      <c r="AA56" s="2">
        <v>13219309.4748</v>
      </c>
      <c r="AB56" s="1">
        <v>45108</v>
      </c>
      <c r="AC56" s="2">
        <v>0</v>
      </c>
      <c r="AD56" s="2">
        <v>0</v>
      </c>
      <c r="AE56" s="1">
        <v>45658</v>
      </c>
      <c r="AF56" s="2">
        <v>0</v>
      </c>
      <c r="AG56" s="2">
        <v>0</v>
      </c>
      <c r="AH56" s="1">
        <v>45809</v>
      </c>
      <c r="AL56" s="2">
        <v>0</v>
      </c>
      <c r="AM56" s="2">
        <v>0</v>
      </c>
      <c r="AN56" s="1">
        <v>45323</v>
      </c>
      <c r="AO56" s="2">
        <v>0</v>
      </c>
      <c r="AP56" s="2">
        <v>0</v>
      </c>
      <c r="AQ56" s="1">
        <v>45809</v>
      </c>
      <c r="AR56" s="2">
        <v>0</v>
      </c>
      <c r="AS56" s="2">
        <v>0</v>
      </c>
      <c r="AT56" s="1">
        <v>45047</v>
      </c>
      <c r="AU56" s="2">
        <v>5700</v>
      </c>
      <c r="AV56" s="2">
        <v>1871522.0145</v>
      </c>
      <c r="AW56" s="1">
        <v>45139</v>
      </c>
      <c r="AX56" s="2">
        <v>10440</v>
      </c>
      <c r="AY56" s="2">
        <v>6994696.4169999994</v>
      </c>
      <c r="AZ56" s="1">
        <v>43313</v>
      </c>
      <c r="BA56" s="2">
        <v>3420</v>
      </c>
      <c r="BB56" s="2">
        <v>1274256.8025000002</v>
      </c>
      <c r="BD56" s="2">
        <v>4920</v>
      </c>
      <c r="BE56" s="2">
        <v>1794223.2660000001</v>
      </c>
      <c r="BF56" s="1">
        <v>45139</v>
      </c>
      <c r="BJ56" s="2">
        <v>1560</v>
      </c>
      <c r="BK56" s="2">
        <v>385700.52945666667</v>
      </c>
      <c r="BL56" s="1">
        <v>45170</v>
      </c>
      <c r="BM56" s="2">
        <v>60</v>
      </c>
      <c r="BN56" s="2">
        <v>15554.4048</v>
      </c>
      <c r="BO56" s="1">
        <v>45323</v>
      </c>
      <c r="BP56" s="2">
        <v>0</v>
      </c>
      <c r="BQ56" s="2">
        <v>0</v>
      </c>
      <c r="BR56" s="1">
        <v>45108</v>
      </c>
      <c r="BV56" s="2">
        <v>1080</v>
      </c>
      <c r="BW56" s="2">
        <v>381875.25600000005</v>
      </c>
      <c r="BX56" s="1">
        <v>44927</v>
      </c>
      <c r="CB56" s="2">
        <v>180</v>
      </c>
      <c r="CC56" s="2">
        <v>48275.029911999998</v>
      </c>
      <c r="CD56" s="1">
        <v>45505</v>
      </c>
      <c r="CN56" s="2">
        <v>0</v>
      </c>
      <c r="CO56" s="2">
        <v>0</v>
      </c>
      <c r="CP56" s="1">
        <v>44348</v>
      </c>
      <c r="CQ56" s="2">
        <v>865</v>
      </c>
      <c r="CR56" s="2">
        <v>307030.94400000002</v>
      </c>
      <c r="CS56" s="1">
        <v>45047</v>
      </c>
      <c r="CW56" s="2">
        <v>1020</v>
      </c>
      <c r="CX56" s="2">
        <v>318235.8432</v>
      </c>
      <c r="CY56" s="1">
        <v>45017</v>
      </c>
      <c r="DC56" s="2">
        <v>5507276.1283633336</v>
      </c>
      <c r="DD56" s="2">
        <v>22535796.283405334</v>
      </c>
    </row>
    <row r="57" spans="1:108">
      <c r="A57" t="s">
        <v>285</v>
      </c>
      <c r="B57" t="s">
        <v>519</v>
      </c>
      <c r="C57" t="s">
        <v>286</v>
      </c>
      <c r="D57" t="s">
        <v>519</v>
      </c>
      <c r="E57" t="s">
        <v>586</v>
      </c>
      <c r="F57" t="s">
        <v>587</v>
      </c>
      <c r="G57" t="s">
        <v>588</v>
      </c>
      <c r="H57">
        <v>2023</v>
      </c>
      <c r="I57" s="1">
        <v>37500</v>
      </c>
      <c r="J57" s="1">
        <v>43831</v>
      </c>
      <c r="K57" s="1">
        <v>37500</v>
      </c>
      <c r="L57" s="1">
        <v>43831</v>
      </c>
      <c r="M57" s="1">
        <v>37500</v>
      </c>
      <c r="W57" s="2">
        <v>5586</v>
      </c>
      <c r="X57" s="2">
        <v>1435790.2944</v>
      </c>
      <c r="Y57" s="1">
        <v>43252</v>
      </c>
      <c r="Z57" s="2">
        <v>5213</v>
      </c>
      <c r="AA57" s="2">
        <v>1278638.3016000001</v>
      </c>
      <c r="AB57" s="1">
        <v>42887</v>
      </c>
      <c r="AC57" s="2">
        <v>4924</v>
      </c>
      <c r="AD57" s="2">
        <v>1529858.0484</v>
      </c>
      <c r="AE57" s="1">
        <v>43952</v>
      </c>
      <c r="AF57" s="2">
        <v>307275</v>
      </c>
      <c r="AG57" s="2">
        <v>10731023.596083332</v>
      </c>
      <c r="AH57" s="1">
        <v>37500</v>
      </c>
      <c r="AL57" s="2">
        <v>109</v>
      </c>
      <c r="AM57" s="2">
        <v>41043.012999999999</v>
      </c>
      <c r="AN57" s="1">
        <v>44105</v>
      </c>
      <c r="AR57" s="2">
        <v>15</v>
      </c>
      <c r="AS57" s="2">
        <v>5598.3825333333334</v>
      </c>
      <c r="AT57" s="1">
        <v>42644</v>
      </c>
      <c r="AU57" s="2">
        <v>40</v>
      </c>
      <c r="AV57" s="2">
        <v>15625.901166666667</v>
      </c>
      <c r="AW57" s="1">
        <v>44927</v>
      </c>
      <c r="BD57" s="2">
        <v>6003</v>
      </c>
      <c r="BE57" s="2">
        <v>2257342.6919999998</v>
      </c>
      <c r="BF57" s="1">
        <v>42917</v>
      </c>
      <c r="BJ57" s="2">
        <v>1050</v>
      </c>
      <c r="BK57" s="2">
        <v>292679.44020000001</v>
      </c>
      <c r="BL57" s="1">
        <v>43313</v>
      </c>
      <c r="BP57" s="2">
        <v>6</v>
      </c>
      <c r="BQ57" s="2">
        <v>2495.4468000000002</v>
      </c>
      <c r="BR57" s="1">
        <v>43344</v>
      </c>
      <c r="BV57" s="2">
        <v>693</v>
      </c>
      <c r="BW57" s="2">
        <v>146714.97408266668</v>
      </c>
      <c r="BX57" s="1">
        <v>43132</v>
      </c>
      <c r="CN57" s="2">
        <v>2395</v>
      </c>
      <c r="CO57" s="2">
        <v>578517.4819733334</v>
      </c>
      <c r="CP57" s="1">
        <v>43282</v>
      </c>
      <c r="CT57" s="2">
        <v>1930</v>
      </c>
      <c r="CU57" s="2">
        <v>781465.64760000003</v>
      </c>
      <c r="CV57" s="1">
        <v>42736</v>
      </c>
      <c r="CW57" s="2">
        <v>429</v>
      </c>
      <c r="CX57" s="2">
        <v>155053.31160000002</v>
      </c>
      <c r="CY57" s="1">
        <v>43374</v>
      </c>
      <c r="DC57" s="2">
        <v>18556581.202613331</v>
      </c>
      <c r="DD57" s="2">
        <v>695265.32882599998</v>
      </c>
    </row>
    <row r="58" spans="1:108">
      <c r="A58" t="s">
        <v>287</v>
      </c>
      <c r="B58" t="s">
        <v>523</v>
      </c>
      <c r="C58" t="s">
        <v>288</v>
      </c>
      <c r="D58" t="s">
        <v>523</v>
      </c>
      <c r="E58" t="s">
        <v>521</v>
      </c>
      <c r="F58" t="s">
        <v>288</v>
      </c>
      <c r="G58" t="s">
        <v>526</v>
      </c>
      <c r="H58">
        <v>2024</v>
      </c>
      <c r="I58" s="1">
        <v>44927</v>
      </c>
      <c r="J58" s="1">
        <v>45200</v>
      </c>
      <c r="K58" s="1">
        <v>45261</v>
      </c>
      <c r="L58" s="1">
        <v>45200</v>
      </c>
      <c r="M58" s="1">
        <v>45231</v>
      </c>
      <c r="N58" s="2">
        <v>52</v>
      </c>
      <c r="O58" s="2">
        <v>97241</v>
      </c>
      <c r="P58" s="1">
        <v>45536</v>
      </c>
      <c r="T58" s="2">
        <v>0</v>
      </c>
      <c r="U58" s="2">
        <v>0</v>
      </c>
      <c r="V58" s="1">
        <v>45658</v>
      </c>
      <c r="W58" s="2">
        <v>0</v>
      </c>
      <c r="X58" s="2">
        <v>0</v>
      </c>
      <c r="Y58" s="1">
        <v>45748</v>
      </c>
      <c r="Z58" s="2">
        <v>12368</v>
      </c>
      <c r="AA58" s="2">
        <v>16318655.891999999</v>
      </c>
      <c r="AB58" s="1">
        <v>45261</v>
      </c>
      <c r="AC58" s="2">
        <v>1145</v>
      </c>
      <c r="AD58" s="2">
        <v>1639979.8931999998</v>
      </c>
      <c r="AE58" s="1">
        <v>45383</v>
      </c>
      <c r="AF58" s="2">
        <v>15125</v>
      </c>
      <c r="AG58" s="2">
        <v>5893888.8813666664</v>
      </c>
      <c r="AH58" s="1">
        <v>45413</v>
      </c>
      <c r="AI58" s="2">
        <v>0</v>
      </c>
      <c r="AJ58" s="2">
        <v>0</v>
      </c>
      <c r="AK58" s="1">
        <v>45231</v>
      </c>
      <c r="AL58" s="2">
        <v>1014</v>
      </c>
      <c r="AM58" s="2">
        <v>1395383.0443333331</v>
      </c>
      <c r="AN58" s="1">
        <v>45352</v>
      </c>
      <c r="AO58" s="2">
        <v>715</v>
      </c>
      <c r="AP58" s="2">
        <v>1292099.9916000001</v>
      </c>
      <c r="AQ58" s="1">
        <v>45474</v>
      </c>
      <c r="AR58" s="2">
        <v>0</v>
      </c>
      <c r="AS58" s="2">
        <v>0</v>
      </c>
      <c r="AT58" s="1">
        <v>45231</v>
      </c>
      <c r="AU58" s="2">
        <v>1224</v>
      </c>
      <c r="AV58" s="2">
        <v>2177070.3016666668</v>
      </c>
      <c r="AW58" s="1">
        <v>45292</v>
      </c>
      <c r="AX58" s="2">
        <v>6938</v>
      </c>
      <c r="AY58" s="2">
        <v>32084134.379999995</v>
      </c>
      <c r="AZ58" s="1">
        <v>45566</v>
      </c>
      <c r="BA58" s="2">
        <v>52</v>
      </c>
      <c r="BB58" s="2">
        <v>79441.704700000002</v>
      </c>
      <c r="BD58" s="2">
        <v>333</v>
      </c>
      <c r="BE58" s="2">
        <v>538922.53799999994</v>
      </c>
      <c r="BF58" s="1">
        <v>45292</v>
      </c>
      <c r="BJ58" s="2">
        <v>223</v>
      </c>
      <c r="BK58" s="2">
        <v>155941.08101600001</v>
      </c>
      <c r="BL58" s="1">
        <v>45474</v>
      </c>
      <c r="CQ58" s="2">
        <v>45</v>
      </c>
      <c r="CR58" s="2">
        <v>0</v>
      </c>
      <c r="CS58" s="1">
        <v>45505</v>
      </c>
      <c r="DC58" s="2">
        <v>10080039.512600003</v>
      </c>
      <c r="DD58" s="2">
        <v>51592719.195282668</v>
      </c>
    </row>
    <row r="59" spans="1:108">
      <c r="A59" t="s">
        <v>290</v>
      </c>
      <c r="B59" t="s">
        <v>519</v>
      </c>
      <c r="C59" t="s">
        <v>291</v>
      </c>
      <c r="D59" t="s">
        <v>520</v>
      </c>
      <c r="E59" t="s">
        <v>589</v>
      </c>
      <c r="F59" t="s">
        <v>291</v>
      </c>
      <c r="G59" t="s">
        <v>526</v>
      </c>
      <c r="H59">
        <v>2022</v>
      </c>
      <c r="I59" s="1">
        <v>45170</v>
      </c>
      <c r="J59" s="1">
        <v>44927</v>
      </c>
      <c r="K59" s="1">
        <v>44774</v>
      </c>
      <c r="L59" s="1">
        <v>44927</v>
      </c>
      <c r="M59" s="1">
        <v>44774</v>
      </c>
      <c r="N59" s="2">
        <v>5</v>
      </c>
      <c r="O59" s="2">
        <v>4923</v>
      </c>
      <c r="P59" s="1">
        <v>44986</v>
      </c>
      <c r="Q59" s="2">
        <v>2</v>
      </c>
      <c r="R59" s="2">
        <v>26597.015399999997</v>
      </c>
      <c r="W59" s="2">
        <v>450</v>
      </c>
      <c r="X59" s="2">
        <v>3119117.5751999998</v>
      </c>
      <c r="Y59" s="1">
        <v>44866</v>
      </c>
      <c r="AC59" s="2">
        <v>104</v>
      </c>
      <c r="AD59" s="2">
        <v>894706.42799999996</v>
      </c>
      <c r="AE59" s="1">
        <v>45200</v>
      </c>
      <c r="AF59" s="2">
        <v>4</v>
      </c>
      <c r="AG59" s="2">
        <v>46649.93746666667</v>
      </c>
      <c r="AH59" s="1">
        <v>45170</v>
      </c>
      <c r="AI59" s="2">
        <v>0</v>
      </c>
      <c r="AJ59" s="2">
        <v>0</v>
      </c>
      <c r="AK59" s="1">
        <v>44774</v>
      </c>
      <c r="AO59" s="2">
        <v>23</v>
      </c>
      <c r="AP59" s="2">
        <v>346867.10519999999</v>
      </c>
      <c r="AQ59" s="1">
        <v>45383</v>
      </c>
      <c r="AR59" s="2">
        <v>8</v>
      </c>
      <c r="AS59" s="2">
        <v>83898.935866666667</v>
      </c>
      <c r="AT59" s="1">
        <v>44774</v>
      </c>
      <c r="AU59" s="2">
        <v>57</v>
      </c>
      <c r="AV59" s="2">
        <v>454721.07183333335</v>
      </c>
      <c r="AW59" s="1">
        <v>45413</v>
      </c>
      <c r="AX59" s="2">
        <v>2409</v>
      </c>
      <c r="AY59" s="2">
        <v>17317542.484999999</v>
      </c>
      <c r="AZ59" s="1">
        <v>44927</v>
      </c>
      <c r="BA59" s="2">
        <v>13</v>
      </c>
      <c r="BB59" s="2">
        <v>131744.53293333334</v>
      </c>
      <c r="BD59" s="2">
        <v>0</v>
      </c>
      <c r="BE59" s="2">
        <v>0</v>
      </c>
      <c r="BF59" s="1">
        <v>44896</v>
      </c>
      <c r="BJ59" s="2">
        <v>11</v>
      </c>
      <c r="BK59" s="2">
        <v>0</v>
      </c>
      <c r="BL59" s="1">
        <v>45200</v>
      </c>
      <c r="CQ59" s="2">
        <v>27</v>
      </c>
      <c r="CR59" s="2">
        <v>119517.4332</v>
      </c>
      <c r="CS59" s="1">
        <v>44896</v>
      </c>
      <c r="DC59" s="2">
        <v>11698848.675700001</v>
      </c>
      <c r="DD59" s="2">
        <v>10847436.844399998</v>
      </c>
    </row>
    <row r="60" spans="1:108">
      <c r="A60" t="s">
        <v>293</v>
      </c>
      <c r="B60" t="s">
        <v>519</v>
      </c>
      <c r="C60" t="s">
        <v>294</v>
      </c>
      <c r="D60" t="s">
        <v>536</v>
      </c>
      <c r="E60" t="s">
        <v>547</v>
      </c>
      <c r="F60" t="s">
        <v>294</v>
      </c>
      <c r="G60" t="s">
        <v>588</v>
      </c>
      <c r="H60">
        <v>2022</v>
      </c>
      <c r="I60" s="1">
        <v>44228</v>
      </c>
      <c r="J60" s="1">
        <v>44378</v>
      </c>
      <c r="L60" s="1">
        <v>44378</v>
      </c>
      <c r="M60" s="1">
        <v>44317</v>
      </c>
      <c r="Z60" s="2">
        <v>92</v>
      </c>
      <c r="AA60" s="2">
        <v>32076858</v>
      </c>
      <c r="AB60" s="1">
        <v>44805</v>
      </c>
      <c r="AC60" s="2">
        <v>1</v>
      </c>
      <c r="AD60" s="2">
        <v>464429.05080000003</v>
      </c>
      <c r="AE60" s="1">
        <v>45597</v>
      </c>
      <c r="AF60" s="2">
        <v>106</v>
      </c>
      <c r="AG60" s="2">
        <v>25154203.805866666</v>
      </c>
      <c r="AH60" s="1">
        <v>44317</v>
      </c>
      <c r="AU60" s="2">
        <v>0</v>
      </c>
      <c r="AV60" s="2">
        <v>0</v>
      </c>
      <c r="AW60" s="1">
        <v>45717</v>
      </c>
      <c r="DC60" s="2">
        <v>57695490.856666669</v>
      </c>
    </row>
    <row r="61" spans="1:108">
      <c r="A61" t="s">
        <v>295</v>
      </c>
      <c r="B61" t="s">
        <v>527</v>
      </c>
      <c r="C61" t="s">
        <v>296</v>
      </c>
      <c r="D61" t="s">
        <v>523</v>
      </c>
      <c r="E61" t="s">
        <v>590</v>
      </c>
      <c r="F61" t="s">
        <v>296</v>
      </c>
      <c r="G61" t="s">
        <v>591</v>
      </c>
      <c r="H61">
        <v>2022</v>
      </c>
      <c r="I61" s="1">
        <v>44197</v>
      </c>
      <c r="J61" s="1">
        <v>44197</v>
      </c>
      <c r="K61" s="1">
        <v>44197</v>
      </c>
      <c r="L61" s="1">
        <v>44197</v>
      </c>
      <c r="M61" s="1">
        <v>44197</v>
      </c>
      <c r="T61" s="2">
        <v>37</v>
      </c>
      <c r="U61" s="2">
        <v>2606769.3828000003</v>
      </c>
      <c r="V61" s="1">
        <v>45047</v>
      </c>
      <c r="W61" s="2">
        <v>346</v>
      </c>
      <c r="X61" s="2">
        <v>23715272.077199999</v>
      </c>
      <c r="Y61" s="1">
        <v>44256</v>
      </c>
      <c r="Z61" s="2">
        <v>97</v>
      </c>
      <c r="AA61" s="2">
        <v>6576992.4264000002</v>
      </c>
      <c r="AB61" s="1">
        <v>44197</v>
      </c>
      <c r="AC61" s="2">
        <v>39</v>
      </c>
      <c r="AD61" s="2">
        <v>3565006.0380000002</v>
      </c>
      <c r="AE61" s="1">
        <v>44682</v>
      </c>
      <c r="AO61" s="2">
        <v>49</v>
      </c>
      <c r="AP61" s="2">
        <v>4963002.1716</v>
      </c>
      <c r="AQ61" s="1">
        <v>44743</v>
      </c>
      <c r="AU61" s="2">
        <v>52</v>
      </c>
      <c r="AV61" s="2">
        <v>5065016.0568333333</v>
      </c>
      <c r="AW61" s="1">
        <v>45047</v>
      </c>
      <c r="AX61" s="2">
        <v>0</v>
      </c>
      <c r="AY61" s="2">
        <v>0</v>
      </c>
      <c r="AZ61" s="1">
        <v>44228</v>
      </c>
      <c r="BD61" s="2">
        <v>8</v>
      </c>
      <c r="BE61" s="2">
        <v>810286.34279999998</v>
      </c>
      <c r="BF61" s="1">
        <v>44197</v>
      </c>
      <c r="BJ61" s="2">
        <v>0</v>
      </c>
      <c r="BK61" s="2">
        <v>0</v>
      </c>
      <c r="BL61" s="1">
        <v>45200</v>
      </c>
      <c r="BV61" s="2">
        <v>0</v>
      </c>
      <c r="BW61" s="2">
        <v>0</v>
      </c>
      <c r="BX61" s="1">
        <v>45017</v>
      </c>
      <c r="CN61" s="2">
        <v>15</v>
      </c>
      <c r="CO61" s="2">
        <v>1514520.6943466668</v>
      </c>
      <c r="CP61" s="1">
        <v>44835</v>
      </c>
      <c r="CQ61" s="2">
        <v>3</v>
      </c>
      <c r="CR61" s="2">
        <v>0</v>
      </c>
      <c r="CS61" s="1">
        <v>44317</v>
      </c>
      <c r="CT61" s="2">
        <v>4</v>
      </c>
      <c r="CU61" s="2">
        <v>336773.44800000003</v>
      </c>
      <c r="CV61" s="1">
        <v>44197</v>
      </c>
      <c r="CW61" s="2">
        <v>2</v>
      </c>
      <c r="CX61" s="2">
        <v>127114.152</v>
      </c>
      <c r="CY61" s="1">
        <v>45444</v>
      </c>
      <c r="DC61" s="2">
        <v>40372608.828780003</v>
      </c>
      <c r="DD61" s="2">
        <v>8908143.9612000007</v>
      </c>
    </row>
    <row r="62" spans="1:108">
      <c r="A62" t="s">
        <v>297</v>
      </c>
      <c r="B62" t="s">
        <v>536</v>
      </c>
      <c r="C62" t="s">
        <v>298</v>
      </c>
      <c r="D62" t="s">
        <v>528</v>
      </c>
      <c r="E62" t="s">
        <v>541</v>
      </c>
      <c r="F62" t="s">
        <v>298</v>
      </c>
      <c r="G62" t="s">
        <v>527</v>
      </c>
      <c r="H62">
        <v>2021</v>
      </c>
      <c r="J62" s="1">
        <v>44013</v>
      </c>
      <c r="K62" s="1">
        <v>44075</v>
      </c>
      <c r="L62" s="1">
        <v>44013</v>
      </c>
      <c r="M62" s="1">
        <v>44075</v>
      </c>
      <c r="AX62" s="2">
        <v>30</v>
      </c>
      <c r="AY62" s="2">
        <v>292200.73599999998</v>
      </c>
      <c r="AZ62" s="1">
        <v>44075</v>
      </c>
      <c r="BA62" s="2">
        <v>0</v>
      </c>
      <c r="BB62" s="2">
        <v>0</v>
      </c>
      <c r="CB62" s="2">
        <v>0</v>
      </c>
      <c r="CC62" s="2">
        <v>0</v>
      </c>
      <c r="CD62" s="1">
        <v>44958</v>
      </c>
      <c r="CH62" s="2">
        <v>8</v>
      </c>
      <c r="CI62" s="2">
        <v>36378.100080000004</v>
      </c>
      <c r="CJ62" s="1">
        <v>45170</v>
      </c>
      <c r="CQ62" s="2">
        <v>50</v>
      </c>
      <c r="CR62" s="2">
        <v>344311.99440000003</v>
      </c>
      <c r="CS62" s="1">
        <v>44531</v>
      </c>
      <c r="DC62" s="2">
        <v>344311.99440000003</v>
      </c>
      <c r="DD62" s="2">
        <v>328578.83607999998</v>
      </c>
    </row>
    <row r="63" spans="1:108">
      <c r="A63" t="s">
        <v>300</v>
      </c>
      <c r="B63" t="s">
        <v>536</v>
      </c>
      <c r="C63" t="s">
        <v>301</v>
      </c>
      <c r="D63" t="s">
        <v>573</v>
      </c>
      <c r="E63" t="s">
        <v>592</v>
      </c>
      <c r="F63" t="s">
        <v>301</v>
      </c>
      <c r="G63" t="s">
        <v>579</v>
      </c>
      <c r="H63">
        <v>2022</v>
      </c>
      <c r="J63" s="1">
        <v>45017</v>
      </c>
      <c r="K63" s="1">
        <v>45566</v>
      </c>
      <c r="L63" s="1">
        <v>45017</v>
      </c>
      <c r="M63" s="1">
        <v>44927</v>
      </c>
      <c r="N63" s="2">
        <v>10</v>
      </c>
      <c r="O63" s="2">
        <v>269035</v>
      </c>
      <c r="P63" s="1">
        <v>45352</v>
      </c>
      <c r="W63" s="2">
        <v>154</v>
      </c>
      <c r="X63" s="2">
        <v>0</v>
      </c>
      <c r="Y63" s="1">
        <v>45108</v>
      </c>
      <c r="Z63" s="2">
        <v>931</v>
      </c>
      <c r="AA63" s="2">
        <v>21413439.432</v>
      </c>
      <c r="AB63" s="1">
        <v>45444</v>
      </c>
      <c r="AC63" s="2">
        <v>0</v>
      </c>
      <c r="AD63" s="2">
        <v>0</v>
      </c>
      <c r="AE63" s="1">
        <v>45689</v>
      </c>
      <c r="AX63" s="2">
        <v>0</v>
      </c>
      <c r="AY63" s="2">
        <v>0</v>
      </c>
      <c r="AZ63" s="1">
        <v>45689</v>
      </c>
      <c r="BJ63" s="2">
        <v>3</v>
      </c>
      <c r="BK63" s="2">
        <v>87829.070179666669</v>
      </c>
      <c r="BL63" s="1">
        <v>45261</v>
      </c>
      <c r="CN63" s="2">
        <v>8</v>
      </c>
      <c r="CO63" s="2">
        <v>254462.71477333334</v>
      </c>
      <c r="CP63" s="1">
        <v>44927</v>
      </c>
      <c r="CQ63" s="2">
        <v>21</v>
      </c>
      <c r="CR63" s="2">
        <v>665639.92440000002</v>
      </c>
      <c r="CS63" s="1">
        <v>45078</v>
      </c>
      <c r="CW63" s="2">
        <v>20</v>
      </c>
      <c r="CX63" s="2">
        <v>615070.20960000006</v>
      </c>
      <c r="CY63" s="1">
        <v>45566</v>
      </c>
      <c r="DC63" s="2">
        <v>22690406.141353004</v>
      </c>
      <c r="DD63" s="2">
        <v>615070.20960000006</v>
      </c>
    </row>
    <row r="64" spans="1:108">
      <c r="A64" t="s">
        <v>303</v>
      </c>
      <c r="B64" t="s">
        <v>527</v>
      </c>
      <c r="C64" t="s">
        <v>304</v>
      </c>
      <c r="D64" t="s">
        <v>523</v>
      </c>
      <c r="E64" t="s">
        <v>593</v>
      </c>
      <c r="F64" t="s">
        <v>304</v>
      </c>
      <c r="G64" t="s">
        <v>579</v>
      </c>
      <c r="H64">
        <v>2023</v>
      </c>
      <c r="I64" s="1">
        <v>44440</v>
      </c>
      <c r="J64" s="1">
        <v>44927</v>
      </c>
      <c r="K64" s="1">
        <v>44927</v>
      </c>
      <c r="L64" s="1">
        <v>44927</v>
      </c>
      <c r="M64" s="1">
        <v>44927</v>
      </c>
      <c r="T64" s="2">
        <v>23</v>
      </c>
      <c r="U64" s="2">
        <v>145677.114</v>
      </c>
      <c r="V64" s="1">
        <v>45597</v>
      </c>
      <c r="W64" s="2">
        <v>1062</v>
      </c>
      <c r="X64" s="2">
        <v>6327124.0691999998</v>
      </c>
      <c r="Y64" s="1">
        <v>44986</v>
      </c>
      <c r="Z64" s="2">
        <v>824</v>
      </c>
      <c r="AA64" s="2">
        <v>4904259.9803999998</v>
      </c>
      <c r="AB64" s="1">
        <v>44927</v>
      </c>
      <c r="AC64" s="2">
        <v>762</v>
      </c>
      <c r="AD64" s="2">
        <v>6017913.8975999998</v>
      </c>
      <c r="AE64" s="1">
        <v>45323</v>
      </c>
      <c r="AF64" s="2">
        <v>0</v>
      </c>
      <c r="AG64" s="2">
        <v>0</v>
      </c>
      <c r="AH64" s="1">
        <v>45809</v>
      </c>
      <c r="AO64" s="2">
        <v>378</v>
      </c>
      <c r="AP64" s="2">
        <v>3462354.1260000002</v>
      </c>
      <c r="AQ64" s="1">
        <v>45474</v>
      </c>
      <c r="AU64" s="2">
        <v>234</v>
      </c>
      <c r="AV64" s="2">
        <v>2729785.2546666665</v>
      </c>
      <c r="AW64" s="1">
        <v>45261</v>
      </c>
      <c r="BD64" s="2">
        <v>12</v>
      </c>
      <c r="BE64" s="2">
        <v>109916.004</v>
      </c>
      <c r="BF64" s="1">
        <v>44986</v>
      </c>
      <c r="BV64" s="2">
        <v>0</v>
      </c>
      <c r="BW64" s="2">
        <v>0</v>
      </c>
      <c r="BX64" s="1">
        <v>45170</v>
      </c>
      <c r="CN64" s="2">
        <v>420</v>
      </c>
      <c r="CO64" s="2">
        <v>3943327.6422400004</v>
      </c>
      <c r="CP64" s="1">
        <v>44927</v>
      </c>
      <c r="CQ64" s="2">
        <v>138</v>
      </c>
      <c r="CR64" s="2">
        <v>940855.04040000006</v>
      </c>
      <c r="CS64" s="1">
        <v>44986</v>
      </c>
      <c r="CW64" s="2">
        <v>18</v>
      </c>
      <c r="CX64" s="2">
        <v>103470.80040000001</v>
      </c>
      <c r="CY64" s="1">
        <v>45047</v>
      </c>
      <c r="DC64" s="2">
        <v>17287527.930106666</v>
      </c>
      <c r="DD64" s="2">
        <v>11397155.998799998</v>
      </c>
    </row>
    <row r="65" spans="1:108">
      <c r="A65" t="s">
        <v>307</v>
      </c>
      <c r="B65" t="s">
        <v>536</v>
      </c>
      <c r="C65" t="s">
        <v>308</v>
      </c>
      <c r="D65" t="s">
        <v>527</v>
      </c>
      <c r="E65" t="s">
        <v>594</v>
      </c>
      <c r="F65" t="s">
        <v>308</v>
      </c>
      <c r="G65" t="s">
        <v>527</v>
      </c>
      <c r="H65">
        <v>2022</v>
      </c>
      <c r="J65" s="1">
        <v>44470</v>
      </c>
      <c r="K65" s="1">
        <v>44531</v>
      </c>
      <c r="L65" s="1">
        <v>44470</v>
      </c>
      <c r="M65" s="1">
        <v>44531</v>
      </c>
      <c r="N65" s="2">
        <v>8456</v>
      </c>
      <c r="O65" s="2">
        <v>2388230</v>
      </c>
      <c r="P65" s="1">
        <v>44927</v>
      </c>
      <c r="Q65" s="2">
        <v>1624</v>
      </c>
      <c r="R65" s="2">
        <v>311886.65319999994</v>
      </c>
      <c r="T65" s="2">
        <v>4556</v>
      </c>
      <c r="U65" s="2">
        <v>1274015.8332</v>
      </c>
      <c r="V65" s="1">
        <v>45323</v>
      </c>
      <c r="W65" s="2">
        <v>16607</v>
      </c>
      <c r="X65" s="2">
        <v>4451674.2335999999</v>
      </c>
      <c r="Z65" s="2">
        <v>24014</v>
      </c>
      <c r="AA65" s="2">
        <v>7163856.4800000004</v>
      </c>
      <c r="AB65" s="1">
        <v>44896</v>
      </c>
      <c r="AC65" s="2">
        <v>3770</v>
      </c>
      <c r="AD65" s="2">
        <v>1004168.9856</v>
      </c>
      <c r="AE65" s="1">
        <v>45108</v>
      </c>
      <c r="AF65" s="2">
        <v>13804</v>
      </c>
      <c r="AG65" s="2">
        <v>3766221.9418666665</v>
      </c>
      <c r="AH65" s="1">
        <v>45505</v>
      </c>
      <c r="AL65" s="2">
        <v>1008</v>
      </c>
      <c r="AM65" s="2">
        <v>255924.3</v>
      </c>
      <c r="AN65" s="1">
        <v>44896</v>
      </c>
      <c r="AO65" s="2">
        <v>54711</v>
      </c>
      <c r="AP65" s="2">
        <v>16394015.9988</v>
      </c>
      <c r="AQ65" s="1">
        <v>45200</v>
      </c>
      <c r="AR65" s="2">
        <v>1232</v>
      </c>
      <c r="AS65" s="2">
        <v>345550.57133333333</v>
      </c>
      <c r="AT65" s="1">
        <v>44866</v>
      </c>
      <c r="AU65" s="2">
        <v>9688</v>
      </c>
      <c r="AV65" s="2">
        <v>3132847.1223333334</v>
      </c>
      <c r="AW65" s="1">
        <v>44927</v>
      </c>
      <c r="AX65" s="2">
        <v>102032</v>
      </c>
      <c r="AY65" s="2">
        <v>30602215.649999995</v>
      </c>
      <c r="AZ65" s="1">
        <v>44531</v>
      </c>
      <c r="BA65" s="2">
        <v>840</v>
      </c>
      <c r="BB65" s="2">
        <v>283259.03443333332</v>
      </c>
      <c r="BC65" s="1">
        <v>45231</v>
      </c>
      <c r="BD65" s="2">
        <v>2968</v>
      </c>
      <c r="BE65" s="2">
        <v>843475.93439999991</v>
      </c>
      <c r="BF65" s="1">
        <v>44927</v>
      </c>
      <c r="BJ65" s="2">
        <v>840</v>
      </c>
      <c r="BK65" s="2">
        <v>5.9105666666666667E-2</v>
      </c>
      <c r="BL65" s="1">
        <v>45078</v>
      </c>
      <c r="BP65" s="2">
        <v>896</v>
      </c>
      <c r="BQ65" s="2">
        <v>253564.54200000002</v>
      </c>
      <c r="BR65" s="1">
        <v>44896</v>
      </c>
      <c r="BV65" s="2">
        <v>224</v>
      </c>
      <c r="BW65" s="2">
        <v>74900.376106666678</v>
      </c>
      <c r="BX65" s="1">
        <v>45323</v>
      </c>
      <c r="BY65" s="2">
        <v>0</v>
      </c>
      <c r="BZ65" s="2">
        <v>0</v>
      </c>
      <c r="CA65" s="1">
        <v>45323</v>
      </c>
      <c r="CB65" s="2">
        <v>0</v>
      </c>
      <c r="CC65" s="2">
        <v>0</v>
      </c>
      <c r="CD65" s="1">
        <v>45139</v>
      </c>
      <c r="CQ65" s="2">
        <v>1028</v>
      </c>
      <c r="CR65" s="2">
        <v>3724.5252</v>
      </c>
      <c r="CS65" s="1">
        <v>44896</v>
      </c>
      <c r="CT65" s="2">
        <v>2632</v>
      </c>
      <c r="CU65" s="2">
        <v>748123.91280000005</v>
      </c>
      <c r="CV65" s="1">
        <v>45108</v>
      </c>
      <c r="CW65" s="2">
        <v>168</v>
      </c>
      <c r="CX65" s="2">
        <v>53166.590400000001</v>
      </c>
      <c r="CY65" s="1">
        <v>45536</v>
      </c>
      <c r="DC65" s="2">
        <v>45214704.941240005</v>
      </c>
      <c r="DD65" s="2">
        <v>28136117.803138997</v>
      </c>
    </row>
    <row r="66" spans="1:108">
      <c r="A66" t="s">
        <v>309</v>
      </c>
      <c r="B66" t="s">
        <v>527</v>
      </c>
      <c r="C66" t="s">
        <v>310</v>
      </c>
      <c r="D66" t="s">
        <v>528</v>
      </c>
      <c r="E66" t="s">
        <v>595</v>
      </c>
      <c r="F66" t="s">
        <v>310</v>
      </c>
      <c r="G66" t="s">
        <v>527</v>
      </c>
      <c r="H66">
        <v>2022</v>
      </c>
      <c r="I66" s="1">
        <v>44713</v>
      </c>
      <c r="J66" s="1">
        <v>44652</v>
      </c>
      <c r="K66" s="1">
        <v>44713</v>
      </c>
      <c r="L66" s="1">
        <v>44652</v>
      </c>
      <c r="M66" s="1">
        <v>44713</v>
      </c>
      <c r="N66" s="2">
        <v>36210</v>
      </c>
      <c r="O66" s="2">
        <v>2288445</v>
      </c>
      <c r="P66" s="1">
        <v>45139</v>
      </c>
      <c r="Q66" s="2">
        <v>47152</v>
      </c>
      <c r="R66" s="2">
        <v>3156719.1831999999</v>
      </c>
      <c r="T66" s="2">
        <v>19934</v>
      </c>
      <c r="U66" s="2">
        <v>1425610.1244000001</v>
      </c>
      <c r="V66" s="1">
        <v>45505</v>
      </c>
      <c r="W66" s="2">
        <v>91322</v>
      </c>
      <c r="X66" s="2">
        <v>6126751.4748</v>
      </c>
      <c r="Y66" s="1">
        <v>45231</v>
      </c>
      <c r="Z66" s="2">
        <v>133708</v>
      </c>
      <c r="AA66" s="2">
        <v>11418758.841599997</v>
      </c>
      <c r="AB66" s="1">
        <v>45139</v>
      </c>
      <c r="AF66" s="2">
        <v>0</v>
      </c>
      <c r="AG66" s="2">
        <v>0</v>
      </c>
      <c r="AH66" s="1">
        <v>45778</v>
      </c>
      <c r="AL66" s="2">
        <v>112</v>
      </c>
      <c r="AM66" s="2">
        <v>7187.5181666666658</v>
      </c>
      <c r="AN66" s="1">
        <v>45200</v>
      </c>
      <c r="AO66" s="2">
        <v>4743</v>
      </c>
      <c r="AP66" s="2">
        <v>429009.5172</v>
      </c>
      <c r="AQ66" s="1">
        <v>45597</v>
      </c>
      <c r="AR66" s="2">
        <v>0</v>
      </c>
      <c r="AS66" s="2">
        <v>0</v>
      </c>
      <c r="AU66" s="2">
        <v>23632</v>
      </c>
      <c r="AV66" s="2">
        <v>1421998.226</v>
      </c>
      <c r="AW66" s="1">
        <v>45139</v>
      </c>
      <c r="AX66" s="2">
        <v>518790</v>
      </c>
      <c r="AY66" s="2">
        <v>180299972.24999994</v>
      </c>
      <c r="AZ66" s="1">
        <v>44713</v>
      </c>
      <c r="BA66" s="2">
        <v>18228</v>
      </c>
      <c r="BB66" s="2">
        <v>1424421.2142333335</v>
      </c>
      <c r="BC66" s="1">
        <v>45078</v>
      </c>
      <c r="BD66" s="2">
        <v>25522</v>
      </c>
      <c r="BE66" s="2">
        <v>2004661.1771999998</v>
      </c>
      <c r="BF66" s="1">
        <v>45139</v>
      </c>
      <c r="BP66" s="2">
        <v>504</v>
      </c>
      <c r="BQ66" s="2">
        <v>34087.534800000001</v>
      </c>
      <c r="BR66" s="1">
        <v>45231</v>
      </c>
      <c r="BV66" s="2">
        <v>2884</v>
      </c>
      <c r="BW66" s="2">
        <v>217546.01853</v>
      </c>
      <c r="BX66" s="1">
        <v>45292</v>
      </c>
      <c r="CB66" s="2">
        <v>19208</v>
      </c>
      <c r="CC66" s="2">
        <v>1032335.036848</v>
      </c>
      <c r="CD66" s="1">
        <v>45170</v>
      </c>
      <c r="CN66" s="2">
        <v>1932</v>
      </c>
      <c r="CO66" s="2">
        <v>177045.15578666667</v>
      </c>
      <c r="CP66" s="1">
        <v>45200</v>
      </c>
      <c r="CQ66" s="2">
        <v>5398</v>
      </c>
      <c r="CR66" s="2">
        <v>433133.79119999998</v>
      </c>
      <c r="CS66" s="1">
        <v>45261</v>
      </c>
      <c r="CW66" s="2">
        <v>28</v>
      </c>
      <c r="CX66" s="2">
        <v>1777.9872</v>
      </c>
      <c r="CY66" s="1">
        <v>45627</v>
      </c>
      <c r="DC66" s="2">
        <v>11927141.798833333</v>
      </c>
      <c r="DD66" s="2">
        <v>199972318.25233132</v>
      </c>
    </row>
    <row r="67" spans="1:108">
      <c r="A67" t="s">
        <v>311</v>
      </c>
      <c r="B67" t="s">
        <v>519</v>
      </c>
      <c r="C67" t="s">
        <v>312</v>
      </c>
      <c r="D67" t="s">
        <v>520</v>
      </c>
      <c r="E67" t="s">
        <v>537</v>
      </c>
      <c r="F67" t="s">
        <v>312</v>
      </c>
      <c r="G67" t="s">
        <v>588</v>
      </c>
      <c r="H67">
        <v>2024</v>
      </c>
      <c r="I67" s="1">
        <v>41456</v>
      </c>
      <c r="J67" s="1">
        <v>43831</v>
      </c>
      <c r="K67" s="1">
        <v>43282</v>
      </c>
      <c r="L67" s="1">
        <v>43831</v>
      </c>
      <c r="M67" s="1">
        <v>41456</v>
      </c>
      <c r="W67" s="2">
        <v>1950</v>
      </c>
      <c r="X67" s="2">
        <v>3800398.4172</v>
      </c>
      <c r="Y67" s="1">
        <v>44256</v>
      </c>
      <c r="Z67" s="2">
        <v>1422</v>
      </c>
      <c r="AA67" s="2">
        <v>1914510.3648000001</v>
      </c>
      <c r="AB67" s="1">
        <v>43374</v>
      </c>
      <c r="AC67" s="2">
        <v>1431</v>
      </c>
      <c r="AD67" s="2">
        <v>2048654.4276000001</v>
      </c>
      <c r="AE67" s="1">
        <v>43983</v>
      </c>
      <c r="AF67" s="2">
        <v>1736</v>
      </c>
      <c r="AG67" s="2">
        <v>447833.49663333327</v>
      </c>
      <c r="AH67" s="1">
        <v>41456</v>
      </c>
      <c r="AL67" s="2">
        <v>390</v>
      </c>
      <c r="AM67" s="2">
        <v>331734.73949999997</v>
      </c>
      <c r="AN67" s="1">
        <v>44986</v>
      </c>
      <c r="AR67" s="2">
        <v>120</v>
      </c>
      <c r="AS67" s="2">
        <v>78351.668266666675</v>
      </c>
      <c r="AT67" s="1">
        <v>43282</v>
      </c>
      <c r="AU67" s="2">
        <v>4560</v>
      </c>
      <c r="AV67" s="2">
        <v>7085235.9318333343</v>
      </c>
      <c r="AW67" s="1">
        <v>44105</v>
      </c>
      <c r="AX67" s="2">
        <v>4740</v>
      </c>
      <c r="AY67" s="2">
        <v>35745390.127999991</v>
      </c>
      <c r="AZ67" s="1">
        <v>41791</v>
      </c>
      <c r="BD67" s="2">
        <v>240</v>
      </c>
      <c r="BE67" s="2">
        <v>166247.7696</v>
      </c>
      <c r="BF67" s="1">
        <v>44136</v>
      </c>
      <c r="BJ67" s="2">
        <v>3</v>
      </c>
      <c r="BK67" s="2">
        <v>0</v>
      </c>
      <c r="BL67" s="1">
        <v>45597</v>
      </c>
      <c r="BV67" s="2">
        <v>60</v>
      </c>
      <c r="BW67" s="2">
        <v>62198.836423333334</v>
      </c>
      <c r="BX67" s="1">
        <v>43831</v>
      </c>
      <c r="CN67" s="2">
        <v>0</v>
      </c>
      <c r="CO67" s="2">
        <v>0</v>
      </c>
      <c r="CP67" s="1">
        <v>44652</v>
      </c>
      <c r="CQ67" s="2">
        <v>634</v>
      </c>
      <c r="CR67" s="2">
        <v>754293.17040000006</v>
      </c>
      <c r="CS67" s="1">
        <v>43435</v>
      </c>
      <c r="DC67" s="2">
        <v>10332475.68505667</v>
      </c>
      <c r="DD67" s="2">
        <v>42102373.265199989</v>
      </c>
    </row>
    <row r="68" spans="1:108">
      <c r="A68" t="s">
        <v>314</v>
      </c>
      <c r="B68" t="s">
        <v>519</v>
      </c>
      <c r="C68" t="s">
        <v>315</v>
      </c>
      <c r="D68" t="s">
        <v>520</v>
      </c>
      <c r="E68" t="s">
        <v>567</v>
      </c>
      <c r="F68" t="s">
        <v>315</v>
      </c>
      <c r="G68" t="s">
        <v>545</v>
      </c>
      <c r="H68">
        <v>2023</v>
      </c>
      <c r="I68" s="1">
        <v>45047</v>
      </c>
      <c r="J68" s="1">
        <v>45017</v>
      </c>
      <c r="K68" s="1">
        <v>45047</v>
      </c>
      <c r="L68" s="1">
        <v>45017</v>
      </c>
      <c r="M68" s="1">
        <v>45047</v>
      </c>
      <c r="N68" s="2">
        <v>419</v>
      </c>
      <c r="O68" s="2">
        <v>583698</v>
      </c>
      <c r="P68" s="1">
        <v>45200</v>
      </c>
      <c r="T68" s="2">
        <v>935</v>
      </c>
      <c r="U68" s="2">
        <v>821264.51879999996</v>
      </c>
      <c r="V68" s="1">
        <v>45413</v>
      </c>
      <c r="Z68" s="2">
        <v>11649</v>
      </c>
      <c r="AA68" s="2">
        <v>13047226.566</v>
      </c>
      <c r="AB68" s="1">
        <v>45108</v>
      </c>
      <c r="AC68" s="2">
        <v>794</v>
      </c>
      <c r="AD68" s="2">
        <v>1529637.2916000001</v>
      </c>
      <c r="AE68" s="1">
        <v>45536</v>
      </c>
      <c r="AF68" s="2">
        <v>11833</v>
      </c>
      <c r="AG68" s="2">
        <v>11698410.319700001</v>
      </c>
      <c r="AH68" s="1">
        <v>45078</v>
      </c>
      <c r="AL68" s="2">
        <v>103</v>
      </c>
      <c r="AM68" s="2">
        <v>298216.875</v>
      </c>
      <c r="AN68" s="1">
        <v>45200</v>
      </c>
      <c r="AO68" s="2">
        <v>1170</v>
      </c>
      <c r="AP68" s="2">
        <v>2389485.0276000001</v>
      </c>
      <c r="AQ68" s="1">
        <v>45413</v>
      </c>
      <c r="AR68" s="2">
        <v>77</v>
      </c>
      <c r="AS68" s="2">
        <v>90500.676000000007</v>
      </c>
      <c r="AT68" s="1">
        <v>45047</v>
      </c>
      <c r="AU68" s="2">
        <v>2891</v>
      </c>
      <c r="AV68" s="2">
        <v>6208033.0743333334</v>
      </c>
      <c r="AW68" s="1">
        <v>45108</v>
      </c>
      <c r="AX68" s="2">
        <v>5360</v>
      </c>
      <c r="AY68" s="2">
        <v>39540439.240999989</v>
      </c>
      <c r="AZ68" s="1">
        <v>45231</v>
      </c>
      <c r="BA68" s="2">
        <v>534</v>
      </c>
      <c r="BB68" s="2">
        <v>761855.49593333341</v>
      </c>
      <c r="BC68" s="1">
        <v>45352</v>
      </c>
      <c r="BD68" s="2">
        <v>593</v>
      </c>
      <c r="BE68" s="2">
        <v>591443.26560000004</v>
      </c>
      <c r="BF68" s="1">
        <v>45108</v>
      </c>
      <c r="BJ68" s="2">
        <v>404</v>
      </c>
      <c r="BK68" s="2">
        <v>209741.60035966669</v>
      </c>
      <c r="BL68" s="1">
        <v>45170</v>
      </c>
      <c r="BP68" s="2">
        <v>5</v>
      </c>
      <c r="BQ68" s="2">
        <v>7798.0848000000005</v>
      </c>
      <c r="BR68" s="1">
        <v>45261</v>
      </c>
      <c r="CN68" s="2">
        <v>6</v>
      </c>
      <c r="CO68" s="2">
        <v>10395.200000000001</v>
      </c>
      <c r="CP68" s="1">
        <v>45200</v>
      </c>
      <c r="CW68" s="2">
        <v>99</v>
      </c>
      <c r="CX68" s="2">
        <v>74799.265199999994</v>
      </c>
      <c r="CY68" s="1">
        <v>45444</v>
      </c>
      <c r="DC68" s="2">
        <v>31787274.94206433</v>
      </c>
      <c r="DD68" s="2">
        <v>46075669.559861995</v>
      </c>
    </row>
    <row r="69" spans="1:108">
      <c r="A69" t="s">
        <v>316</v>
      </c>
      <c r="B69" t="s">
        <v>519</v>
      </c>
      <c r="C69" t="s">
        <v>317</v>
      </c>
      <c r="D69" t="s">
        <v>519</v>
      </c>
      <c r="E69" t="s">
        <v>561</v>
      </c>
      <c r="F69" t="s">
        <v>317</v>
      </c>
      <c r="G69" t="s">
        <v>588</v>
      </c>
      <c r="H69">
        <v>2022</v>
      </c>
      <c r="I69" s="1">
        <v>41030</v>
      </c>
      <c r="J69" s="1">
        <v>43831</v>
      </c>
      <c r="K69" s="1">
        <v>41030</v>
      </c>
      <c r="L69" s="1">
        <v>43831</v>
      </c>
      <c r="M69" s="1">
        <v>41030</v>
      </c>
      <c r="T69" s="2">
        <v>603</v>
      </c>
      <c r="U69" s="2">
        <v>1317305.0484</v>
      </c>
      <c r="V69" s="1">
        <v>44287</v>
      </c>
      <c r="W69" s="2">
        <v>3601</v>
      </c>
      <c r="X69" s="2">
        <v>5907891.9900000002</v>
      </c>
      <c r="Z69" s="2">
        <v>3285</v>
      </c>
      <c r="AA69" s="2">
        <v>5221833.5532</v>
      </c>
      <c r="AB69" s="1">
        <v>43983</v>
      </c>
      <c r="AC69" s="2">
        <v>2853</v>
      </c>
      <c r="AD69" s="2">
        <v>5622677.1875999998</v>
      </c>
      <c r="AE69" s="1">
        <v>44197</v>
      </c>
      <c r="AF69" s="2">
        <v>2928</v>
      </c>
      <c r="AG69" s="2">
        <v>3643971.259633333</v>
      </c>
      <c r="AH69" s="1">
        <v>41030</v>
      </c>
      <c r="AO69" s="2">
        <v>1304</v>
      </c>
      <c r="AP69" s="2">
        <v>2781416.352</v>
      </c>
      <c r="AQ69" s="1">
        <v>44378</v>
      </c>
      <c r="AR69" s="2">
        <v>101</v>
      </c>
      <c r="AS69" s="2">
        <v>218318.88586666668</v>
      </c>
      <c r="AT69" s="1">
        <v>43405</v>
      </c>
      <c r="AU69" s="2">
        <v>613</v>
      </c>
      <c r="AV69" s="2">
        <v>1268592.3436666667</v>
      </c>
      <c r="AW69" s="1">
        <v>44013</v>
      </c>
      <c r="AX69" s="2">
        <v>12304</v>
      </c>
      <c r="AY69" s="2">
        <v>66652615.757999994</v>
      </c>
      <c r="AZ69" s="1">
        <v>43374</v>
      </c>
      <c r="BD69" s="2">
        <v>215</v>
      </c>
      <c r="BE69" s="2">
        <v>503658.13080000004</v>
      </c>
      <c r="BF69" s="1">
        <v>43983</v>
      </c>
      <c r="BJ69" s="2">
        <v>151</v>
      </c>
      <c r="BK69" s="2">
        <v>249137.47768000001</v>
      </c>
      <c r="BL69" s="1">
        <v>44501</v>
      </c>
      <c r="BP69" s="2">
        <v>44</v>
      </c>
      <c r="BQ69" s="2">
        <v>99297.303599999999</v>
      </c>
      <c r="BR69" s="1">
        <v>44105</v>
      </c>
      <c r="BY69" s="2">
        <v>155</v>
      </c>
      <c r="BZ69" s="2">
        <v>299423.78399999999</v>
      </c>
      <c r="CA69" s="1">
        <v>44652</v>
      </c>
      <c r="CN69" s="2">
        <v>608</v>
      </c>
      <c r="CO69" s="2">
        <v>902262.8187200001</v>
      </c>
      <c r="CP69" s="1">
        <v>45047</v>
      </c>
      <c r="CQ69" s="2">
        <v>352</v>
      </c>
      <c r="CR69" s="2">
        <v>615413.27760000003</v>
      </c>
      <c r="CS69" s="1">
        <v>44013</v>
      </c>
      <c r="CT69" s="2">
        <v>61</v>
      </c>
      <c r="CU69" s="2">
        <v>100086.36</v>
      </c>
      <c r="CV69" s="1">
        <v>44562</v>
      </c>
      <c r="CW69" s="2">
        <v>48</v>
      </c>
      <c r="CX69" s="2">
        <v>72845.269199999995</v>
      </c>
      <c r="CY69" s="1">
        <v>44348</v>
      </c>
      <c r="DC69" s="2">
        <v>94848062.030999973</v>
      </c>
      <c r="DD69" s="2">
        <v>628684.76896666666</v>
      </c>
    </row>
    <row r="70" spans="1:108">
      <c r="A70" t="s">
        <v>319</v>
      </c>
      <c r="B70" t="s">
        <v>527</v>
      </c>
      <c r="C70" t="s">
        <v>320</v>
      </c>
      <c r="D70" t="s">
        <v>527</v>
      </c>
      <c r="E70" t="s">
        <v>596</v>
      </c>
      <c r="F70" t="s">
        <v>320</v>
      </c>
      <c r="G70" t="s">
        <v>532</v>
      </c>
      <c r="H70">
        <v>2024</v>
      </c>
      <c r="I70" s="1">
        <v>45170</v>
      </c>
      <c r="J70" s="1">
        <v>45108</v>
      </c>
      <c r="K70" s="1">
        <v>45170</v>
      </c>
      <c r="L70" s="1">
        <v>45108</v>
      </c>
      <c r="M70" s="1">
        <v>45017</v>
      </c>
      <c r="N70" s="2">
        <v>0</v>
      </c>
      <c r="O70" s="2">
        <v>0</v>
      </c>
      <c r="P70" s="1">
        <v>45658</v>
      </c>
      <c r="Q70" s="2">
        <v>0</v>
      </c>
      <c r="R70" s="2">
        <v>0</v>
      </c>
      <c r="W70" s="2">
        <v>4905</v>
      </c>
      <c r="X70" s="2">
        <v>663281.70479999995</v>
      </c>
      <c r="Y70" s="1">
        <v>45017</v>
      </c>
      <c r="Z70" s="2">
        <v>67318</v>
      </c>
      <c r="AA70" s="2">
        <v>16053294.285600001</v>
      </c>
      <c r="AB70" s="1">
        <v>45323</v>
      </c>
      <c r="AC70" s="2">
        <v>0</v>
      </c>
      <c r="AD70" s="2">
        <v>0</v>
      </c>
      <c r="AE70" s="1">
        <v>45689</v>
      </c>
      <c r="AF70" s="2">
        <v>23058</v>
      </c>
      <c r="AG70" s="2">
        <v>5628926.2420999995</v>
      </c>
      <c r="AH70" s="1">
        <v>45505</v>
      </c>
      <c r="AL70" s="2">
        <v>1320</v>
      </c>
      <c r="AM70" s="2">
        <v>293610.92249999999</v>
      </c>
      <c r="AN70" s="1">
        <v>45536</v>
      </c>
      <c r="AO70" s="2">
        <v>0</v>
      </c>
      <c r="AP70" s="2">
        <v>0</v>
      </c>
      <c r="AQ70" s="1">
        <v>45717</v>
      </c>
      <c r="AR70" s="2">
        <v>0</v>
      </c>
      <c r="AS70" s="2">
        <v>0</v>
      </c>
      <c r="AT70" s="1">
        <v>45292</v>
      </c>
      <c r="AU70" s="2">
        <v>40620</v>
      </c>
      <c r="AV70" s="2">
        <v>12002468.133166667</v>
      </c>
      <c r="AW70" s="1">
        <v>45383</v>
      </c>
      <c r="AX70" s="2">
        <v>93990</v>
      </c>
      <c r="AY70" s="2">
        <v>107865461.56899998</v>
      </c>
      <c r="AZ70" s="1">
        <v>45170</v>
      </c>
      <c r="BA70" s="2">
        <v>0</v>
      </c>
      <c r="BB70" s="2">
        <v>0</v>
      </c>
      <c r="BD70" s="2">
        <v>7140</v>
      </c>
      <c r="BE70" s="2">
        <v>1623773.6592000001</v>
      </c>
      <c r="BF70" s="1">
        <v>45352</v>
      </c>
      <c r="BJ70" s="2">
        <v>0</v>
      </c>
      <c r="BK70" s="2">
        <v>0</v>
      </c>
      <c r="BL70" s="1">
        <v>45689</v>
      </c>
      <c r="BP70" s="2">
        <v>0</v>
      </c>
      <c r="BQ70" s="2">
        <v>0</v>
      </c>
      <c r="BR70" s="1">
        <v>45689</v>
      </c>
      <c r="BY70" s="2">
        <v>1410</v>
      </c>
      <c r="BZ70" s="2">
        <v>314658.98639999999</v>
      </c>
      <c r="CA70" s="1">
        <v>45505</v>
      </c>
      <c r="CQ70" s="2">
        <v>303</v>
      </c>
      <c r="CR70" s="2">
        <v>0</v>
      </c>
      <c r="CS70" s="1">
        <v>45474</v>
      </c>
      <c r="DC70" s="2">
        <v>89125846.164566651</v>
      </c>
      <c r="DD70" s="2">
        <v>55319629.338199995</v>
      </c>
    </row>
    <row r="71" spans="1:108">
      <c r="A71" t="s">
        <v>321</v>
      </c>
      <c r="B71" t="s">
        <v>536</v>
      </c>
      <c r="C71" t="s">
        <v>322</v>
      </c>
      <c r="D71" t="s">
        <v>527</v>
      </c>
      <c r="E71" t="s">
        <v>597</v>
      </c>
      <c r="F71" t="s">
        <v>322</v>
      </c>
      <c r="G71" t="s">
        <v>527</v>
      </c>
      <c r="H71">
        <v>2022</v>
      </c>
      <c r="J71" s="1">
        <v>44470</v>
      </c>
      <c r="K71" s="1">
        <v>44531</v>
      </c>
      <c r="L71" s="1">
        <v>44470</v>
      </c>
      <c r="M71" s="1">
        <v>44531</v>
      </c>
      <c r="N71" s="2">
        <v>21494</v>
      </c>
      <c r="O71" s="2">
        <v>27196674</v>
      </c>
      <c r="P71" s="1">
        <v>44562</v>
      </c>
      <c r="Q71" s="2">
        <v>1809270</v>
      </c>
      <c r="R71" s="2">
        <v>55080025.280599996</v>
      </c>
      <c r="T71" s="2">
        <v>16545</v>
      </c>
      <c r="U71" s="2">
        <v>724750.54080000008</v>
      </c>
      <c r="V71" s="1">
        <v>44652</v>
      </c>
      <c r="W71" s="2">
        <v>469128</v>
      </c>
      <c r="X71" s="2">
        <v>15725817.9804</v>
      </c>
      <c r="Y71" s="1">
        <v>44562</v>
      </c>
      <c r="Z71" s="2">
        <v>421924</v>
      </c>
      <c r="AA71" s="2">
        <v>11697312.158400001</v>
      </c>
      <c r="AB71" s="1">
        <v>44593</v>
      </c>
      <c r="AC71" s="2">
        <v>198947</v>
      </c>
      <c r="AD71" s="2">
        <v>11929305.1812</v>
      </c>
      <c r="AE71" s="1">
        <v>44593</v>
      </c>
      <c r="AF71" s="2">
        <v>164605</v>
      </c>
      <c r="AG71" s="2">
        <v>20069826.180266667</v>
      </c>
      <c r="AH71" s="1">
        <v>44986</v>
      </c>
      <c r="AI71" s="2">
        <v>3210</v>
      </c>
      <c r="AJ71" s="2">
        <v>152817.4032</v>
      </c>
      <c r="AK71" s="1">
        <v>44562</v>
      </c>
      <c r="AL71" s="2">
        <v>23310</v>
      </c>
      <c r="AM71" s="2">
        <v>963846.70616666658</v>
      </c>
      <c r="AN71" s="1">
        <v>44713</v>
      </c>
      <c r="AO71" s="2">
        <v>34133</v>
      </c>
      <c r="AP71" s="2">
        <v>1527383.4839999999</v>
      </c>
      <c r="AQ71" s="1">
        <v>44652</v>
      </c>
      <c r="AR71" s="2">
        <v>31770</v>
      </c>
      <c r="AS71" s="2">
        <v>1290145.8472</v>
      </c>
      <c r="AT71" s="1">
        <v>44562</v>
      </c>
      <c r="AU71" s="2">
        <v>257790</v>
      </c>
      <c r="AV71" s="2">
        <v>136.20466666666667</v>
      </c>
      <c r="AW71" s="1">
        <v>44562</v>
      </c>
      <c r="AX71" s="2">
        <v>19141963</v>
      </c>
      <c r="AY71" s="2">
        <v>1263698910.316</v>
      </c>
      <c r="AZ71" s="1">
        <v>44531</v>
      </c>
      <c r="BA71" s="2">
        <v>39060</v>
      </c>
      <c r="BB71" s="2">
        <v>1989468.0518666669</v>
      </c>
      <c r="BC71" s="1">
        <v>45231</v>
      </c>
      <c r="BD71" s="2">
        <v>381720</v>
      </c>
      <c r="BE71" s="2">
        <v>16762738.0272</v>
      </c>
      <c r="BF71" s="1">
        <v>44652</v>
      </c>
      <c r="BG71" s="2">
        <v>180</v>
      </c>
      <c r="BH71" s="2">
        <v>5340.294218666666</v>
      </c>
      <c r="BI71" s="1">
        <v>45536</v>
      </c>
      <c r="BJ71" s="2">
        <v>257580</v>
      </c>
      <c r="BK71" s="2">
        <v>11744130.352588667</v>
      </c>
      <c r="BL71" s="1">
        <v>44774</v>
      </c>
      <c r="BM71" s="2">
        <v>13230</v>
      </c>
      <c r="BN71" s="2">
        <v>389359.80599999998</v>
      </c>
      <c r="BO71" s="1">
        <v>44927</v>
      </c>
      <c r="BP71" s="2">
        <v>48960</v>
      </c>
      <c r="BQ71" s="2">
        <v>2137673.1156000001</v>
      </c>
      <c r="BR71" s="1">
        <v>44713</v>
      </c>
      <c r="BS71" s="2">
        <v>120</v>
      </c>
      <c r="BT71" s="2">
        <v>5797.8492000000006</v>
      </c>
      <c r="BU71" s="1">
        <v>44621</v>
      </c>
      <c r="BV71" s="2">
        <v>160</v>
      </c>
      <c r="BW71" s="2">
        <v>12249.122483333334</v>
      </c>
      <c r="BX71" s="1">
        <v>44986</v>
      </c>
      <c r="BY71" s="2">
        <v>0</v>
      </c>
      <c r="BZ71" s="2">
        <v>0</v>
      </c>
      <c r="CA71" s="1">
        <v>44652</v>
      </c>
      <c r="CB71" s="2">
        <v>28710</v>
      </c>
      <c r="CC71" s="2">
        <v>754431.25909333327</v>
      </c>
      <c r="CD71" s="1">
        <v>44562</v>
      </c>
      <c r="CE71" s="2">
        <v>3120</v>
      </c>
      <c r="CF71" s="2">
        <v>136666.3584</v>
      </c>
      <c r="CG71" s="1">
        <v>44774</v>
      </c>
      <c r="CH71" s="2">
        <v>2520</v>
      </c>
      <c r="CI71" s="2">
        <v>58401.027520000003</v>
      </c>
      <c r="CJ71" s="1">
        <v>45597</v>
      </c>
      <c r="CK71" s="2">
        <v>295320</v>
      </c>
      <c r="CL71" s="2">
        <v>8465945.0026666671</v>
      </c>
      <c r="CN71" s="2">
        <v>10710</v>
      </c>
      <c r="CO71" s="2">
        <v>570885.32613333338</v>
      </c>
      <c r="CP71" s="1">
        <v>44593</v>
      </c>
      <c r="CQ71" s="2">
        <v>4305</v>
      </c>
      <c r="CR71" s="2">
        <v>197723.5128</v>
      </c>
      <c r="CS71" s="1">
        <v>44713</v>
      </c>
      <c r="CT71" s="2">
        <v>84840</v>
      </c>
      <c r="CU71" s="2">
        <v>2200825.9680000003</v>
      </c>
      <c r="CV71" s="1">
        <v>44743</v>
      </c>
      <c r="CW71" s="2">
        <v>8730</v>
      </c>
      <c r="CX71" s="2">
        <v>228395.2836</v>
      </c>
      <c r="CY71" s="1">
        <v>44805</v>
      </c>
      <c r="DC71" s="2">
        <v>113827555.14373398</v>
      </c>
      <c r="DD71" s="2">
        <v>1341889426.4965367</v>
      </c>
    </row>
    <row r="72" spans="1:108">
      <c r="A72" t="s">
        <v>324</v>
      </c>
      <c r="B72" t="s">
        <v>527</v>
      </c>
      <c r="C72" t="s">
        <v>325</v>
      </c>
      <c r="D72" t="s">
        <v>523</v>
      </c>
      <c r="E72" t="s">
        <v>598</v>
      </c>
      <c r="F72" t="s">
        <v>325</v>
      </c>
      <c r="G72" t="s">
        <v>599</v>
      </c>
      <c r="H72">
        <v>2023</v>
      </c>
      <c r="I72" s="1">
        <v>45170</v>
      </c>
      <c r="J72" s="1">
        <v>45108</v>
      </c>
      <c r="K72" s="1">
        <v>45170</v>
      </c>
      <c r="L72" s="1">
        <v>45108</v>
      </c>
      <c r="M72" s="1">
        <v>45170</v>
      </c>
      <c r="T72" s="2">
        <v>60936</v>
      </c>
      <c r="U72" s="2">
        <v>63622604.971200004</v>
      </c>
      <c r="V72" s="1">
        <v>45383</v>
      </c>
      <c r="W72" s="2">
        <v>235695</v>
      </c>
      <c r="X72" s="2">
        <v>65765776.124400005</v>
      </c>
      <c r="Y72" s="1">
        <v>45170</v>
      </c>
      <c r="Z72" s="2">
        <v>342258</v>
      </c>
      <c r="AA72" s="2">
        <v>178679208.49680001</v>
      </c>
      <c r="AB72" s="1">
        <v>45170</v>
      </c>
      <c r="AC72" s="2">
        <v>132092</v>
      </c>
      <c r="AD72" s="2">
        <v>102992077.34639999</v>
      </c>
      <c r="AE72" s="1">
        <v>45566</v>
      </c>
      <c r="AF72" s="2">
        <v>3699</v>
      </c>
      <c r="AG72" s="2">
        <v>13300447.190966668</v>
      </c>
      <c r="AH72" s="1">
        <v>45413</v>
      </c>
      <c r="AO72" s="2">
        <v>54403</v>
      </c>
      <c r="AP72" s="2">
        <v>61409188.407600001</v>
      </c>
      <c r="AQ72" s="1">
        <v>45170</v>
      </c>
      <c r="AX72" s="2">
        <v>543723</v>
      </c>
      <c r="AY72" s="2">
        <v>374376998.51299989</v>
      </c>
      <c r="AZ72" s="1">
        <v>45170</v>
      </c>
      <c r="BA72" s="2">
        <v>48955</v>
      </c>
      <c r="BB72" s="2">
        <v>27311423.358333334</v>
      </c>
      <c r="BC72" s="1">
        <v>45566</v>
      </c>
      <c r="BP72" s="2">
        <v>17635</v>
      </c>
      <c r="BQ72" s="2">
        <v>13199530.858800001</v>
      </c>
      <c r="CB72" s="2">
        <v>0</v>
      </c>
      <c r="CC72" s="2">
        <v>0</v>
      </c>
      <c r="CD72" s="1">
        <v>45689</v>
      </c>
      <c r="CQ72" s="2">
        <v>27900</v>
      </c>
      <c r="CR72" s="2">
        <v>8924329.3128000014</v>
      </c>
      <c r="CS72" s="1">
        <v>45566</v>
      </c>
      <c r="DC72" s="2">
        <v>674667434.97386658</v>
      </c>
      <c r="DD72" s="2">
        <v>234914149.60643327</v>
      </c>
    </row>
    <row r="73" spans="1:108">
      <c r="A73" t="s">
        <v>327</v>
      </c>
      <c r="B73" t="s">
        <v>527</v>
      </c>
      <c r="C73" t="s">
        <v>328</v>
      </c>
      <c r="D73" t="s">
        <v>520</v>
      </c>
      <c r="E73" t="s">
        <v>593</v>
      </c>
      <c r="F73" t="s">
        <v>328</v>
      </c>
      <c r="G73" t="s">
        <v>545</v>
      </c>
      <c r="H73">
        <v>2023</v>
      </c>
      <c r="I73" s="1">
        <v>44378</v>
      </c>
      <c r="J73" s="1">
        <v>44470</v>
      </c>
      <c r="K73" s="1">
        <v>44378</v>
      </c>
      <c r="L73" s="1">
        <v>44470</v>
      </c>
      <c r="M73" s="1">
        <v>44378</v>
      </c>
      <c r="N73" s="2">
        <v>0</v>
      </c>
      <c r="O73" s="2">
        <v>0</v>
      </c>
      <c r="P73" s="1">
        <v>45748</v>
      </c>
      <c r="T73" s="2">
        <v>587</v>
      </c>
      <c r="U73" s="2">
        <v>205002.5208</v>
      </c>
      <c r="V73" s="1">
        <v>44805</v>
      </c>
      <c r="W73" s="2">
        <v>7423</v>
      </c>
      <c r="X73" s="2">
        <v>5666069.3231999995</v>
      </c>
      <c r="Y73" s="1">
        <v>44896</v>
      </c>
      <c r="Z73" s="2">
        <v>9229</v>
      </c>
      <c r="AA73" s="2">
        <v>3287583.3540000003</v>
      </c>
      <c r="AB73" s="1">
        <v>44440</v>
      </c>
      <c r="AC73" s="2">
        <v>8776</v>
      </c>
      <c r="AD73" s="2">
        <v>4331173.8360000001</v>
      </c>
      <c r="AE73" s="1">
        <v>44896</v>
      </c>
      <c r="AO73" s="2">
        <v>2695</v>
      </c>
      <c r="AP73" s="2">
        <v>954309.27240000002</v>
      </c>
      <c r="AQ73" s="1">
        <v>45200</v>
      </c>
      <c r="AR73" s="2">
        <v>510</v>
      </c>
      <c r="AS73" s="2">
        <v>126203.28933333335</v>
      </c>
      <c r="AT73" s="1">
        <v>44378</v>
      </c>
      <c r="AU73" s="2">
        <v>4830</v>
      </c>
      <c r="AV73" s="2">
        <v>3428450.6766666668</v>
      </c>
      <c r="AW73" s="1">
        <v>44682</v>
      </c>
      <c r="BD73" s="2">
        <v>150</v>
      </c>
      <c r="BE73" s="2">
        <v>55241.406000000003</v>
      </c>
      <c r="BF73" s="1">
        <v>44440</v>
      </c>
      <c r="BJ73" s="2">
        <v>0</v>
      </c>
      <c r="BK73" s="2">
        <v>0</v>
      </c>
      <c r="BL73" s="1">
        <v>44958</v>
      </c>
      <c r="BV73" s="2">
        <v>600</v>
      </c>
      <c r="BW73" s="2">
        <v>207108.39501333336</v>
      </c>
      <c r="BX73" s="1">
        <v>45047</v>
      </c>
      <c r="BY73" s="2">
        <v>0</v>
      </c>
      <c r="BZ73" s="2">
        <v>0</v>
      </c>
      <c r="CA73" s="1">
        <v>45627</v>
      </c>
      <c r="CN73" s="2">
        <v>990</v>
      </c>
      <c r="CO73" s="2">
        <v>739806.28661333327</v>
      </c>
      <c r="CP73" s="1">
        <v>44958</v>
      </c>
      <c r="CQ73" s="2">
        <v>770</v>
      </c>
      <c r="CR73" s="2">
        <v>124274.14559999999</v>
      </c>
      <c r="CS73" s="1">
        <v>44774</v>
      </c>
      <c r="CW73" s="2">
        <v>120</v>
      </c>
      <c r="CX73" s="2">
        <v>73116.740399999995</v>
      </c>
      <c r="CY73" s="1">
        <v>45108</v>
      </c>
      <c r="DC73" s="2">
        <v>10250858.56968</v>
      </c>
      <c r="DD73" s="2">
        <v>8947480.676346669</v>
      </c>
    </row>
    <row r="74" spans="1:108">
      <c r="A74" t="s">
        <v>330</v>
      </c>
      <c r="B74" t="s">
        <v>519</v>
      </c>
      <c r="C74" t="s">
        <v>331</v>
      </c>
      <c r="D74" t="s">
        <v>519</v>
      </c>
      <c r="E74" t="s">
        <v>537</v>
      </c>
      <c r="F74" t="s">
        <v>331</v>
      </c>
      <c r="G74" t="s">
        <v>575</v>
      </c>
      <c r="H74">
        <v>2024</v>
      </c>
      <c r="I74" s="1">
        <v>44713</v>
      </c>
      <c r="J74" s="1">
        <v>44652</v>
      </c>
      <c r="K74" s="1">
        <v>44713</v>
      </c>
      <c r="L74" s="1">
        <v>44652</v>
      </c>
      <c r="M74" s="1">
        <v>44501</v>
      </c>
      <c r="T74" s="2">
        <v>69</v>
      </c>
      <c r="U74" s="2">
        <v>305921.1936</v>
      </c>
      <c r="V74" s="1">
        <v>45413</v>
      </c>
      <c r="W74" s="2">
        <v>5496</v>
      </c>
      <c r="X74" s="2">
        <v>22598981.0112</v>
      </c>
      <c r="Y74" s="1">
        <v>44682</v>
      </c>
      <c r="Z74" s="2">
        <v>1055</v>
      </c>
      <c r="AA74" s="2">
        <v>3835009.5035999999</v>
      </c>
      <c r="AB74" s="1">
        <v>44835</v>
      </c>
      <c r="AC74" s="2">
        <v>957</v>
      </c>
      <c r="AD74" s="2">
        <v>4475359.3499999996</v>
      </c>
      <c r="AE74" s="1">
        <v>45292</v>
      </c>
      <c r="AF74" s="2">
        <v>131</v>
      </c>
      <c r="AG74" s="2">
        <v>543154.0355</v>
      </c>
      <c r="AH74" s="1">
        <v>44713</v>
      </c>
      <c r="AO74" s="2">
        <v>222</v>
      </c>
      <c r="AP74" s="2">
        <v>1117581.3</v>
      </c>
      <c r="AQ74" s="1">
        <v>45444</v>
      </c>
      <c r="AU74" s="2">
        <v>517</v>
      </c>
      <c r="AV74" s="2">
        <v>2928814.3238333333</v>
      </c>
      <c r="AW74" s="1">
        <v>44896</v>
      </c>
      <c r="AX74" s="2">
        <v>3752</v>
      </c>
      <c r="AY74" s="2">
        <v>32085061.916999996</v>
      </c>
      <c r="AZ74" s="1">
        <v>44805</v>
      </c>
      <c r="BD74" s="2">
        <v>50</v>
      </c>
      <c r="BE74" s="2">
        <v>251707.5</v>
      </c>
      <c r="BF74" s="1">
        <v>44835</v>
      </c>
      <c r="BJ74" s="2">
        <v>68</v>
      </c>
      <c r="BK74" s="2">
        <v>0.41373966666666667</v>
      </c>
      <c r="BL74" s="1">
        <v>45323</v>
      </c>
      <c r="BV74" s="2">
        <v>57</v>
      </c>
      <c r="BW74" s="2">
        <v>216806.11874999999</v>
      </c>
      <c r="BX74" s="1">
        <v>45047</v>
      </c>
      <c r="CN74" s="2">
        <v>0</v>
      </c>
      <c r="CO74" s="2">
        <v>0</v>
      </c>
      <c r="CP74" s="1">
        <v>45108</v>
      </c>
      <c r="CQ74" s="2">
        <v>308</v>
      </c>
      <c r="CR74" s="2">
        <v>1457175.3636</v>
      </c>
      <c r="CS74" s="1">
        <v>44501</v>
      </c>
      <c r="DC74" s="2">
        <v>55580830.904222332</v>
      </c>
      <c r="DD74" s="2">
        <v>14234741.126600664</v>
      </c>
    </row>
    <row r="75" spans="1:108">
      <c r="A75" t="s">
        <v>332</v>
      </c>
      <c r="B75" t="s">
        <v>527</v>
      </c>
      <c r="C75" t="s">
        <v>333</v>
      </c>
      <c r="D75" t="s">
        <v>527</v>
      </c>
      <c r="E75" t="s">
        <v>600</v>
      </c>
      <c r="F75" t="s">
        <v>333</v>
      </c>
      <c r="G75" t="s">
        <v>527</v>
      </c>
      <c r="H75">
        <v>2021</v>
      </c>
      <c r="I75" s="1">
        <v>41395</v>
      </c>
      <c r="J75" s="1">
        <v>43831</v>
      </c>
      <c r="K75" s="1">
        <v>41395</v>
      </c>
      <c r="L75" s="1">
        <v>43831</v>
      </c>
      <c r="M75" s="1">
        <v>41395</v>
      </c>
      <c r="N75" s="2">
        <v>75960</v>
      </c>
      <c r="O75" s="2">
        <v>122544</v>
      </c>
      <c r="P75" s="1">
        <v>44562</v>
      </c>
      <c r="AC75" s="2">
        <v>911568</v>
      </c>
      <c r="AD75" s="2">
        <v>1360665.8604000001</v>
      </c>
      <c r="AE75" s="1">
        <v>42278</v>
      </c>
      <c r="AO75" s="2">
        <v>373604</v>
      </c>
      <c r="AP75" s="2">
        <v>573785.70480000007</v>
      </c>
      <c r="AQ75" s="1">
        <v>42583</v>
      </c>
      <c r="AU75" s="2">
        <v>29596</v>
      </c>
      <c r="AV75" s="2">
        <v>65458.887499999997</v>
      </c>
      <c r="AW75" s="1">
        <v>42856</v>
      </c>
      <c r="AX75" s="2">
        <v>687090</v>
      </c>
      <c r="AY75" s="2">
        <v>7318665.6449999996</v>
      </c>
      <c r="AZ75" s="1">
        <v>41395</v>
      </c>
      <c r="DC75" s="2">
        <v>413623.89533333329</v>
      </c>
      <c r="DD75" s="2">
        <v>9027496.202366665</v>
      </c>
    </row>
    <row r="76" spans="1:108">
      <c r="A76" t="s">
        <v>334</v>
      </c>
      <c r="B76" t="s">
        <v>527</v>
      </c>
      <c r="C76" t="s">
        <v>335</v>
      </c>
      <c r="D76" t="s">
        <v>536</v>
      </c>
      <c r="E76" t="s">
        <v>525</v>
      </c>
      <c r="F76" t="s">
        <v>335</v>
      </c>
      <c r="G76" t="s">
        <v>527</v>
      </c>
      <c r="H76">
        <v>2022</v>
      </c>
      <c r="I76" s="1">
        <v>45231</v>
      </c>
      <c r="J76" s="1">
        <v>45200</v>
      </c>
      <c r="L76" s="1">
        <v>45200</v>
      </c>
      <c r="M76" s="1">
        <v>45231</v>
      </c>
      <c r="AX76" s="2">
        <v>2632</v>
      </c>
      <c r="AY76" s="2">
        <v>5609514.3399999999</v>
      </c>
      <c r="AZ76" s="1">
        <v>45231</v>
      </c>
      <c r="DD76" s="2">
        <v>5609514.3399999999</v>
      </c>
    </row>
    <row r="77" spans="1:108">
      <c r="A77" t="s">
        <v>336</v>
      </c>
      <c r="B77" t="s">
        <v>536</v>
      </c>
      <c r="C77" t="s">
        <v>337</v>
      </c>
      <c r="D77" t="s">
        <v>538</v>
      </c>
      <c r="E77" t="s">
        <v>555</v>
      </c>
      <c r="F77" t="s">
        <v>337</v>
      </c>
      <c r="G77" t="s">
        <v>527</v>
      </c>
      <c r="H77">
        <v>2022</v>
      </c>
      <c r="J77" s="1">
        <v>44378</v>
      </c>
      <c r="K77" s="1">
        <v>44593</v>
      </c>
      <c r="L77" s="1">
        <v>44652</v>
      </c>
      <c r="M77" s="1">
        <v>44378</v>
      </c>
      <c r="Q77" s="2">
        <v>632</v>
      </c>
      <c r="R77" s="2">
        <v>2448806.3731999998</v>
      </c>
      <c r="T77" s="2">
        <v>174</v>
      </c>
      <c r="U77" s="2">
        <v>790996.97160000005</v>
      </c>
      <c r="V77" s="1">
        <v>44986</v>
      </c>
      <c r="W77" s="2">
        <v>1149</v>
      </c>
      <c r="X77" s="2">
        <v>5333554.3931999998</v>
      </c>
      <c r="Y77" s="1">
        <v>44593</v>
      </c>
      <c r="Z77" s="2">
        <v>422</v>
      </c>
      <c r="AA77" s="2">
        <v>1962897.8688000001</v>
      </c>
      <c r="AB77" s="1">
        <v>44652</v>
      </c>
      <c r="AC77" s="2">
        <v>835</v>
      </c>
      <c r="AD77" s="2">
        <v>3491043.5603999998</v>
      </c>
      <c r="AE77" s="1">
        <v>44835</v>
      </c>
      <c r="AF77" s="2">
        <v>1126</v>
      </c>
      <c r="AG77" s="2">
        <v>3995001.4029333331</v>
      </c>
      <c r="AH77" s="1">
        <v>45170</v>
      </c>
      <c r="AO77" s="2">
        <v>712</v>
      </c>
      <c r="AP77" s="2">
        <v>3544489.08</v>
      </c>
      <c r="AQ77" s="1">
        <v>45047</v>
      </c>
      <c r="AU77" s="2">
        <v>747</v>
      </c>
      <c r="AV77" s="2">
        <v>3631745.1025</v>
      </c>
      <c r="AW77" s="1">
        <v>44621</v>
      </c>
      <c r="AX77" s="2">
        <v>6420</v>
      </c>
      <c r="AY77" s="2">
        <v>19424825.406999994</v>
      </c>
      <c r="AZ77" s="1">
        <v>44378</v>
      </c>
      <c r="BD77" s="2">
        <v>0</v>
      </c>
      <c r="BE77" s="2">
        <v>0</v>
      </c>
      <c r="BF77" s="1">
        <v>44652</v>
      </c>
      <c r="BJ77" s="2">
        <v>304</v>
      </c>
      <c r="BK77" s="2">
        <v>898895.76467599999</v>
      </c>
      <c r="BL77" s="1">
        <v>44927</v>
      </c>
      <c r="BP77" s="2">
        <v>144</v>
      </c>
      <c r="BQ77" s="2">
        <v>643743.23640000005</v>
      </c>
      <c r="BR77" s="1">
        <v>44927</v>
      </c>
      <c r="BV77" s="2">
        <v>233</v>
      </c>
      <c r="BW77" s="2">
        <v>736211.97220466682</v>
      </c>
      <c r="BX77" s="1">
        <v>44835</v>
      </c>
      <c r="CN77" s="2">
        <v>472</v>
      </c>
      <c r="CO77" s="2">
        <v>2477192.79232</v>
      </c>
      <c r="CP77" s="1">
        <v>45017</v>
      </c>
      <c r="CT77" s="2">
        <v>160</v>
      </c>
      <c r="CU77" s="2">
        <v>668942.32680000004</v>
      </c>
      <c r="CV77" s="1">
        <v>44927</v>
      </c>
      <c r="CW77" s="2">
        <v>72</v>
      </c>
      <c r="CX77" s="2">
        <v>221951.5716</v>
      </c>
      <c r="CY77" s="1">
        <v>45261</v>
      </c>
      <c r="DC77" s="2">
        <v>38768987.739367336</v>
      </c>
      <c r="DD77" s="2">
        <v>11501310.084266664</v>
      </c>
    </row>
    <row r="78" spans="1:108">
      <c r="A78" t="s">
        <v>340</v>
      </c>
      <c r="B78" t="s">
        <v>527</v>
      </c>
      <c r="C78" t="s">
        <v>341</v>
      </c>
      <c r="D78" t="s">
        <v>523</v>
      </c>
      <c r="E78" t="s">
        <v>537</v>
      </c>
      <c r="F78" t="s">
        <v>341</v>
      </c>
      <c r="G78" t="s">
        <v>527</v>
      </c>
      <c r="H78">
        <v>2022</v>
      </c>
      <c r="I78" s="1">
        <v>43252</v>
      </c>
      <c r="J78" s="1">
        <v>43831</v>
      </c>
      <c r="K78" s="1">
        <v>43647</v>
      </c>
      <c r="L78" s="1">
        <v>43831</v>
      </c>
      <c r="M78" s="1">
        <v>43282</v>
      </c>
      <c r="Z78" s="2">
        <v>17925</v>
      </c>
      <c r="AA78" s="2">
        <v>7142235.7379999999</v>
      </c>
      <c r="AB78" s="1">
        <v>43647</v>
      </c>
      <c r="AC78" s="2">
        <v>3700</v>
      </c>
      <c r="AD78" s="2">
        <v>1992315.2040000001</v>
      </c>
      <c r="AE78" s="1">
        <v>44378</v>
      </c>
      <c r="AF78" s="2">
        <v>8995</v>
      </c>
      <c r="AG78" s="2">
        <v>4270423.5925500011</v>
      </c>
      <c r="AH78" s="1">
        <v>45047</v>
      </c>
      <c r="AX78" s="2">
        <v>4352</v>
      </c>
      <c r="AY78" s="2">
        <v>3337960.8379999991</v>
      </c>
      <c r="AZ78" s="1">
        <v>43282</v>
      </c>
      <c r="BD78" s="2">
        <v>0</v>
      </c>
      <c r="BE78" s="2">
        <v>0</v>
      </c>
      <c r="BF78" s="1">
        <v>43647</v>
      </c>
      <c r="CW78" s="2">
        <v>90</v>
      </c>
      <c r="CX78" s="2">
        <v>22617.130799999999</v>
      </c>
      <c r="CY78" s="1">
        <v>44805</v>
      </c>
      <c r="DC78" s="2">
        <v>4599308.3522333344</v>
      </c>
      <c r="DD78" s="2">
        <v>12166244.151116665</v>
      </c>
    </row>
    <row r="79" spans="1:108">
      <c r="A79" t="s">
        <v>342</v>
      </c>
      <c r="B79" t="s">
        <v>527</v>
      </c>
      <c r="C79" t="s">
        <v>343</v>
      </c>
      <c r="D79" t="s">
        <v>538</v>
      </c>
      <c r="E79" t="s">
        <v>539</v>
      </c>
      <c r="F79" t="s">
        <v>343</v>
      </c>
      <c r="G79" t="s">
        <v>527</v>
      </c>
      <c r="H79">
        <v>2021</v>
      </c>
      <c r="I79" s="1">
        <v>44197</v>
      </c>
      <c r="J79" s="1">
        <v>43922</v>
      </c>
      <c r="K79" s="1">
        <v>44256</v>
      </c>
      <c r="L79" s="1">
        <v>43922</v>
      </c>
      <c r="M79" s="1">
        <v>43952</v>
      </c>
      <c r="T79" s="2">
        <v>145</v>
      </c>
      <c r="U79" s="2">
        <v>107331.06120000001</v>
      </c>
      <c r="V79" s="1">
        <v>44713</v>
      </c>
      <c r="W79" s="2">
        <v>3150</v>
      </c>
      <c r="X79" s="2">
        <v>2075965.6236</v>
      </c>
      <c r="Y79" s="1">
        <v>44256</v>
      </c>
      <c r="Z79" s="2">
        <v>5880</v>
      </c>
      <c r="AA79" s="2">
        <v>3787187.3160000001</v>
      </c>
      <c r="AB79" s="1">
        <v>44317</v>
      </c>
      <c r="AC79" s="2">
        <v>944</v>
      </c>
      <c r="AD79" s="2">
        <v>701836.58160000003</v>
      </c>
      <c r="AE79" s="1">
        <v>44713</v>
      </c>
      <c r="AF79" s="2">
        <v>4634</v>
      </c>
      <c r="AG79" s="2">
        <v>863328.93183333334</v>
      </c>
      <c r="AH79" s="1">
        <v>44348</v>
      </c>
      <c r="AL79" s="2">
        <v>56</v>
      </c>
      <c r="AM79" s="2">
        <v>38921.7255</v>
      </c>
      <c r="AN79" s="1">
        <v>44317</v>
      </c>
      <c r="AO79" s="2">
        <v>1139</v>
      </c>
      <c r="AP79" s="2">
        <v>938304.4044</v>
      </c>
      <c r="AQ79" s="1">
        <v>45292</v>
      </c>
      <c r="AR79" s="2">
        <v>154</v>
      </c>
      <c r="AS79" s="2">
        <v>90198.397333333342</v>
      </c>
      <c r="AT79" s="1">
        <v>44256</v>
      </c>
      <c r="AU79" s="2">
        <v>1876</v>
      </c>
      <c r="AV79" s="2">
        <v>1502312.3829999999</v>
      </c>
      <c r="AW79" s="1">
        <v>44378</v>
      </c>
      <c r="AX79" s="2">
        <v>336</v>
      </c>
      <c r="AY79" s="2">
        <v>556252.19299999997</v>
      </c>
      <c r="AZ79" s="1">
        <v>43952</v>
      </c>
      <c r="BA79" s="2">
        <v>14</v>
      </c>
      <c r="BB79" s="2">
        <v>12603.494433333333</v>
      </c>
      <c r="BC79" s="1">
        <v>45047</v>
      </c>
      <c r="BD79" s="2">
        <v>630</v>
      </c>
      <c r="BE79" s="2">
        <v>500322.91320000001</v>
      </c>
      <c r="BF79" s="1">
        <v>44317</v>
      </c>
      <c r="BJ79" s="2">
        <v>280</v>
      </c>
      <c r="BK79" s="2">
        <v>180905.36412899999</v>
      </c>
      <c r="BL79" s="1">
        <v>44896</v>
      </c>
      <c r="BP79" s="2">
        <v>70</v>
      </c>
      <c r="BQ79" s="2">
        <v>50811.353999999999</v>
      </c>
      <c r="BR79" s="1">
        <v>44317</v>
      </c>
      <c r="BV79" s="2">
        <v>0</v>
      </c>
      <c r="BW79" s="2">
        <v>0</v>
      </c>
      <c r="BX79" s="1">
        <v>45139</v>
      </c>
      <c r="CB79" s="2">
        <v>42</v>
      </c>
      <c r="CC79" s="2">
        <v>27674.373290666666</v>
      </c>
      <c r="CD79" s="1">
        <v>45200</v>
      </c>
      <c r="CN79" s="2">
        <v>56</v>
      </c>
      <c r="CO79" s="2">
        <v>44899.987359999999</v>
      </c>
      <c r="CP79" s="1">
        <v>44774</v>
      </c>
      <c r="CQ79" s="2">
        <v>28</v>
      </c>
      <c r="CR79" s="2">
        <v>20124.6672</v>
      </c>
      <c r="CS79" s="1">
        <v>44197</v>
      </c>
      <c r="CT79" s="2">
        <v>28</v>
      </c>
      <c r="CU79" s="2">
        <v>2.9832000000000001</v>
      </c>
      <c r="CV79" s="1">
        <v>45627</v>
      </c>
      <c r="CW79" s="2">
        <v>0</v>
      </c>
      <c r="CX79" s="2">
        <v>0</v>
      </c>
      <c r="CY79" s="1">
        <v>45717</v>
      </c>
      <c r="DC79" s="2">
        <v>4142477.0536493333</v>
      </c>
      <c r="DD79" s="2">
        <v>7356506.7006303314</v>
      </c>
    </row>
    <row r="80" spans="1:108">
      <c r="A80" t="s">
        <v>345</v>
      </c>
      <c r="B80" t="s">
        <v>527</v>
      </c>
      <c r="C80" t="s">
        <v>346</v>
      </c>
      <c r="D80" t="s">
        <v>527</v>
      </c>
      <c r="E80" t="s">
        <v>601</v>
      </c>
      <c r="F80" t="s">
        <v>346</v>
      </c>
      <c r="G80" t="s">
        <v>527</v>
      </c>
      <c r="H80">
        <v>2024</v>
      </c>
      <c r="I80" s="1">
        <v>45170</v>
      </c>
      <c r="J80" s="1">
        <v>45108</v>
      </c>
      <c r="K80" s="1">
        <v>45170</v>
      </c>
      <c r="L80" s="1">
        <v>45108</v>
      </c>
      <c r="M80" s="1">
        <v>45170</v>
      </c>
      <c r="AX80" s="2">
        <v>12924600</v>
      </c>
      <c r="AY80" s="2">
        <v>222026669.36199999</v>
      </c>
      <c r="AZ80" s="1">
        <v>45170</v>
      </c>
      <c r="DC80" s="2">
        <v>2848154.1499999994</v>
      </c>
      <c r="DD80" s="2">
        <v>219178515.21199998</v>
      </c>
    </row>
    <row r="81" spans="1:108">
      <c r="A81" t="s">
        <v>349</v>
      </c>
      <c r="B81" t="s">
        <v>538</v>
      </c>
      <c r="C81" t="s">
        <v>350</v>
      </c>
      <c r="D81" t="s">
        <v>538</v>
      </c>
      <c r="E81" t="s">
        <v>564</v>
      </c>
      <c r="F81" t="s">
        <v>350</v>
      </c>
      <c r="G81" t="s">
        <v>526</v>
      </c>
      <c r="H81">
        <v>2021</v>
      </c>
      <c r="I81" s="1">
        <v>42430</v>
      </c>
      <c r="J81" s="1">
        <v>43831</v>
      </c>
      <c r="K81" s="1">
        <v>42430</v>
      </c>
      <c r="L81" s="1">
        <v>43831</v>
      </c>
      <c r="M81" s="1">
        <v>42430</v>
      </c>
      <c r="N81" s="2">
        <v>32790</v>
      </c>
      <c r="O81" s="2">
        <v>578191</v>
      </c>
      <c r="P81" s="1">
        <v>44562</v>
      </c>
      <c r="T81" s="2">
        <v>13646</v>
      </c>
      <c r="U81" s="2">
        <v>230617.76760000002</v>
      </c>
      <c r="V81" s="1">
        <v>43040</v>
      </c>
      <c r="W81" s="2">
        <v>525780</v>
      </c>
      <c r="X81" s="2">
        <v>5222999.9844000004</v>
      </c>
      <c r="Y81" s="1">
        <v>42430</v>
      </c>
      <c r="Z81" s="2">
        <v>150905</v>
      </c>
      <c r="AA81" s="2">
        <v>1534037.5115999999</v>
      </c>
      <c r="AB81" s="1">
        <v>42583</v>
      </c>
      <c r="AC81" s="2">
        <v>83615</v>
      </c>
      <c r="AD81" s="2">
        <v>1364714.0628000002</v>
      </c>
      <c r="AE81" s="1">
        <v>42644</v>
      </c>
      <c r="AI81" s="2">
        <v>44730</v>
      </c>
      <c r="AJ81" s="2">
        <v>562732.9487999999</v>
      </c>
      <c r="AK81" s="1">
        <v>42430</v>
      </c>
      <c r="AL81" s="2">
        <v>19740</v>
      </c>
      <c r="AM81" s="2">
        <v>258174.95750000002</v>
      </c>
      <c r="AN81" s="1">
        <v>43040</v>
      </c>
      <c r="AO81" s="2">
        <v>78515</v>
      </c>
      <c r="AP81" s="2">
        <v>1159419.1884000001</v>
      </c>
      <c r="AQ81" s="1">
        <v>44228</v>
      </c>
      <c r="AR81" s="2">
        <v>9420</v>
      </c>
      <c r="AS81" s="2">
        <v>138061.3052</v>
      </c>
      <c r="AT81" s="1">
        <v>42430</v>
      </c>
      <c r="AU81" s="2">
        <v>52680</v>
      </c>
      <c r="AV81" s="2">
        <v>853426.18233333342</v>
      </c>
      <c r="AW81" s="1">
        <v>42614</v>
      </c>
      <c r="AX81" s="2">
        <v>0</v>
      </c>
      <c r="AY81" s="2">
        <v>0</v>
      </c>
      <c r="AZ81" s="1">
        <v>43770</v>
      </c>
      <c r="BA81" s="2">
        <v>12420</v>
      </c>
      <c r="BB81" s="2">
        <v>261321.27120000002</v>
      </c>
      <c r="BC81" s="1">
        <v>44136</v>
      </c>
      <c r="BD81" s="2">
        <v>10350</v>
      </c>
      <c r="BE81" s="2">
        <v>177545.14799999999</v>
      </c>
      <c r="BF81" s="1">
        <v>43160</v>
      </c>
      <c r="BJ81" s="2">
        <v>0</v>
      </c>
      <c r="BK81" s="2">
        <v>0</v>
      </c>
      <c r="BL81" s="1">
        <v>43952</v>
      </c>
      <c r="BP81" s="2">
        <v>10590</v>
      </c>
      <c r="BQ81" s="2">
        <v>114343.07280000002</v>
      </c>
      <c r="BR81" s="1">
        <v>43525</v>
      </c>
      <c r="BY81" s="2">
        <v>16290</v>
      </c>
      <c r="BZ81" s="2">
        <v>233733.72</v>
      </c>
      <c r="CA81" s="1">
        <v>42948</v>
      </c>
      <c r="CB81" s="2">
        <v>119280</v>
      </c>
      <c r="CC81" s="2">
        <v>183633.07248799998</v>
      </c>
      <c r="CD81" s="1">
        <v>44593</v>
      </c>
      <c r="CN81" s="2">
        <v>7500</v>
      </c>
      <c r="CO81" s="2">
        <v>70642.314133333333</v>
      </c>
      <c r="CP81" s="1">
        <v>44228</v>
      </c>
      <c r="CQ81" s="2">
        <v>86</v>
      </c>
      <c r="CR81" s="2">
        <v>856.17840000000001</v>
      </c>
      <c r="CS81" s="1">
        <v>43525</v>
      </c>
      <c r="CT81" s="2">
        <v>0</v>
      </c>
      <c r="CU81" s="2">
        <v>0</v>
      </c>
      <c r="CV81" s="1">
        <v>42887</v>
      </c>
      <c r="CW81" s="2">
        <v>2610</v>
      </c>
      <c r="CX81" s="2">
        <v>21170.2788</v>
      </c>
      <c r="CY81" s="1">
        <v>44136</v>
      </c>
      <c r="DC81" s="2">
        <v>3317565.3674333338</v>
      </c>
      <c r="DD81" s="2">
        <v>9648054.5970213301</v>
      </c>
    </row>
    <row r="82" spans="1:108">
      <c r="A82" t="s">
        <v>351</v>
      </c>
      <c r="B82" t="s">
        <v>527</v>
      </c>
      <c r="C82" t="s">
        <v>352</v>
      </c>
      <c r="D82" t="s">
        <v>527</v>
      </c>
      <c r="E82" t="s">
        <v>602</v>
      </c>
      <c r="F82" t="s">
        <v>352</v>
      </c>
      <c r="G82" t="s">
        <v>527</v>
      </c>
      <c r="H82">
        <v>2021</v>
      </c>
      <c r="I82" s="1">
        <v>44287</v>
      </c>
      <c r="J82" s="1">
        <v>44287</v>
      </c>
      <c r="K82" s="1">
        <v>44287</v>
      </c>
      <c r="L82" s="1">
        <v>44287</v>
      </c>
      <c r="M82" s="1">
        <v>44287</v>
      </c>
      <c r="T82" s="2">
        <v>23124</v>
      </c>
      <c r="U82" s="2">
        <v>962038.74360000005</v>
      </c>
      <c r="V82" s="1">
        <v>44562</v>
      </c>
      <c r="W82" s="2">
        <v>72492</v>
      </c>
      <c r="X82" s="2">
        <v>2347066.9068</v>
      </c>
      <c r="Y82" s="1">
        <v>44621</v>
      </c>
      <c r="Z82" s="2">
        <v>109829</v>
      </c>
      <c r="AA82" s="2">
        <v>5846560.3811999997</v>
      </c>
      <c r="AB82" s="1">
        <v>44348</v>
      </c>
      <c r="AC82" s="2">
        <v>70216</v>
      </c>
      <c r="AD82" s="2">
        <v>3961485.2508</v>
      </c>
      <c r="AE82" s="1">
        <v>44652</v>
      </c>
      <c r="AI82" s="2">
        <v>31878</v>
      </c>
      <c r="AJ82" s="2">
        <v>1433124.8051999998</v>
      </c>
      <c r="AK82" s="1">
        <v>44317</v>
      </c>
      <c r="AL82" s="2">
        <v>168</v>
      </c>
      <c r="AM82" s="2">
        <v>11205.724999999999</v>
      </c>
      <c r="AN82" s="1">
        <v>44409</v>
      </c>
      <c r="AO82" s="2">
        <v>85685</v>
      </c>
      <c r="AP82" s="2">
        <v>6274081.2816000003</v>
      </c>
      <c r="AQ82" s="1">
        <v>44743</v>
      </c>
      <c r="AR82" s="2">
        <v>2520</v>
      </c>
      <c r="AS82" s="2">
        <v>104476.19933333334</v>
      </c>
      <c r="AT82" s="1">
        <v>44317</v>
      </c>
      <c r="AU82" s="2">
        <v>42056</v>
      </c>
      <c r="AV82" s="2">
        <v>2530111.0055000004</v>
      </c>
      <c r="AW82" s="1">
        <v>44470</v>
      </c>
      <c r="AX82" s="2">
        <v>19382</v>
      </c>
      <c r="AY82" s="2">
        <v>7856851.1519999998</v>
      </c>
      <c r="AZ82" s="1">
        <v>44287</v>
      </c>
      <c r="BA82" s="2">
        <v>2926</v>
      </c>
      <c r="BB82" s="2">
        <v>185634.95196666667</v>
      </c>
      <c r="BC82" s="1">
        <v>44652</v>
      </c>
      <c r="BD82" s="2">
        <v>21070</v>
      </c>
      <c r="BE82" s="2">
        <v>947006.39879999997</v>
      </c>
      <c r="BF82" s="1">
        <v>44378</v>
      </c>
      <c r="BJ82" s="2">
        <v>69832</v>
      </c>
      <c r="BK82" s="2">
        <v>4408912.7318599997</v>
      </c>
      <c r="BL82" s="1">
        <v>44805</v>
      </c>
      <c r="BM82" s="2">
        <v>5964</v>
      </c>
      <c r="BN82" s="2">
        <v>310363.17839999998</v>
      </c>
      <c r="BO82" s="1">
        <v>44835</v>
      </c>
      <c r="BP82" s="2">
        <v>2408</v>
      </c>
      <c r="BQ82" s="2">
        <v>92650.733999999997</v>
      </c>
      <c r="BR82" s="1">
        <v>44593</v>
      </c>
      <c r="BY82" s="2">
        <v>504</v>
      </c>
      <c r="BZ82" s="2">
        <v>24342.912</v>
      </c>
      <c r="CA82" s="1">
        <v>44531</v>
      </c>
      <c r="CE82" s="2">
        <v>1358</v>
      </c>
      <c r="CF82" s="2">
        <v>56178.130799999999</v>
      </c>
      <c r="CG82" s="1">
        <v>44621</v>
      </c>
      <c r="CN82" s="2">
        <v>18256</v>
      </c>
      <c r="CO82" s="2">
        <v>745294.95221333334</v>
      </c>
      <c r="CP82" s="1">
        <v>44774</v>
      </c>
      <c r="CQ82" s="2">
        <v>149</v>
      </c>
      <c r="CR82" s="2">
        <v>6558.5652</v>
      </c>
      <c r="CS82" s="1">
        <v>44501</v>
      </c>
      <c r="CT82" s="2">
        <v>25942</v>
      </c>
      <c r="CU82" s="2">
        <v>934548.55560000008</v>
      </c>
      <c r="CV82" s="1">
        <v>44805</v>
      </c>
      <c r="CW82" s="2">
        <v>3472</v>
      </c>
      <c r="CX82" s="2">
        <v>204599.78880000001</v>
      </c>
      <c r="CY82" s="1">
        <v>44713</v>
      </c>
      <c r="DC82" s="2">
        <v>18403886.61793033</v>
      </c>
      <c r="DD82" s="2">
        <v>20839205.732742995</v>
      </c>
    </row>
    <row r="83" spans="1:108">
      <c r="A83" t="s">
        <v>353</v>
      </c>
      <c r="B83" t="s">
        <v>527</v>
      </c>
      <c r="C83" t="s">
        <v>354</v>
      </c>
      <c r="D83" t="s">
        <v>527</v>
      </c>
      <c r="E83" t="s">
        <v>539</v>
      </c>
      <c r="F83" t="s">
        <v>354</v>
      </c>
      <c r="G83" t="s">
        <v>527</v>
      </c>
      <c r="H83">
        <v>2021</v>
      </c>
      <c r="I83" s="1">
        <v>44136</v>
      </c>
      <c r="J83" s="1">
        <v>44105</v>
      </c>
      <c r="K83" s="1">
        <v>44136</v>
      </c>
      <c r="L83" s="1">
        <v>44105</v>
      </c>
      <c r="M83" s="1">
        <v>44136</v>
      </c>
      <c r="N83" s="2">
        <v>960</v>
      </c>
      <c r="O83" s="2">
        <v>112131</v>
      </c>
      <c r="P83" s="1">
        <v>44621</v>
      </c>
      <c r="W83" s="2">
        <v>7750</v>
      </c>
      <c r="X83" s="2">
        <v>789987.15840000007</v>
      </c>
      <c r="Y83" s="1">
        <v>44440</v>
      </c>
      <c r="Z83" s="2">
        <v>972</v>
      </c>
      <c r="AA83" s="2">
        <v>39044.121599999999</v>
      </c>
      <c r="AB83" s="1">
        <v>44531</v>
      </c>
      <c r="AC83" s="2">
        <v>1831</v>
      </c>
      <c r="AD83" s="2">
        <v>186626.00880000001</v>
      </c>
      <c r="AE83" s="1">
        <v>44958</v>
      </c>
      <c r="AL83" s="2">
        <v>2400</v>
      </c>
      <c r="AM83" s="2">
        <v>187337.7798333333</v>
      </c>
      <c r="AN83" s="1">
        <v>44621</v>
      </c>
      <c r="AR83" s="2">
        <v>1440</v>
      </c>
      <c r="AS83" s="2">
        <v>75944.72573333334</v>
      </c>
      <c r="AT83" s="1">
        <v>44501</v>
      </c>
      <c r="AU83" s="2">
        <v>2280</v>
      </c>
      <c r="AV83" s="2">
        <v>212638.78283333336</v>
      </c>
      <c r="AW83" s="1">
        <v>44713</v>
      </c>
      <c r="AX83" s="2">
        <v>38730</v>
      </c>
      <c r="AY83" s="2">
        <v>9102814.5419999994</v>
      </c>
      <c r="AZ83" s="1">
        <v>44136</v>
      </c>
      <c r="BA83" s="2">
        <v>0</v>
      </c>
      <c r="BB83" s="2">
        <v>0</v>
      </c>
      <c r="BC83" s="1">
        <v>44531</v>
      </c>
      <c r="BD83" s="2">
        <v>1560</v>
      </c>
      <c r="BE83" s="2">
        <v>139091.70000000001</v>
      </c>
      <c r="BF83" s="1">
        <v>44562</v>
      </c>
      <c r="BG83" s="2">
        <v>240</v>
      </c>
      <c r="BH83" s="2">
        <v>10082.163245333333</v>
      </c>
      <c r="BI83" s="1">
        <v>45261</v>
      </c>
      <c r="BJ83" s="2">
        <v>0</v>
      </c>
      <c r="BK83" s="2">
        <v>0</v>
      </c>
      <c r="BL83" s="1">
        <v>44621</v>
      </c>
      <c r="BP83" s="2">
        <v>0</v>
      </c>
      <c r="BQ83" s="2">
        <v>0</v>
      </c>
      <c r="BR83" s="1">
        <v>44743</v>
      </c>
      <c r="CH83" s="2">
        <v>240</v>
      </c>
      <c r="CI83" s="2">
        <v>13680.738666666668</v>
      </c>
      <c r="CJ83" s="1">
        <v>45017</v>
      </c>
      <c r="CK83" s="2">
        <v>660</v>
      </c>
      <c r="CL83" s="2">
        <v>24559.919999999998</v>
      </c>
      <c r="CM83" s="1">
        <v>44531</v>
      </c>
      <c r="CQ83" s="2">
        <v>443</v>
      </c>
      <c r="CR83" s="2">
        <v>23298.792000000001</v>
      </c>
      <c r="CS83" s="1">
        <v>44470</v>
      </c>
      <c r="CW83" s="2">
        <v>720</v>
      </c>
      <c r="CX83" s="2">
        <v>30665.804400000001</v>
      </c>
      <c r="CY83" s="1">
        <v>44531</v>
      </c>
      <c r="DC83" s="2">
        <v>4626712.3814333323</v>
      </c>
      <c r="DD83" s="2">
        <v>6321190.8560786657</v>
      </c>
    </row>
    <row r="84" spans="1:108">
      <c r="A84" t="s">
        <v>355</v>
      </c>
      <c r="B84" t="s">
        <v>536</v>
      </c>
      <c r="C84" t="s">
        <v>356</v>
      </c>
      <c r="D84" t="s">
        <v>528</v>
      </c>
      <c r="E84" t="s">
        <v>561</v>
      </c>
      <c r="F84" t="s">
        <v>356</v>
      </c>
      <c r="G84" t="s">
        <v>527</v>
      </c>
      <c r="H84">
        <v>2023</v>
      </c>
      <c r="J84" s="1">
        <v>44562</v>
      </c>
      <c r="K84" s="1">
        <v>44621</v>
      </c>
      <c r="L84" s="1">
        <v>44562</v>
      </c>
      <c r="M84" s="1">
        <v>44621</v>
      </c>
      <c r="N84" s="2">
        <v>298</v>
      </c>
      <c r="O84" s="2">
        <v>2438355</v>
      </c>
      <c r="P84" s="1">
        <v>45323</v>
      </c>
      <c r="Q84" s="2">
        <v>2162</v>
      </c>
      <c r="R84" s="2">
        <v>17897006.417599998</v>
      </c>
      <c r="T84" s="2">
        <v>151</v>
      </c>
      <c r="U84" s="2">
        <v>1289871.5412000001</v>
      </c>
      <c r="V84" s="1">
        <v>45323</v>
      </c>
      <c r="W84" s="2">
        <v>0</v>
      </c>
      <c r="X84" s="2">
        <v>0</v>
      </c>
      <c r="Y84" s="1">
        <v>45689</v>
      </c>
      <c r="AC84" s="2">
        <v>27</v>
      </c>
      <c r="AD84" s="2">
        <v>261004.6428</v>
      </c>
      <c r="AE84" s="1">
        <v>45597</v>
      </c>
      <c r="AL84" s="2">
        <v>0</v>
      </c>
      <c r="AM84" s="2">
        <v>0</v>
      </c>
      <c r="AN84" s="1">
        <v>44986</v>
      </c>
      <c r="AR84" s="2">
        <v>0</v>
      </c>
      <c r="AS84" s="2">
        <v>0</v>
      </c>
      <c r="AT84" s="1">
        <v>44805</v>
      </c>
      <c r="AU84" s="2">
        <v>1329</v>
      </c>
      <c r="AV84" s="2">
        <v>12780988.9175</v>
      </c>
      <c r="AW84" s="1">
        <v>45352</v>
      </c>
      <c r="AX84" s="2">
        <v>17743</v>
      </c>
      <c r="AY84" s="2">
        <v>322842437.02600002</v>
      </c>
      <c r="AZ84" s="1">
        <v>44621</v>
      </c>
      <c r="BA84" s="2">
        <v>241</v>
      </c>
      <c r="BB84" s="2">
        <v>2470995.8180666668</v>
      </c>
      <c r="BC84" s="1">
        <v>45017</v>
      </c>
      <c r="BD84" s="2">
        <v>427</v>
      </c>
      <c r="BE84" s="2">
        <v>3671804.5980000002</v>
      </c>
      <c r="BF84" s="1">
        <v>45047</v>
      </c>
      <c r="BP84" s="2">
        <v>12</v>
      </c>
      <c r="BQ84" s="2">
        <v>111953.52960000001</v>
      </c>
      <c r="BR84" s="1">
        <v>45108</v>
      </c>
      <c r="BV84" s="2">
        <v>4</v>
      </c>
      <c r="BW84" s="2">
        <v>35150.547033333336</v>
      </c>
      <c r="BX84" s="1">
        <v>45108</v>
      </c>
      <c r="CH84" s="2">
        <v>0</v>
      </c>
      <c r="CI84" s="2">
        <v>0</v>
      </c>
      <c r="CJ84" s="1">
        <v>45717</v>
      </c>
      <c r="CN84" s="2">
        <v>323</v>
      </c>
      <c r="CO84" s="2">
        <v>2412361.0484800003</v>
      </c>
      <c r="CP84" s="1">
        <v>44835</v>
      </c>
      <c r="CW84" s="2">
        <v>0</v>
      </c>
      <c r="CX84" s="2">
        <v>0</v>
      </c>
      <c r="CY84" s="1">
        <v>45778</v>
      </c>
      <c r="DC84" s="2">
        <v>363525723.09571332</v>
      </c>
      <c r="DD84" s="2">
        <v>2686205.9905666662</v>
      </c>
    </row>
    <row r="85" spans="1:108">
      <c r="A85" t="s">
        <v>358</v>
      </c>
      <c r="B85" t="s">
        <v>519</v>
      </c>
      <c r="C85" t="s">
        <v>359</v>
      </c>
      <c r="D85" t="s">
        <v>527</v>
      </c>
      <c r="E85" t="s">
        <v>603</v>
      </c>
      <c r="F85" t="s">
        <v>359</v>
      </c>
      <c r="G85" t="s">
        <v>588</v>
      </c>
      <c r="H85">
        <v>2023</v>
      </c>
      <c r="I85" s="1">
        <v>43525</v>
      </c>
      <c r="J85" s="1">
        <v>43831</v>
      </c>
      <c r="K85" s="1">
        <v>44197</v>
      </c>
      <c r="L85" s="1">
        <v>44197</v>
      </c>
      <c r="M85" s="1">
        <v>43525</v>
      </c>
      <c r="N85" s="2">
        <v>223192</v>
      </c>
      <c r="O85" s="2">
        <v>2075066</v>
      </c>
      <c r="P85" s="1">
        <v>45323</v>
      </c>
      <c r="Q85" s="2">
        <v>119756</v>
      </c>
      <c r="R85" s="2">
        <v>483774.3236</v>
      </c>
      <c r="T85" s="2">
        <v>377386</v>
      </c>
      <c r="U85" s="2">
        <v>1829425.0260000001</v>
      </c>
      <c r="V85" s="1">
        <v>44713</v>
      </c>
      <c r="W85" s="2">
        <v>247816</v>
      </c>
      <c r="X85" s="2">
        <v>955870.9776000001</v>
      </c>
      <c r="Y85" s="1">
        <v>45261</v>
      </c>
      <c r="Z85" s="2">
        <v>1803373</v>
      </c>
      <c r="AA85" s="2">
        <v>8443339.0272000004</v>
      </c>
      <c r="AB85" s="1">
        <v>44440</v>
      </c>
      <c r="AC85" s="2">
        <v>404583</v>
      </c>
      <c r="AD85" s="2">
        <v>2128037.3796000001</v>
      </c>
      <c r="AE85" s="1">
        <v>44621</v>
      </c>
      <c r="AF85" s="2">
        <v>3800900</v>
      </c>
      <c r="AG85" s="2">
        <v>23706942.797866669</v>
      </c>
      <c r="AH85" s="1">
        <v>43525</v>
      </c>
      <c r="AI85" s="2">
        <v>58490</v>
      </c>
      <c r="AJ85" s="2">
        <v>236406.6672</v>
      </c>
      <c r="AK85" s="1">
        <v>44378</v>
      </c>
      <c r="AL85" s="2">
        <v>194224</v>
      </c>
      <c r="AM85" s="2">
        <v>745829.0845</v>
      </c>
      <c r="AN85" s="1">
        <v>44501</v>
      </c>
      <c r="AO85" s="2">
        <v>1070989</v>
      </c>
      <c r="AP85" s="2">
        <v>3717513.1884000003</v>
      </c>
      <c r="AQ85" s="1">
        <v>45017</v>
      </c>
      <c r="AR85" s="2">
        <v>171416</v>
      </c>
      <c r="AS85" s="2">
        <v>778109.91626666673</v>
      </c>
      <c r="AT85" s="1">
        <v>44378</v>
      </c>
      <c r="AU85" s="2">
        <v>394322</v>
      </c>
      <c r="AV85" s="2">
        <v>1598512.3053333331</v>
      </c>
      <c r="AW85" s="1">
        <v>44440</v>
      </c>
      <c r="AX85" s="2">
        <v>3668706</v>
      </c>
      <c r="AY85" s="2">
        <v>341041458.6329999</v>
      </c>
      <c r="AZ85" s="1">
        <v>44197</v>
      </c>
      <c r="BA85" s="2">
        <v>47414</v>
      </c>
      <c r="BB85" s="2">
        <v>292269.728</v>
      </c>
      <c r="BC85" s="1">
        <v>45139</v>
      </c>
      <c r="BD85" s="2">
        <v>125138</v>
      </c>
      <c r="BE85" s="2">
        <v>506268.43079999997</v>
      </c>
      <c r="BF85" s="1">
        <v>44440</v>
      </c>
      <c r="BG85" s="2">
        <v>0</v>
      </c>
      <c r="BH85" s="2">
        <v>0</v>
      </c>
      <c r="BI85" s="1">
        <v>45717</v>
      </c>
      <c r="BJ85" s="2">
        <v>188302</v>
      </c>
      <c r="BK85" s="2">
        <v>727612.330235</v>
      </c>
      <c r="BL85" s="1">
        <v>44470</v>
      </c>
      <c r="BM85" s="2">
        <v>36736</v>
      </c>
      <c r="BN85" s="2">
        <v>118257.03120000001</v>
      </c>
      <c r="BO85" s="1">
        <v>44927</v>
      </c>
      <c r="BP85" s="2">
        <v>100744</v>
      </c>
      <c r="BQ85" s="2">
        <v>556235.5392</v>
      </c>
      <c r="BR85" s="1">
        <v>44501</v>
      </c>
      <c r="BS85" s="2">
        <v>204150</v>
      </c>
      <c r="BT85" s="2">
        <v>1644748.5384</v>
      </c>
      <c r="BU85" s="1">
        <v>45292</v>
      </c>
      <c r="BV85" s="2">
        <v>248138</v>
      </c>
      <c r="BW85" s="2">
        <v>996007.85675733339</v>
      </c>
      <c r="BX85" s="1">
        <v>44409</v>
      </c>
      <c r="BY85" s="2">
        <v>25876</v>
      </c>
      <c r="BZ85" s="2">
        <v>179619.96360000002</v>
      </c>
      <c r="CA85" s="1">
        <v>44713</v>
      </c>
      <c r="CE85" s="2">
        <v>29064</v>
      </c>
      <c r="CF85" s="2">
        <v>116031.564</v>
      </c>
      <c r="CG85" s="1">
        <v>44774</v>
      </c>
      <c r="CN85" s="2">
        <v>311454</v>
      </c>
      <c r="CO85" s="2">
        <v>1227445.8116266667</v>
      </c>
      <c r="CP85" s="1">
        <v>44440</v>
      </c>
      <c r="CQ85" s="2">
        <v>126975</v>
      </c>
      <c r="CR85" s="2">
        <v>461759.08680000005</v>
      </c>
      <c r="CS85" s="1">
        <v>44470</v>
      </c>
      <c r="CT85" s="2">
        <v>175280</v>
      </c>
      <c r="CU85" s="2">
        <v>691155.23399999994</v>
      </c>
      <c r="CV85" s="1">
        <v>44470</v>
      </c>
      <c r="CW85" s="2">
        <v>64288</v>
      </c>
      <c r="CX85" s="2">
        <v>221554.80600000001</v>
      </c>
      <c r="CY85" s="1">
        <v>44743</v>
      </c>
      <c r="DC85" s="2">
        <v>192679931.84618032</v>
      </c>
      <c r="DD85" s="2">
        <v>202799319.40100536</v>
      </c>
    </row>
    <row r="86" spans="1:108">
      <c r="A86" t="s">
        <v>361</v>
      </c>
      <c r="B86" t="s">
        <v>527</v>
      </c>
      <c r="C86" t="s">
        <v>362</v>
      </c>
      <c r="D86" t="s">
        <v>527</v>
      </c>
      <c r="E86" t="s">
        <v>534</v>
      </c>
      <c r="F86" t="s">
        <v>604</v>
      </c>
      <c r="G86" t="s">
        <v>527</v>
      </c>
      <c r="H86">
        <v>2023</v>
      </c>
      <c r="I86" s="1">
        <v>43891</v>
      </c>
      <c r="J86" s="1">
        <v>43831</v>
      </c>
      <c r="K86" s="1">
        <v>43891</v>
      </c>
      <c r="L86" s="1">
        <v>43831</v>
      </c>
      <c r="M86" s="1">
        <v>43891</v>
      </c>
      <c r="N86" s="2">
        <v>45648</v>
      </c>
      <c r="O86" s="2">
        <v>1040547</v>
      </c>
      <c r="P86" s="1">
        <v>45352</v>
      </c>
      <c r="Q86" s="2">
        <v>22416</v>
      </c>
      <c r="R86" s="2">
        <v>546000.0466</v>
      </c>
      <c r="T86" s="2">
        <v>1842</v>
      </c>
      <c r="U86" s="2">
        <v>71386.484400000001</v>
      </c>
      <c r="V86" s="1">
        <v>44835</v>
      </c>
      <c r="W86" s="2">
        <v>2304</v>
      </c>
      <c r="X86" s="2">
        <v>89066.419200000004</v>
      </c>
      <c r="Y86" s="1">
        <v>45200</v>
      </c>
      <c r="Z86" s="2">
        <v>0</v>
      </c>
      <c r="AA86" s="2">
        <v>0</v>
      </c>
      <c r="AB86" s="1">
        <v>45809</v>
      </c>
      <c r="AC86" s="2">
        <v>5216</v>
      </c>
      <c r="AD86" s="2">
        <v>157199.72400000002</v>
      </c>
      <c r="AE86" s="1">
        <v>44896</v>
      </c>
      <c r="AI86" s="2">
        <v>576</v>
      </c>
      <c r="AJ86" s="2">
        <v>15816.9264</v>
      </c>
      <c r="AK86" s="1">
        <v>44652</v>
      </c>
      <c r="AL86" s="2">
        <v>2798</v>
      </c>
      <c r="AM86" s="2">
        <v>67236.75983333333</v>
      </c>
      <c r="AN86" s="1">
        <v>44805</v>
      </c>
      <c r="AO86" s="2">
        <v>63844</v>
      </c>
      <c r="AP86" s="2">
        <v>1745558.3244</v>
      </c>
      <c r="AQ86" s="1">
        <v>45292</v>
      </c>
      <c r="AR86" s="2">
        <v>29378</v>
      </c>
      <c r="AS86" s="2">
        <v>635679.71133333328</v>
      </c>
      <c r="AU86" s="2">
        <v>187782</v>
      </c>
      <c r="AV86" s="2">
        <v>3798672.8823333336</v>
      </c>
      <c r="AW86" s="1">
        <v>44805</v>
      </c>
      <c r="AX86" s="2">
        <v>9595752</v>
      </c>
      <c r="AY86" s="2">
        <v>1513300513.2179997</v>
      </c>
      <c r="AZ86" s="1">
        <v>43891</v>
      </c>
      <c r="BA86" s="2">
        <v>9134</v>
      </c>
      <c r="BB86" s="2">
        <v>368448.58293333335</v>
      </c>
      <c r="BC86" s="1">
        <v>45231</v>
      </c>
      <c r="BD86" s="2">
        <v>2654</v>
      </c>
      <c r="BE86" s="2">
        <v>89070.894000000015</v>
      </c>
      <c r="BF86" s="1">
        <v>44805</v>
      </c>
      <c r="BG86" s="2">
        <v>11118</v>
      </c>
      <c r="BH86" s="2">
        <v>124511.73984746666</v>
      </c>
      <c r="BI86" s="1">
        <v>45108</v>
      </c>
      <c r="BJ86" s="2">
        <v>8196</v>
      </c>
      <c r="BK86" s="2">
        <v>172306.96727066668</v>
      </c>
      <c r="BL86" s="1">
        <v>44682</v>
      </c>
      <c r="BM86" s="2">
        <v>5606</v>
      </c>
      <c r="BN86" s="2">
        <v>160654.2696</v>
      </c>
      <c r="BO86" s="1">
        <v>45017</v>
      </c>
      <c r="BP86" s="2">
        <v>75902</v>
      </c>
      <c r="BQ86" s="2">
        <v>2064881.544</v>
      </c>
      <c r="BR86" s="1">
        <v>44835</v>
      </c>
      <c r="BS86" s="2">
        <v>1068</v>
      </c>
      <c r="BT86" s="2">
        <v>33323.835600000006</v>
      </c>
      <c r="BU86" s="1">
        <v>44986</v>
      </c>
      <c r="BV86" s="2">
        <v>4932</v>
      </c>
      <c r="BW86" s="2">
        <v>106760.53969666667</v>
      </c>
      <c r="BX86" s="1">
        <v>44835</v>
      </c>
      <c r="BY86" s="2">
        <v>3644</v>
      </c>
      <c r="BZ86" s="2">
        <v>118707.4944</v>
      </c>
      <c r="CA86" s="1">
        <v>44927</v>
      </c>
      <c r="CE86" s="2">
        <v>2552</v>
      </c>
      <c r="CF86" s="2">
        <v>98970.643200000006</v>
      </c>
      <c r="CG86" s="1">
        <v>44866</v>
      </c>
      <c r="CH86" s="2">
        <v>30076</v>
      </c>
      <c r="CI86" s="2">
        <v>789648.96526666672</v>
      </c>
      <c r="CJ86" s="1">
        <v>45200</v>
      </c>
      <c r="CN86" s="2">
        <v>23310</v>
      </c>
      <c r="CO86" s="2">
        <v>781146.95749333326</v>
      </c>
      <c r="CP86" s="1">
        <v>44805</v>
      </c>
      <c r="CQ86" s="2">
        <v>4902</v>
      </c>
      <c r="CR86" s="2">
        <v>156334.59600000002</v>
      </c>
      <c r="CS86" s="1">
        <v>44835</v>
      </c>
      <c r="CT86" s="2">
        <v>7502</v>
      </c>
      <c r="CU86" s="2">
        <v>187501.57800000001</v>
      </c>
      <c r="CV86" s="1">
        <v>44835</v>
      </c>
      <c r="CW86" s="2">
        <v>14860</v>
      </c>
      <c r="CX86" s="2">
        <v>410028.90720000002</v>
      </c>
      <c r="CY86" s="1">
        <v>44866</v>
      </c>
      <c r="DC86" s="2">
        <v>97720753.522983328</v>
      </c>
      <c r="DD86" s="2">
        <v>1429409221.4880245</v>
      </c>
    </row>
    <row r="87" spans="1:108">
      <c r="A87" t="s">
        <v>364</v>
      </c>
      <c r="B87" t="s">
        <v>536</v>
      </c>
      <c r="C87" t="s">
        <v>365</v>
      </c>
      <c r="D87" t="s">
        <v>605</v>
      </c>
      <c r="E87" t="s">
        <v>525</v>
      </c>
      <c r="F87" t="s">
        <v>365</v>
      </c>
      <c r="G87" t="s">
        <v>527</v>
      </c>
      <c r="H87">
        <v>2021</v>
      </c>
      <c r="J87" s="1">
        <v>44013</v>
      </c>
      <c r="K87" s="1">
        <v>43983</v>
      </c>
      <c r="L87" s="1">
        <v>44013</v>
      </c>
      <c r="M87" s="1">
        <v>44075</v>
      </c>
      <c r="N87" s="2">
        <v>1161</v>
      </c>
      <c r="O87" s="2">
        <v>13319773</v>
      </c>
      <c r="P87" s="1">
        <v>44348</v>
      </c>
      <c r="Q87" s="2">
        <v>18016</v>
      </c>
      <c r="R87" s="2">
        <v>11136111.146199999</v>
      </c>
      <c r="S87" s="1">
        <v>44409</v>
      </c>
      <c r="T87" s="2">
        <v>6963</v>
      </c>
      <c r="U87" s="2">
        <v>5490863.0039999997</v>
      </c>
      <c r="V87" s="1">
        <v>44713</v>
      </c>
      <c r="W87" s="2">
        <v>57888</v>
      </c>
      <c r="X87" s="2">
        <v>47926020.859200001</v>
      </c>
      <c r="Y87" s="1">
        <v>44256</v>
      </c>
      <c r="Z87" s="2">
        <v>89920</v>
      </c>
      <c r="AA87" s="2">
        <v>61518633.066000007</v>
      </c>
      <c r="AB87" s="1">
        <v>44317</v>
      </c>
      <c r="AC87" s="2">
        <v>71296</v>
      </c>
      <c r="AD87" s="2">
        <v>49697808.969599999</v>
      </c>
      <c r="AE87" s="1">
        <v>44501</v>
      </c>
      <c r="AF87" s="2">
        <v>9856</v>
      </c>
      <c r="AG87" s="2">
        <v>34904967.812266663</v>
      </c>
      <c r="AH87" s="1">
        <v>44409</v>
      </c>
      <c r="AL87" s="2">
        <v>6304</v>
      </c>
      <c r="AM87" s="2">
        <v>3936202.4879999999</v>
      </c>
      <c r="AN87" s="1">
        <v>44348</v>
      </c>
      <c r="AO87" s="2">
        <v>41056</v>
      </c>
      <c r="AP87" s="2">
        <v>31710386.796</v>
      </c>
      <c r="AQ87" s="1">
        <v>44927</v>
      </c>
      <c r="AR87" s="2">
        <v>13392</v>
      </c>
      <c r="AS87" s="2">
        <v>8972695.5481333341</v>
      </c>
      <c r="AT87" s="1">
        <v>44256</v>
      </c>
      <c r="AU87" s="2">
        <v>66128</v>
      </c>
      <c r="AV87" s="2">
        <v>51201015.252333336</v>
      </c>
      <c r="AW87" s="1">
        <v>44287</v>
      </c>
      <c r="AX87" s="2">
        <v>704</v>
      </c>
      <c r="AY87" s="2">
        <v>778999.57399999979</v>
      </c>
      <c r="AZ87" s="1">
        <v>44075</v>
      </c>
      <c r="BA87" s="2">
        <v>9568</v>
      </c>
      <c r="BB87" s="2">
        <v>7584235.2630333342</v>
      </c>
      <c r="BC87" s="1">
        <v>44348</v>
      </c>
      <c r="BD87" s="2">
        <v>16480</v>
      </c>
      <c r="BE87" s="2">
        <v>11538388.1448</v>
      </c>
      <c r="BF87" s="1">
        <v>44317</v>
      </c>
      <c r="BG87" s="2">
        <v>0</v>
      </c>
      <c r="BH87" s="2">
        <v>0</v>
      </c>
      <c r="BI87" s="1">
        <v>44562</v>
      </c>
      <c r="BJ87" s="2">
        <v>11824</v>
      </c>
      <c r="BK87" s="2">
        <v>7717068.2434813334</v>
      </c>
      <c r="BL87" s="1">
        <v>44197</v>
      </c>
      <c r="BM87" s="2">
        <v>3104</v>
      </c>
      <c r="BN87" s="2">
        <v>2496669.912</v>
      </c>
      <c r="BO87" s="1">
        <v>44409</v>
      </c>
      <c r="BP87" s="2">
        <v>5072</v>
      </c>
      <c r="BQ87" s="2">
        <v>3750070.3415999999</v>
      </c>
      <c r="BR87" s="1">
        <v>44652</v>
      </c>
      <c r="BV87" s="2">
        <v>0</v>
      </c>
      <c r="BW87" s="2">
        <v>0</v>
      </c>
      <c r="BX87" s="1">
        <v>44409</v>
      </c>
      <c r="BY87" s="2">
        <v>0</v>
      </c>
      <c r="BZ87" s="2">
        <v>0</v>
      </c>
      <c r="CA87" s="1">
        <v>44256</v>
      </c>
      <c r="CB87" s="2">
        <v>0</v>
      </c>
      <c r="CC87" s="2">
        <v>0</v>
      </c>
      <c r="CD87" s="1">
        <v>44743</v>
      </c>
      <c r="CK87" s="2">
        <v>2320</v>
      </c>
      <c r="CL87" s="2">
        <v>1.6538666666666666</v>
      </c>
      <c r="CN87" s="2">
        <v>56560</v>
      </c>
      <c r="CO87" s="2">
        <v>43478578.20458667</v>
      </c>
      <c r="CP87" s="1">
        <v>44774</v>
      </c>
      <c r="CQ87" s="2">
        <v>7808</v>
      </c>
      <c r="CR87" s="2">
        <v>5788437.2039999999</v>
      </c>
      <c r="CS87" s="1">
        <v>44228</v>
      </c>
      <c r="CT87" s="2">
        <v>4432</v>
      </c>
      <c r="CU87" s="2">
        <v>2826972.7992000002</v>
      </c>
      <c r="CV87" s="1">
        <v>44501</v>
      </c>
      <c r="CW87" s="2">
        <v>6592</v>
      </c>
      <c r="CX87" s="2">
        <v>4255437.8459999999</v>
      </c>
      <c r="CY87" s="1">
        <v>44409</v>
      </c>
      <c r="DC87" s="2">
        <v>220359498.96795067</v>
      </c>
      <c r="DD87" s="2">
        <v>189669838.16035068</v>
      </c>
    </row>
    <row r="88" spans="1:108">
      <c r="A88" t="s">
        <v>368</v>
      </c>
      <c r="B88" t="s">
        <v>519</v>
      </c>
      <c r="C88" t="s">
        <v>369</v>
      </c>
      <c r="D88" t="s">
        <v>527</v>
      </c>
      <c r="E88" t="s">
        <v>521</v>
      </c>
      <c r="F88" t="s">
        <v>369</v>
      </c>
      <c r="G88" t="s">
        <v>575</v>
      </c>
      <c r="H88">
        <v>2023</v>
      </c>
      <c r="I88" s="1">
        <v>45170</v>
      </c>
      <c r="J88" s="1">
        <v>45108</v>
      </c>
      <c r="K88" s="1">
        <v>45108</v>
      </c>
      <c r="L88" s="1">
        <v>45108</v>
      </c>
      <c r="M88" s="1">
        <v>45108</v>
      </c>
      <c r="N88" s="2">
        <v>5936</v>
      </c>
      <c r="O88" s="2">
        <v>306856</v>
      </c>
      <c r="P88" s="1">
        <v>45323</v>
      </c>
      <c r="T88" s="2">
        <v>0</v>
      </c>
      <c r="U88" s="2">
        <v>0</v>
      </c>
      <c r="V88" s="1">
        <v>45717</v>
      </c>
      <c r="W88" s="2">
        <v>5400</v>
      </c>
      <c r="X88" s="2">
        <v>234137.9436</v>
      </c>
      <c r="Y88" s="1">
        <v>45566</v>
      </c>
      <c r="Z88" s="2">
        <v>2100</v>
      </c>
      <c r="AA88" s="2">
        <v>103864.5828</v>
      </c>
      <c r="AB88" s="1">
        <v>45200</v>
      </c>
      <c r="AC88" s="2">
        <v>12447</v>
      </c>
      <c r="AD88" s="2">
        <v>460510.6176</v>
      </c>
      <c r="AE88" s="1">
        <v>45383</v>
      </c>
      <c r="AF88" s="2">
        <v>163954</v>
      </c>
      <c r="AG88" s="2">
        <v>6914772.0021333341</v>
      </c>
      <c r="AH88" s="1">
        <v>45170</v>
      </c>
      <c r="AL88" s="2">
        <v>330</v>
      </c>
      <c r="AM88" s="2">
        <v>14398.119999999999</v>
      </c>
      <c r="AN88" s="1">
        <v>45292</v>
      </c>
      <c r="AO88" s="2">
        <v>13988</v>
      </c>
      <c r="AP88" s="2">
        <v>608201.39159999997</v>
      </c>
      <c r="AQ88" s="1">
        <v>45413</v>
      </c>
      <c r="AR88" s="2">
        <v>300</v>
      </c>
      <c r="AS88" s="2">
        <v>10388.396666666667</v>
      </c>
      <c r="AT88" s="1">
        <v>45170</v>
      </c>
      <c r="AU88" s="2">
        <v>49200</v>
      </c>
      <c r="AV88" s="2">
        <v>2442595.9228333333</v>
      </c>
      <c r="AW88" s="1">
        <v>45292</v>
      </c>
      <c r="AX88" s="2">
        <v>315588</v>
      </c>
      <c r="AY88" s="2">
        <v>56352335.559999995</v>
      </c>
      <c r="AZ88" s="1">
        <v>45108</v>
      </c>
      <c r="BA88" s="2">
        <v>0</v>
      </c>
      <c r="BB88" s="2">
        <v>0</v>
      </c>
      <c r="BD88" s="2">
        <v>3990</v>
      </c>
      <c r="BE88" s="2">
        <v>142438.8504</v>
      </c>
      <c r="BF88" s="1">
        <v>45231</v>
      </c>
      <c r="BJ88" s="2">
        <v>5700</v>
      </c>
      <c r="BK88" s="2">
        <v>197693.20573800002</v>
      </c>
      <c r="BL88" s="1">
        <v>45170</v>
      </c>
      <c r="BP88" s="2">
        <v>660</v>
      </c>
      <c r="BQ88" s="2">
        <v>23622.4692</v>
      </c>
      <c r="BR88" s="1">
        <v>45323</v>
      </c>
      <c r="BV88" s="2">
        <v>0</v>
      </c>
      <c r="BW88" s="2">
        <v>0</v>
      </c>
      <c r="BX88" s="1">
        <v>45536</v>
      </c>
      <c r="CB88" s="2">
        <v>0</v>
      </c>
      <c r="CC88" s="2">
        <v>0</v>
      </c>
      <c r="CD88" s="1">
        <v>45717</v>
      </c>
      <c r="CH88" s="2">
        <v>330</v>
      </c>
      <c r="CI88" s="2">
        <v>18279.860640000003</v>
      </c>
      <c r="CJ88" s="1">
        <v>45474</v>
      </c>
      <c r="CN88" s="2">
        <v>2220</v>
      </c>
      <c r="CO88" s="2">
        <v>83333.120800000004</v>
      </c>
      <c r="CP88" s="1">
        <v>45261</v>
      </c>
      <c r="CQ88" s="2">
        <v>998</v>
      </c>
      <c r="CR88" s="2">
        <v>1305.1500000000001</v>
      </c>
      <c r="CS88" s="1">
        <v>45108</v>
      </c>
      <c r="CT88" s="2">
        <v>0</v>
      </c>
      <c r="CU88" s="2">
        <v>0</v>
      </c>
      <c r="CV88" s="1">
        <v>45809</v>
      </c>
      <c r="CW88" s="2">
        <v>0</v>
      </c>
      <c r="CX88" s="2">
        <v>0</v>
      </c>
      <c r="CY88" s="1">
        <v>45717</v>
      </c>
      <c r="DC88" s="2">
        <v>8796863.168153001</v>
      </c>
      <c r="DD88" s="2">
        <v>59117870.025858328</v>
      </c>
    </row>
    <row r="89" spans="1:108">
      <c r="A89" t="s">
        <v>370</v>
      </c>
      <c r="B89" t="s">
        <v>527</v>
      </c>
      <c r="C89" t="s">
        <v>371</v>
      </c>
      <c r="D89" t="s">
        <v>528</v>
      </c>
      <c r="E89" t="s">
        <v>561</v>
      </c>
      <c r="F89" t="s">
        <v>371</v>
      </c>
      <c r="G89" t="s">
        <v>527</v>
      </c>
      <c r="H89">
        <v>2021</v>
      </c>
      <c r="I89" s="1">
        <v>43952</v>
      </c>
      <c r="J89" s="1">
        <v>43922</v>
      </c>
      <c r="K89" s="1">
        <v>43922</v>
      </c>
      <c r="L89" s="1">
        <v>43922</v>
      </c>
      <c r="M89" s="1">
        <v>43922</v>
      </c>
      <c r="N89" s="2">
        <v>4251</v>
      </c>
      <c r="O89" s="2">
        <v>6225008</v>
      </c>
      <c r="P89" s="1">
        <v>44501</v>
      </c>
      <c r="Q89" s="2">
        <v>4091</v>
      </c>
      <c r="R89" s="2">
        <v>5737256.3583999993</v>
      </c>
      <c r="S89" s="1">
        <v>44470</v>
      </c>
      <c r="T89" s="2">
        <v>2668</v>
      </c>
      <c r="U89" s="2">
        <v>3821667.1416000002</v>
      </c>
      <c r="V89" s="1">
        <v>44927</v>
      </c>
      <c r="W89" s="2">
        <v>33470</v>
      </c>
      <c r="X89" s="2">
        <v>46890810.185999997</v>
      </c>
      <c r="Y89" s="1">
        <v>44501</v>
      </c>
      <c r="Z89" s="2">
        <v>14479</v>
      </c>
      <c r="AA89" s="2">
        <v>21100148.242800001</v>
      </c>
      <c r="AB89" s="1">
        <v>44531</v>
      </c>
      <c r="AC89" s="2">
        <v>7566</v>
      </c>
      <c r="AD89" s="2">
        <v>11639787.1128</v>
      </c>
      <c r="AE89" s="1">
        <v>44774</v>
      </c>
      <c r="AF89" s="2">
        <v>1247</v>
      </c>
      <c r="AG89" s="2">
        <v>1696725.7804666667</v>
      </c>
      <c r="AH89" s="1">
        <v>45597</v>
      </c>
      <c r="AL89" s="2">
        <v>613</v>
      </c>
      <c r="AM89" s="2">
        <v>707623.33316666668</v>
      </c>
      <c r="AN89" s="1">
        <v>44593</v>
      </c>
      <c r="AO89" s="2">
        <v>11313</v>
      </c>
      <c r="AP89" s="2">
        <v>17397579.3948</v>
      </c>
      <c r="AQ89" s="1">
        <v>44896</v>
      </c>
      <c r="AR89" s="2">
        <v>1375</v>
      </c>
      <c r="AS89" s="2">
        <v>1681178.3305333334</v>
      </c>
      <c r="AT89" s="1">
        <v>44501</v>
      </c>
      <c r="AU89" s="2">
        <v>8604</v>
      </c>
      <c r="AV89" s="2">
        <v>10699978.749166667</v>
      </c>
      <c r="AW89" s="1">
        <v>44440</v>
      </c>
      <c r="AX89" s="2">
        <v>107491</v>
      </c>
      <c r="AY89" s="2">
        <v>317851622.04199994</v>
      </c>
      <c r="AZ89" s="1">
        <v>43922</v>
      </c>
      <c r="BA89" s="2">
        <v>2419</v>
      </c>
      <c r="BB89" s="2">
        <v>3563728.5086333333</v>
      </c>
      <c r="BC89" s="1">
        <v>44621</v>
      </c>
      <c r="BD89" s="2">
        <v>2798</v>
      </c>
      <c r="BE89" s="2">
        <v>4585760.1239999998</v>
      </c>
      <c r="BF89" s="1">
        <v>44562</v>
      </c>
      <c r="BJ89" s="2">
        <v>927</v>
      </c>
      <c r="BK89" s="2">
        <v>984045.51588000008</v>
      </c>
      <c r="BL89" s="1">
        <v>44621</v>
      </c>
      <c r="BP89" s="2">
        <v>877</v>
      </c>
      <c r="BQ89" s="2">
        <v>1184082.7944</v>
      </c>
      <c r="BR89" s="1">
        <v>44593</v>
      </c>
      <c r="BV89" s="2">
        <v>2201</v>
      </c>
      <c r="BW89" s="2">
        <v>3123487.8363533332</v>
      </c>
      <c r="BX89" s="1">
        <v>44682</v>
      </c>
      <c r="BY89" s="2">
        <v>681</v>
      </c>
      <c r="BZ89" s="2">
        <v>1025034.978</v>
      </c>
      <c r="CA89" s="1">
        <v>45108</v>
      </c>
      <c r="CB89" s="2">
        <v>0</v>
      </c>
      <c r="CC89" s="2">
        <v>0</v>
      </c>
      <c r="CD89" s="1">
        <v>45200</v>
      </c>
      <c r="CH89" s="2">
        <v>0</v>
      </c>
      <c r="CI89" s="2">
        <v>0</v>
      </c>
      <c r="CJ89" s="1">
        <v>45689</v>
      </c>
      <c r="CK89" s="2">
        <v>69</v>
      </c>
      <c r="CL89" s="2">
        <v>33884.420266666668</v>
      </c>
      <c r="CN89" s="2">
        <v>3724</v>
      </c>
      <c r="CO89" s="2">
        <v>5100850.487573334</v>
      </c>
      <c r="CP89" s="1">
        <v>44348</v>
      </c>
      <c r="CQ89" s="2">
        <v>2746</v>
      </c>
      <c r="CR89" s="2">
        <v>4385735.0723999999</v>
      </c>
      <c r="CS89" s="1">
        <v>44593</v>
      </c>
      <c r="CT89" s="2">
        <v>440</v>
      </c>
      <c r="CU89" s="2">
        <v>305181.36</v>
      </c>
      <c r="CV89" s="1">
        <v>44835</v>
      </c>
      <c r="CW89" s="2">
        <v>120</v>
      </c>
      <c r="CX89" s="2">
        <v>96400.616399999999</v>
      </c>
      <c r="CY89" s="1">
        <v>45017</v>
      </c>
      <c r="CZ89" s="2">
        <v>13399</v>
      </c>
      <c r="DA89" s="2">
        <v>14436682.407000002</v>
      </c>
      <c r="DB89" s="1">
        <v>45017</v>
      </c>
      <c r="DC89" s="2">
        <v>473021525.2677933</v>
      </c>
      <c r="DD89" s="2">
        <v>11252733.524846667</v>
      </c>
    </row>
    <row r="90" spans="1:108">
      <c r="A90" t="s">
        <v>373</v>
      </c>
      <c r="B90" t="s">
        <v>536</v>
      </c>
      <c r="C90" t="s">
        <v>374</v>
      </c>
      <c r="D90" t="s">
        <v>527</v>
      </c>
      <c r="E90" t="s">
        <v>606</v>
      </c>
      <c r="F90" t="s">
        <v>374</v>
      </c>
      <c r="G90" t="s">
        <v>527</v>
      </c>
      <c r="H90">
        <v>2024</v>
      </c>
      <c r="J90" s="1">
        <v>43831</v>
      </c>
      <c r="K90" s="1">
        <v>43709</v>
      </c>
      <c r="L90" s="1">
        <v>43831</v>
      </c>
      <c r="M90" s="1">
        <v>43709</v>
      </c>
      <c r="AX90" s="2">
        <v>6187</v>
      </c>
      <c r="AY90" s="2">
        <v>19749487.139999997</v>
      </c>
      <c r="AZ90" s="1">
        <v>43709</v>
      </c>
      <c r="DC90" s="2">
        <v>919145.79799999995</v>
      </c>
      <c r="DD90" s="2">
        <v>18830341.341999996</v>
      </c>
    </row>
    <row r="91" spans="1:108">
      <c r="A91" t="s">
        <v>377</v>
      </c>
      <c r="B91" t="s">
        <v>527</v>
      </c>
      <c r="C91" t="s">
        <v>378</v>
      </c>
      <c r="D91" t="s">
        <v>523</v>
      </c>
      <c r="E91" t="s">
        <v>541</v>
      </c>
      <c r="F91" t="s">
        <v>378</v>
      </c>
      <c r="G91" t="s">
        <v>527</v>
      </c>
      <c r="H91">
        <v>2022</v>
      </c>
      <c r="I91" s="1">
        <v>43647</v>
      </c>
      <c r="J91" s="1">
        <v>43831</v>
      </c>
      <c r="K91" s="1">
        <v>44835</v>
      </c>
      <c r="L91" s="1">
        <v>44835</v>
      </c>
      <c r="M91" s="1">
        <v>43647</v>
      </c>
      <c r="Q91" s="2">
        <v>268</v>
      </c>
      <c r="R91" s="2">
        <v>195951.50639999995</v>
      </c>
      <c r="W91" s="2">
        <v>938</v>
      </c>
      <c r="X91" s="2">
        <v>352400.9412</v>
      </c>
      <c r="Y91" s="1">
        <v>45566</v>
      </c>
      <c r="Z91" s="2">
        <v>2229</v>
      </c>
      <c r="AA91" s="2">
        <v>887436.36959999998</v>
      </c>
      <c r="AB91" s="1">
        <v>44835</v>
      </c>
      <c r="AC91" s="2">
        <v>3459</v>
      </c>
      <c r="AD91" s="2">
        <v>2078735.5248000002</v>
      </c>
      <c r="AE91" s="1">
        <v>45292</v>
      </c>
      <c r="AU91" s="2">
        <v>72</v>
      </c>
      <c r="AV91" s="2">
        <v>0</v>
      </c>
      <c r="AW91" s="1">
        <v>44105</v>
      </c>
      <c r="AX91" s="2">
        <v>196</v>
      </c>
      <c r="AY91" s="2">
        <v>838788.63699999987</v>
      </c>
      <c r="AZ91" s="1">
        <v>43647</v>
      </c>
      <c r="BD91" s="2">
        <v>236</v>
      </c>
      <c r="BE91" s="2">
        <v>169599.39480000001</v>
      </c>
      <c r="BF91" s="1">
        <v>44835</v>
      </c>
      <c r="CB91" s="2">
        <v>208</v>
      </c>
      <c r="CC91" s="2">
        <v>47008.542149333334</v>
      </c>
      <c r="CD91" s="1">
        <v>44562</v>
      </c>
      <c r="CQ91" s="2">
        <v>0</v>
      </c>
      <c r="CR91" s="2">
        <v>0</v>
      </c>
      <c r="CS91" s="1">
        <v>45078</v>
      </c>
      <c r="CZ91" s="2">
        <v>568</v>
      </c>
      <c r="DA91" s="2">
        <v>124567.95600000001</v>
      </c>
      <c r="DB91" s="1">
        <v>45536</v>
      </c>
      <c r="DC91" s="2">
        <v>2381886.6358000003</v>
      </c>
      <c r="DD91" s="2">
        <v>2312602.236149333</v>
      </c>
    </row>
    <row r="92" spans="1:108">
      <c r="A92" t="s">
        <v>379</v>
      </c>
      <c r="B92" t="s">
        <v>527</v>
      </c>
      <c r="C92" t="s">
        <v>380</v>
      </c>
      <c r="D92" t="s">
        <v>527</v>
      </c>
      <c r="E92" t="s">
        <v>539</v>
      </c>
      <c r="F92" t="s">
        <v>380</v>
      </c>
      <c r="G92" t="s">
        <v>527</v>
      </c>
      <c r="H92">
        <v>2021</v>
      </c>
      <c r="I92" s="1">
        <v>43952</v>
      </c>
      <c r="J92" s="1">
        <v>43922</v>
      </c>
      <c r="K92" s="1">
        <v>43952</v>
      </c>
      <c r="L92" s="1">
        <v>43922</v>
      </c>
      <c r="M92" s="1">
        <v>43952</v>
      </c>
      <c r="N92" s="2">
        <v>43980</v>
      </c>
      <c r="O92" s="2">
        <v>4990684</v>
      </c>
      <c r="P92" s="1">
        <v>44562</v>
      </c>
      <c r="Q92" s="2">
        <v>3416</v>
      </c>
      <c r="R92" s="2">
        <v>217733.01799999998</v>
      </c>
      <c r="T92" s="2">
        <v>14066</v>
      </c>
      <c r="U92" s="2">
        <v>1421189.0220000001</v>
      </c>
      <c r="V92" s="1">
        <v>44593</v>
      </c>
      <c r="W92" s="2">
        <v>42012</v>
      </c>
      <c r="X92" s="2">
        <v>3495278.2128000003</v>
      </c>
      <c r="Y92" s="1">
        <v>44378</v>
      </c>
      <c r="Z92" s="2">
        <v>197534</v>
      </c>
      <c r="AA92" s="2">
        <v>7358021.0351999998</v>
      </c>
      <c r="AB92" s="1">
        <v>44256</v>
      </c>
      <c r="AC92" s="2">
        <v>72170</v>
      </c>
      <c r="AD92" s="2">
        <v>7873279.3392000003</v>
      </c>
      <c r="AE92" s="1">
        <v>44409</v>
      </c>
      <c r="AF92" s="2">
        <v>196112</v>
      </c>
      <c r="AG92" s="2">
        <v>8872615.3234666679</v>
      </c>
      <c r="AH92" s="1">
        <v>44531</v>
      </c>
      <c r="AL92" s="2">
        <v>1848</v>
      </c>
      <c r="AM92" s="2">
        <v>227425.61099999998</v>
      </c>
      <c r="AN92" s="1">
        <v>44287</v>
      </c>
      <c r="AO92" s="2">
        <v>77458</v>
      </c>
      <c r="AP92" s="2">
        <v>11504381.156400001</v>
      </c>
      <c r="AQ92" s="1">
        <v>45047</v>
      </c>
      <c r="AR92" s="2">
        <v>11760</v>
      </c>
      <c r="AS92" s="2">
        <v>615786.66146666673</v>
      </c>
      <c r="AT92" s="1">
        <v>44228</v>
      </c>
      <c r="AU92" s="2">
        <v>44464</v>
      </c>
      <c r="AV92" s="2">
        <v>4706260.1335000005</v>
      </c>
      <c r="AW92" s="1">
        <v>44256</v>
      </c>
      <c r="AX92" s="2">
        <v>302340</v>
      </c>
      <c r="AY92" s="2">
        <v>81890709.825000003</v>
      </c>
      <c r="AZ92" s="1">
        <v>43952</v>
      </c>
      <c r="BA92" s="2">
        <v>15848</v>
      </c>
      <c r="BB92" s="2">
        <v>1648609.4379666669</v>
      </c>
      <c r="BC92" s="1">
        <v>44287</v>
      </c>
      <c r="BD92" s="2">
        <v>20328</v>
      </c>
      <c r="BE92" s="2">
        <v>1967433.8244</v>
      </c>
      <c r="BF92" s="1">
        <v>44287</v>
      </c>
      <c r="BJ92" s="2">
        <v>7224</v>
      </c>
      <c r="BK92" s="2">
        <v>0.53195100000000006</v>
      </c>
      <c r="BL92" s="1">
        <v>44409</v>
      </c>
      <c r="BM92" s="2">
        <v>0</v>
      </c>
      <c r="BN92" s="2">
        <v>0</v>
      </c>
      <c r="BO92" s="1">
        <v>45292</v>
      </c>
      <c r="BP92" s="2">
        <v>1512</v>
      </c>
      <c r="BQ92" s="2">
        <v>73537.371599999999</v>
      </c>
      <c r="BR92" s="1">
        <v>44317</v>
      </c>
      <c r="BV92" s="2">
        <v>12432</v>
      </c>
      <c r="BW92" s="2">
        <v>1604965.4416446667</v>
      </c>
      <c r="BX92" s="1">
        <v>44531</v>
      </c>
      <c r="CB92" s="2">
        <v>13720</v>
      </c>
      <c r="CC92" s="2">
        <v>534290.35626666667</v>
      </c>
      <c r="CD92" s="1">
        <v>44805</v>
      </c>
      <c r="CN92" s="2">
        <v>4368</v>
      </c>
      <c r="CO92" s="2">
        <v>188835.39162666668</v>
      </c>
      <c r="CP92" s="1">
        <v>44805</v>
      </c>
      <c r="CQ92" s="2">
        <v>12056</v>
      </c>
      <c r="CR92" s="2">
        <v>1367348.2284000001</v>
      </c>
      <c r="CS92" s="1">
        <v>44287</v>
      </c>
      <c r="CT92" s="2">
        <v>4368</v>
      </c>
      <c r="CU92" s="2">
        <v>226818.6624</v>
      </c>
      <c r="CV92" s="1">
        <v>44378</v>
      </c>
      <c r="CW92" s="2">
        <v>3248</v>
      </c>
      <c r="CX92" s="2">
        <v>108859.95120000001</v>
      </c>
      <c r="CY92" s="1">
        <v>44866</v>
      </c>
      <c r="DC92" s="2">
        <v>64289435.561111018</v>
      </c>
      <c r="DD92" s="2">
        <v>76604626.97437799</v>
      </c>
    </row>
    <row r="93" spans="1:108">
      <c r="A93" t="s">
        <v>382</v>
      </c>
      <c r="B93" t="s">
        <v>527</v>
      </c>
      <c r="C93" t="s">
        <v>383</v>
      </c>
      <c r="D93" t="s">
        <v>527</v>
      </c>
      <c r="E93" t="s">
        <v>546</v>
      </c>
      <c r="F93" t="s">
        <v>383</v>
      </c>
      <c r="G93" t="s">
        <v>575</v>
      </c>
      <c r="H93">
        <v>2022</v>
      </c>
      <c r="I93" s="1">
        <v>43922</v>
      </c>
      <c r="J93" s="1">
        <v>43831</v>
      </c>
      <c r="K93" s="1">
        <v>43922</v>
      </c>
      <c r="L93" s="1">
        <v>43831</v>
      </c>
      <c r="M93" s="1">
        <v>43221</v>
      </c>
      <c r="N93" s="2">
        <v>12060</v>
      </c>
      <c r="O93" s="2">
        <v>2155321</v>
      </c>
      <c r="P93" s="1">
        <v>44927</v>
      </c>
      <c r="Q93" s="2">
        <v>7380</v>
      </c>
      <c r="R93" s="2">
        <v>1229665.6683999998</v>
      </c>
      <c r="W93" s="2">
        <v>55039</v>
      </c>
      <c r="X93" s="2">
        <v>8283171.0192</v>
      </c>
      <c r="Y93" s="1">
        <v>44166</v>
      </c>
      <c r="Z93" s="2">
        <v>61855</v>
      </c>
      <c r="AA93" s="2">
        <v>9784734.9072000012</v>
      </c>
      <c r="AB93" s="1">
        <v>44409</v>
      </c>
      <c r="AC93" s="2">
        <v>52799</v>
      </c>
      <c r="AD93" s="2">
        <v>8045278.7184000006</v>
      </c>
      <c r="AE93" s="1">
        <v>45323</v>
      </c>
      <c r="AL93" s="2">
        <v>540</v>
      </c>
      <c r="AM93" s="2">
        <v>98751.926000000007</v>
      </c>
      <c r="AN93" s="1">
        <v>45047</v>
      </c>
      <c r="AO93" s="2">
        <v>6071</v>
      </c>
      <c r="AP93" s="2">
        <v>874801.02600000007</v>
      </c>
      <c r="AQ93" s="1">
        <v>45078</v>
      </c>
      <c r="AR93" s="2">
        <v>600</v>
      </c>
      <c r="AS93" s="2">
        <v>93988.556666666671</v>
      </c>
      <c r="AT93" s="1">
        <v>44348</v>
      </c>
      <c r="AU93" s="2">
        <v>18480</v>
      </c>
      <c r="AV93" s="2">
        <v>2747717.6743333335</v>
      </c>
      <c r="AW93" s="1">
        <v>44470</v>
      </c>
      <c r="AX93" s="2">
        <v>194600</v>
      </c>
      <c r="AY93" s="2">
        <v>32797172.502999995</v>
      </c>
      <c r="AZ93" s="1">
        <v>43922</v>
      </c>
      <c r="BA93" s="2">
        <v>2760</v>
      </c>
      <c r="BB93" s="2">
        <v>504095.14626666671</v>
      </c>
      <c r="BC93" s="1">
        <v>45078</v>
      </c>
      <c r="BD93" s="2">
        <v>7560</v>
      </c>
      <c r="BE93" s="2">
        <v>1823481</v>
      </c>
      <c r="BF93" s="1">
        <v>44409</v>
      </c>
      <c r="BJ93" s="2">
        <v>3000</v>
      </c>
      <c r="BK93" s="2">
        <v>283921.63535866665</v>
      </c>
      <c r="BL93" s="1">
        <v>44593</v>
      </c>
      <c r="BM93" s="2">
        <v>600</v>
      </c>
      <c r="BN93" s="2">
        <v>84175.462800000008</v>
      </c>
      <c r="BO93" s="1">
        <v>44531</v>
      </c>
      <c r="BP93" s="2">
        <v>2760</v>
      </c>
      <c r="BQ93" s="2">
        <v>461241.50159999996</v>
      </c>
      <c r="BR93" s="1">
        <v>44593</v>
      </c>
      <c r="BV93" s="2">
        <v>19680</v>
      </c>
      <c r="BW93" s="2">
        <v>2816043.3064106666</v>
      </c>
      <c r="BX93" s="1">
        <v>44531</v>
      </c>
      <c r="CB93" s="2">
        <v>0</v>
      </c>
      <c r="CC93" s="2">
        <v>0</v>
      </c>
      <c r="CD93" s="1">
        <v>45261</v>
      </c>
      <c r="CH93" s="2">
        <v>360</v>
      </c>
      <c r="CI93" s="2">
        <v>58009.324173333334</v>
      </c>
      <c r="CJ93" s="1">
        <v>44593</v>
      </c>
      <c r="CN93" s="2">
        <v>28140</v>
      </c>
      <c r="CO93" s="2">
        <v>4279630.7270933334</v>
      </c>
      <c r="CP93" s="1">
        <v>44105</v>
      </c>
      <c r="CQ93" s="2">
        <v>38733</v>
      </c>
      <c r="CR93" s="2">
        <v>5861958.1680000005</v>
      </c>
      <c r="CS93" s="1">
        <v>43221</v>
      </c>
      <c r="CT93" s="2">
        <v>720</v>
      </c>
      <c r="CU93" s="2">
        <v>129542.4768</v>
      </c>
      <c r="CV93" s="1">
        <v>44927</v>
      </c>
      <c r="CW93" s="2">
        <v>2100</v>
      </c>
      <c r="CX93" s="2">
        <v>309020.73840000003</v>
      </c>
      <c r="CY93" s="1">
        <v>45139</v>
      </c>
      <c r="DC93" s="2">
        <v>43526754.018851995</v>
      </c>
      <c r="DD93" s="2">
        <v>39194968.467250675</v>
      </c>
    </row>
    <row r="94" spans="1:108">
      <c r="A94" t="s">
        <v>384</v>
      </c>
      <c r="B94" t="s">
        <v>527</v>
      </c>
      <c r="C94" t="s">
        <v>385</v>
      </c>
      <c r="D94" t="s">
        <v>520</v>
      </c>
      <c r="E94" t="s">
        <v>607</v>
      </c>
      <c r="F94" t="s">
        <v>385</v>
      </c>
      <c r="G94" t="s">
        <v>545</v>
      </c>
      <c r="H94">
        <v>2023</v>
      </c>
      <c r="I94" s="1">
        <v>44256</v>
      </c>
      <c r="J94" s="1">
        <v>44743</v>
      </c>
      <c r="K94" s="1">
        <v>44378</v>
      </c>
      <c r="L94" s="1">
        <v>44743</v>
      </c>
      <c r="M94" s="1">
        <v>44378</v>
      </c>
      <c r="N94" s="2">
        <v>174</v>
      </c>
      <c r="O94" s="2">
        <v>736824</v>
      </c>
      <c r="P94" s="1">
        <v>45108</v>
      </c>
      <c r="W94" s="2">
        <v>683</v>
      </c>
      <c r="X94" s="2">
        <v>2859707.4528000001</v>
      </c>
      <c r="Y94" s="1">
        <v>44743</v>
      </c>
      <c r="Z94" s="2">
        <v>2443</v>
      </c>
      <c r="AA94" s="2">
        <v>5994248.1720000003</v>
      </c>
      <c r="AB94" s="1">
        <v>44713</v>
      </c>
      <c r="AC94" s="2">
        <v>304</v>
      </c>
      <c r="AD94" s="2">
        <v>1246986.5496</v>
      </c>
      <c r="AE94" s="1">
        <v>44927</v>
      </c>
      <c r="AO94" s="2">
        <v>200</v>
      </c>
      <c r="AP94" s="2">
        <v>820380</v>
      </c>
      <c r="AQ94" s="1">
        <v>45323</v>
      </c>
      <c r="AR94" s="2">
        <v>31</v>
      </c>
      <c r="AS94" s="2">
        <v>121305.59653333334</v>
      </c>
      <c r="AT94" s="1">
        <v>44378</v>
      </c>
      <c r="AU94" s="2">
        <v>100</v>
      </c>
      <c r="AV94" s="2">
        <v>372591.45</v>
      </c>
      <c r="AW94" s="1">
        <v>44835</v>
      </c>
      <c r="BD94" s="2">
        <v>0</v>
      </c>
      <c r="BE94" s="2">
        <v>0</v>
      </c>
      <c r="BF94" s="1">
        <v>45778</v>
      </c>
      <c r="CN94" s="2">
        <v>0</v>
      </c>
      <c r="CO94" s="2">
        <v>0</v>
      </c>
      <c r="CP94" s="1">
        <v>45809</v>
      </c>
      <c r="CW94" s="2">
        <v>30</v>
      </c>
      <c r="CX94" s="2">
        <v>55053.464400000004</v>
      </c>
      <c r="CY94" s="1">
        <v>45505</v>
      </c>
      <c r="DC94" s="2">
        <v>5420971.0489333328</v>
      </c>
      <c r="DD94" s="2">
        <v>6786125.6364000002</v>
      </c>
    </row>
    <row r="95" spans="1:108">
      <c r="A95" t="s">
        <v>386</v>
      </c>
      <c r="B95" t="s">
        <v>527</v>
      </c>
      <c r="C95" t="s">
        <v>387</v>
      </c>
      <c r="D95" t="s">
        <v>527</v>
      </c>
      <c r="E95" t="s">
        <v>564</v>
      </c>
      <c r="F95" t="s">
        <v>387</v>
      </c>
      <c r="G95" t="s">
        <v>527</v>
      </c>
      <c r="H95">
        <v>2021</v>
      </c>
      <c r="I95" s="1">
        <v>43647</v>
      </c>
      <c r="J95" s="1">
        <v>43831</v>
      </c>
      <c r="K95" s="1">
        <v>43617</v>
      </c>
      <c r="L95" s="1">
        <v>43831</v>
      </c>
      <c r="M95" s="1">
        <v>43617</v>
      </c>
      <c r="N95" s="2">
        <v>84392</v>
      </c>
      <c r="O95" s="2">
        <v>1204527</v>
      </c>
      <c r="P95" s="1">
        <v>44409</v>
      </c>
      <c r="W95" s="2">
        <v>225224</v>
      </c>
      <c r="X95" s="2">
        <v>2893067.0868000002</v>
      </c>
      <c r="Y95" s="1">
        <v>43831</v>
      </c>
      <c r="Z95" s="2">
        <v>103095</v>
      </c>
      <c r="AA95" s="2">
        <v>1031251.9668000001</v>
      </c>
      <c r="AB95" s="1">
        <v>43952</v>
      </c>
      <c r="AC95" s="2">
        <v>31466</v>
      </c>
      <c r="AD95" s="2">
        <v>386609.29559999995</v>
      </c>
      <c r="AE95" s="1">
        <v>44317</v>
      </c>
      <c r="AI95" s="2">
        <v>11928</v>
      </c>
      <c r="AJ95" s="2">
        <v>124684.33560000001</v>
      </c>
      <c r="AK95" s="1">
        <v>43831</v>
      </c>
      <c r="AL95" s="2">
        <v>140</v>
      </c>
      <c r="AM95" s="2">
        <v>1794.4379999999999</v>
      </c>
      <c r="AN95" s="1">
        <v>45352</v>
      </c>
      <c r="AO95" s="2">
        <v>387</v>
      </c>
      <c r="AP95" s="2">
        <v>7648.9247999999998</v>
      </c>
      <c r="AQ95" s="1">
        <v>45292</v>
      </c>
      <c r="AR95" s="2">
        <v>336</v>
      </c>
      <c r="AS95" s="2">
        <v>4828.4152000000004</v>
      </c>
      <c r="AT95" s="1">
        <v>43831</v>
      </c>
      <c r="AU95" s="2">
        <v>26768</v>
      </c>
      <c r="AV95" s="2">
        <v>316371.18166666664</v>
      </c>
      <c r="AW95" s="1">
        <v>44075</v>
      </c>
      <c r="AX95" s="2">
        <v>1518720</v>
      </c>
      <c r="AY95" s="2">
        <v>58421404.796999991</v>
      </c>
      <c r="AZ95" s="1">
        <v>43617</v>
      </c>
      <c r="BA95" s="2">
        <v>1260</v>
      </c>
      <c r="BB95" s="2">
        <v>25242.056133333332</v>
      </c>
      <c r="BC95" s="1">
        <v>45261</v>
      </c>
      <c r="BD95" s="2">
        <v>4592</v>
      </c>
      <c r="BE95" s="2">
        <v>123860.9724</v>
      </c>
      <c r="BF95" s="1">
        <v>44166</v>
      </c>
      <c r="BP95" s="2">
        <v>7252</v>
      </c>
      <c r="BQ95" s="2">
        <v>100205.68799999999</v>
      </c>
      <c r="BR95" s="1">
        <v>44287</v>
      </c>
      <c r="DC95" s="2">
        <v>3785976.554033332</v>
      </c>
      <c r="DD95" s="2">
        <v>60855519.603966661</v>
      </c>
    </row>
    <row r="96" spans="1:108">
      <c r="A96" t="s">
        <v>388</v>
      </c>
      <c r="B96" t="s">
        <v>519</v>
      </c>
      <c r="C96" t="s">
        <v>389</v>
      </c>
      <c r="D96" t="s">
        <v>565</v>
      </c>
      <c r="E96" t="s">
        <v>608</v>
      </c>
      <c r="F96" t="s">
        <v>389</v>
      </c>
      <c r="G96" t="s">
        <v>588</v>
      </c>
      <c r="H96">
        <v>2023</v>
      </c>
      <c r="I96" s="1">
        <v>44228</v>
      </c>
      <c r="J96" s="1">
        <v>44470</v>
      </c>
      <c r="K96" s="1">
        <v>44348</v>
      </c>
      <c r="L96" s="1">
        <v>44470</v>
      </c>
      <c r="M96" s="1">
        <v>44531</v>
      </c>
      <c r="Z96" s="2">
        <v>932</v>
      </c>
      <c r="AA96" s="2">
        <v>1124697.7236000001</v>
      </c>
      <c r="AB96" s="1">
        <v>45231</v>
      </c>
      <c r="AF96" s="2">
        <v>33032</v>
      </c>
      <c r="AG96" s="2">
        <v>12485317.131066667</v>
      </c>
      <c r="AH96" s="1">
        <v>44531</v>
      </c>
      <c r="AU96" s="2">
        <v>0</v>
      </c>
      <c r="AV96" s="2">
        <v>0</v>
      </c>
      <c r="AW96" s="1">
        <v>45566</v>
      </c>
      <c r="AX96" s="2">
        <v>21483</v>
      </c>
      <c r="AY96" s="2">
        <v>82645559.861000001</v>
      </c>
      <c r="AZ96" s="1">
        <v>45078</v>
      </c>
      <c r="BA96" s="2">
        <v>29</v>
      </c>
      <c r="BB96" s="2">
        <v>37364.172633333335</v>
      </c>
      <c r="BD96" s="2">
        <v>21</v>
      </c>
      <c r="BE96" s="2">
        <v>23670.200400000002</v>
      </c>
      <c r="BF96" s="1">
        <v>45261</v>
      </c>
      <c r="CW96" s="2">
        <v>368</v>
      </c>
      <c r="CX96" s="2">
        <v>333462.09600000002</v>
      </c>
      <c r="CY96" s="1">
        <v>44805</v>
      </c>
      <c r="DC96" s="2">
        <v>11099383.682633333</v>
      </c>
      <c r="DD96" s="2">
        <v>85550687.502066657</v>
      </c>
    </row>
    <row r="97" spans="1:108">
      <c r="A97" t="s">
        <v>390</v>
      </c>
      <c r="B97" t="s">
        <v>520</v>
      </c>
      <c r="C97" t="s">
        <v>391</v>
      </c>
      <c r="D97" t="s">
        <v>580</v>
      </c>
      <c r="E97" t="s">
        <v>608</v>
      </c>
      <c r="F97" t="s">
        <v>391</v>
      </c>
      <c r="G97" t="s">
        <v>582</v>
      </c>
      <c r="H97">
        <v>2021</v>
      </c>
      <c r="I97" s="1">
        <v>44593</v>
      </c>
      <c r="J97" s="1">
        <v>44562</v>
      </c>
      <c r="K97" s="1">
        <v>44593</v>
      </c>
      <c r="L97" s="1">
        <v>44562</v>
      </c>
      <c r="M97" s="1">
        <v>44593</v>
      </c>
      <c r="N97" s="2">
        <v>499</v>
      </c>
      <c r="O97" s="2">
        <v>366667</v>
      </c>
      <c r="P97" s="1">
        <v>44593</v>
      </c>
      <c r="Q97" s="2">
        <v>2747</v>
      </c>
      <c r="R97" s="2">
        <v>2101019.1768</v>
      </c>
      <c r="S97" s="1">
        <v>44805</v>
      </c>
      <c r="T97" s="2">
        <v>124</v>
      </c>
      <c r="U97" s="2">
        <v>65439.475200000001</v>
      </c>
      <c r="V97" s="1">
        <v>44805</v>
      </c>
      <c r="W97" s="2">
        <v>6424</v>
      </c>
      <c r="X97" s="2">
        <v>4259238.4428000003</v>
      </c>
      <c r="Y97" s="1">
        <v>45047</v>
      </c>
      <c r="Z97" s="2">
        <v>902</v>
      </c>
      <c r="AA97" s="2">
        <v>1051898.6940000001</v>
      </c>
      <c r="AB97" s="1">
        <v>44652</v>
      </c>
      <c r="AC97" s="2">
        <v>3024</v>
      </c>
      <c r="AD97" s="2">
        <v>2341880.6136000003</v>
      </c>
      <c r="AE97" s="1">
        <v>44986</v>
      </c>
      <c r="AF97" s="2">
        <v>11770</v>
      </c>
      <c r="AG97" s="2">
        <v>8614390.8264666665</v>
      </c>
      <c r="AH97" s="1">
        <v>44652</v>
      </c>
      <c r="AO97" s="2">
        <v>7472</v>
      </c>
      <c r="AP97" s="2">
        <v>3791201.2116</v>
      </c>
      <c r="AQ97" s="1">
        <v>44958</v>
      </c>
      <c r="AR97" s="2">
        <v>110</v>
      </c>
      <c r="AS97" s="2">
        <v>48801.917733333335</v>
      </c>
      <c r="AT97" s="1">
        <v>44593</v>
      </c>
      <c r="AU97" s="2">
        <v>1241</v>
      </c>
      <c r="AV97" s="2">
        <v>712276.92783333338</v>
      </c>
      <c r="AW97" s="1">
        <v>44682</v>
      </c>
      <c r="AX97" s="2">
        <v>8393</v>
      </c>
      <c r="AY97" s="2">
        <v>39204828.934</v>
      </c>
      <c r="AZ97" s="1">
        <v>45170</v>
      </c>
      <c r="BA97" s="2">
        <v>241</v>
      </c>
      <c r="BB97" s="2">
        <v>235215.28513333335</v>
      </c>
      <c r="BC97" s="1">
        <v>44866</v>
      </c>
      <c r="BD97" s="2">
        <v>13</v>
      </c>
      <c r="BE97" s="2">
        <v>11901.4764</v>
      </c>
      <c r="BF97" s="1">
        <v>44743</v>
      </c>
      <c r="BJ97" s="2">
        <v>1739</v>
      </c>
      <c r="BK97" s="2">
        <v>2421983.4829143332</v>
      </c>
      <c r="BL97" s="1">
        <v>44835</v>
      </c>
      <c r="BM97" s="2">
        <v>61</v>
      </c>
      <c r="BN97" s="2">
        <v>24696.421200000001</v>
      </c>
      <c r="BO97" s="1">
        <v>45200</v>
      </c>
      <c r="BP97" s="2">
        <v>254</v>
      </c>
      <c r="BQ97" s="2">
        <v>115317.0876</v>
      </c>
      <c r="BR97" s="1">
        <v>44866</v>
      </c>
      <c r="BY97" s="2">
        <v>829</v>
      </c>
      <c r="BZ97" s="2">
        <v>501523.65120000002</v>
      </c>
      <c r="CA97" s="1">
        <v>44713</v>
      </c>
      <c r="CB97" s="2">
        <v>875</v>
      </c>
      <c r="CC97" s="2">
        <v>175741.12269333331</v>
      </c>
      <c r="CD97" s="1">
        <v>45170</v>
      </c>
      <c r="CH97" s="2">
        <v>306</v>
      </c>
      <c r="CI97" s="2">
        <v>289206.70980000001</v>
      </c>
      <c r="CJ97" s="1">
        <v>45413</v>
      </c>
      <c r="CN97" s="2">
        <v>94</v>
      </c>
      <c r="CO97" s="2">
        <v>51538.015573333338</v>
      </c>
      <c r="CP97" s="1">
        <v>45292</v>
      </c>
      <c r="CQ97" s="2">
        <v>26</v>
      </c>
      <c r="CR97" s="2">
        <v>8193.3588</v>
      </c>
      <c r="CS97" s="1">
        <v>44621</v>
      </c>
      <c r="CT97" s="2">
        <v>292</v>
      </c>
      <c r="CU97" s="2">
        <v>124016.09880000001</v>
      </c>
      <c r="CV97" s="1">
        <v>45292</v>
      </c>
      <c r="CW97" s="2">
        <v>348</v>
      </c>
      <c r="CX97" s="2">
        <v>194450.9424</v>
      </c>
      <c r="CY97" s="1">
        <v>44986</v>
      </c>
      <c r="CZ97" s="2">
        <v>12722</v>
      </c>
      <c r="DA97" s="2">
        <v>2213460.2294999999</v>
      </c>
      <c r="DB97" s="1">
        <v>45200</v>
      </c>
      <c r="DC97" s="2">
        <v>14318882.369655667</v>
      </c>
      <c r="DD97" s="2">
        <v>54606004.732392013</v>
      </c>
    </row>
    <row r="98" spans="1:108">
      <c r="A98" t="s">
        <v>393</v>
      </c>
      <c r="B98" t="s">
        <v>536</v>
      </c>
      <c r="C98" t="s">
        <v>394</v>
      </c>
      <c r="D98" t="s">
        <v>523</v>
      </c>
      <c r="E98" t="s">
        <v>609</v>
      </c>
      <c r="F98" t="s">
        <v>394</v>
      </c>
      <c r="G98" t="s">
        <v>527</v>
      </c>
      <c r="H98">
        <v>2024</v>
      </c>
      <c r="J98" s="1">
        <v>45383</v>
      </c>
      <c r="K98" s="1">
        <v>45536</v>
      </c>
      <c r="L98" s="1">
        <v>45383</v>
      </c>
      <c r="M98" s="1">
        <v>45444</v>
      </c>
      <c r="N98" s="2">
        <v>0</v>
      </c>
      <c r="O98" s="2">
        <v>0</v>
      </c>
      <c r="P98" s="1">
        <v>45689</v>
      </c>
      <c r="W98" s="2">
        <v>379</v>
      </c>
      <c r="X98" s="2">
        <v>0</v>
      </c>
      <c r="Y98" s="1">
        <v>45444</v>
      </c>
      <c r="Z98" s="2">
        <v>422</v>
      </c>
      <c r="AA98" s="2">
        <v>4422640.2396</v>
      </c>
      <c r="AB98" s="1">
        <v>45536</v>
      </c>
      <c r="AU98" s="2">
        <v>0</v>
      </c>
      <c r="AV98" s="2">
        <v>0</v>
      </c>
      <c r="AW98" s="1">
        <v>45809</v>
      </c>
      <c r="AX98" s="2">
        <v>3</v>
      </c>
      <c r="AY98" s="2">
        <v>55375.217999999993</v>
      </c>
      <c r="AZ98" s="1">
        <v>45444</v>
      </c>
      <c r="BA98" s="2">
        <v>16</v>
      </c>
      <c r="BB98" s="2">
        <v>155088.17476666669</v>
      </c>
      <c r="BC98" s="1">
        <v>45597</v>
      </c>
      <c r="BD98" s="2">
        <v>61</v>
      </c>
      <c r="BE98" s="2">
        <v>642080.10240000009</v>
      </c>
      <c r="BF98" s="1">
        <v>45566</v>
      </c>
      <c r="CN98" s="2">
        <v>0</v>
      </c>
      <c r="CO98" s="2">
        <v>0</v>
      </c>
      <c r="CP98" s="1">
        <v>45597</v>
      </c>
      <c r="CQ98" s="2">
        <v>0</v>
      </c>
      <c r="CR98" s="2">
        <v>0</v>
      </c>
      <c r="CS98" s="1">
        <v>45717</v>
      </c>
      <c r="CW98" s="2">
        <v>32</v>
      </c>
      <c r="CX98" s="2">
        <v>43.256400000000006</v>
      </c>
      <c r="CY98" s="1">
        <v>45474</v>
      </c>
      <c r="DC98" s="2">
        <v>3791257.887333333</v>
      </c>
      <c r="DD98" s="2">
        <v>1483969.1038333334</v>
      </c>
    </row>
    <row r="99" spans="1:108">
      <c r="A99" t="s">
        <v>395</v>
      </c>
      <c r="B99" t="s">
        <v>536</v>
      </c>
      <c r="C99" t="s">
        <v>396</v>
      </c>
      <c r="D99" t="s">
        <v>527</v>
      </c>
      <c r="E99" t="s">
        <v>541</v>
      </c>
      <c r="F99" t="s">
        <v>396</v>
      </c>
      <c r="G99" t="s">
        <v>527</v>
      </c>
      <c r="H99">
        <v>2021</v>
      </c>
      <c r="J99" s="1">
        <v>44287</v>
      </c>
      <c r="K99" s="1">
        <v>44348</v>
      </c>
      <c r="L99" s="1">
        <v>44287</v>
      </c>
      <c r="M99" s="1">
        <v>44348</v>
      </c>
      <c r="N99" s="2">
        <v>62400</v>
      </c>
      <c r="O99" s="2">
        <v>3085093</v>
      </c>
      <c r="P99" s="1">
        <v>44470</v>
      </c>
      <c r="Q99" s="2">
        <v>3840</v>
      </c>
      <c r="R99" s="2">
        <v>141857.1342</v>
      </c>
      <c r="S99" s="1">
        <v>44805</v>
      </c>
      <c r="W99" s="2">
        <v>79228</v>
      </c>
      <c r="X99" s="2">
        <v>3641171.6088</v>
      </c>
      <c r="Y99" s="1">
        <v>44378</v>
      </c>
      <c r="Z99" s="2">
        <v>391073</v>
      </c>
      <c r="AA99" s="2">
        <v>9351742.818</v>
      </c>
      <c r="AB99" s="1">
        <v>44593</v>
      </c>
      <c r="AC99" s="2">
        <v>129821</v>
      </c>
      <c r="AD99" s="2">
        <v>5365212.1116000004</v>
      </c>
      <c r="AE99" s="1">
        <v>44986</v>
      </c>
      <c r="AF99" s="2">
        <v>276920</v>
      </c>
      <c r="AG99" s="2">
        <v>8462484.1304000001</v>
      </c>
      <c r="AH99" s="1">
        <v>44652</v>
      </c>
      <c r="AL99" s="2">
        <v>1920</v>
      </c>
      <c r="AM99" s="2">
        <v>72133.667999999991</v>
      </c>
      <c r="AN99" s="1">
        <v>44621</v>
      </c>
      <c r="AO99" s="2">
        <v>89039</v>
      </c>
      <c r="AP99" s="2">
        <v>4071972.5375999999</v>
      </c>
      <c r="AQ99" s="1">
        <v>45292</v>
      </c>
      <c r="AR99" s="2">
        <v>38160</v>
      </c>
      <c r="AS99" s="2">
        <v>940539.81186666666</v>
      </c>
      <c r="AT99" s="1">
        <v>44562</v>
      </c>
      <c r="AU99" s="2">
        <v>165840</v>
      </c>
      <c r="AV99" s="2">
        <v>7480247.3868333334</v>
      </c>
      <c r="AW99" s="1">
        <v>44501</v>
      </c>
      <c r="AX99" s="2">
        <v>381630</v>
      </c>
      <c r="AY99" s="2">
        <v>63379347.477999985</v>
      </c>
      <c r="AZ99" s="1">
        <v>44348</v>
      </c>
      <c r="BA99" s="2">
        <v>-480</v>
      </c>
      <c r="BB99" s="2">
        <v>-26616.055400000001</v>
      </c>
      <c r="BC99" s="1">
        <v>44593</v>
      </c>
      <c r="BD99" s="2">
        <v>58320</v>
      </c>
      <c r="BE99" s="2">
        <v>2487723.2952000005</v>
      </c>
      <c r="BF99" s="1">
        <v>44621</v>
      </c>
      <c r="BJ99" s="2">
        <v>15360</v>
      </c>
      <c r="BK99" s="2">
        <v>349646.84116366669</v>
      </c>
      <c r="BL99" s="1">
        <v>44562</v>
      </c>
      <c r="BM99" s="2">
        <v>240</v>
      </c>
      <c r="BN99" s="2">
        <v>8308.2119999999995</v>
      </c>
      <c r="BO99" s="1">
        <v>44713</v>
      </c>
      <c r="BP99" s="2">
        <v>1680</v>
      </c>
      <c r="BQ99" s="2">
        <v>73741.720799999996</v>
      </c>
      <c r="BR99" s="1">
        <v>44593</v>
      </c>
      <c r="BV99" s="2">
        <v>1440</v>
      </c>
      <c r="BW99" s="2">
        <v>57850.433630000007</v>
      </c>
      <c r="BX99" s="1">
        <v>44986</v>
      </c>
      <c r="BY99" s="2">
        <v>240</v>
      </c>
      <c r="BZ99" s="2">
        <v>12099.859200000001</v>
      </c>
      <c r="CA99" s="1">
        <v>44652</v>
      </c>
      <c r="CB99" s="2">
        <v>2912</v>
      </c>
      <c r="CC99" s="2">
        <v>96266.04660799999</v>
      </c>
      <c r="CD99" s="1">
        <v>44774</v>
      </c>
      <c r="CH99" s="2">
        <v>1680</v>
      </c>
      <c r="CI99" s="2">
        <v>101999.64889333335</v>
      </c>
      <c r="CJ99" s="1">
        <v>44986</v>
      </c>
      <c r="CN99" s="2">
        <v>55200</v>
      </c>
      <c r="CO99" s="2">
        <v>2552130.7496000002</v>
      </c>
      <c r="CP99" s="1">
        <v>44774</v>
      </c>
      <c r="CQ99" s="2">
        <v>12871</v>
      </c>
      <c r="CR99" s="2">
        <v>624714.89520000003</v>
      </c>
      <c r="CS99" s="1">
        <v>44682</v>
      </c>
      <c r="CT99" s="2">
        <v>8880</v>
      </c>
      <c r="CU99" s="2">
        <v>220456.9884</v>
      </c>
      <c r="CV99" s="1">
        <v>44743</v>
      </c>
      <c r="CW99" s="2">
        <v>9120</v>
      </c>
      <c r="CX99" s="2">
        <v>207632.21160000001</v>
      </c>
      <c r="CY99" s="1">
        <v>44927</v>
      </c>
      <c r="CZ99" s="2">
        <v>49200</v>
      </c>
      <c r="DA99" s="2">
        <v>1243600.29</v>
      </c>
      <c r="DB99" s="1">
        <v>45108</v>
      </c>
      <c r="DC99" s="2">
        <v>56972521.248996668</v>
      </c>
      <c r="DD99" s="2">
        <v>57028835.573198333</v>
      </c>
    </row>
    <row r="100" spans="1:108">
      <c r="A100" t="s">
        <v>397</v>
      </c>
      <c r="B100" t="s">
        <v>519</v>
      </c>
      <c r="C100" t="s">
        <v>398</v>
      </c>
      <c r="D100" t="s">
        <v>527</v>
      </c>
      <c r="E100" t="s">
        <v>557</v>
      </c>
      <c r="F100" t="s">
        <v>398</v>
      </c>
      <c r="G100" t="s">
        <v>527</v>
      </c>
      <c r="H100">
        <v>2023</v>
      </c>
      <c r="I100" s="1">
        <v>44866</v>
      </c>
      <c r="J100" s="1">
        <v>44743</v>
      </c>
      <c r="K100" s="1">
        <v>44805</v>
      </c>
      <c r="L100" s="1">
        <v>44743</v>
      </c>
      <c r="M100" s="1">
        <v>44805</v>
      </c>
      <c r="N100" s="2">
        <v>2</v>
      </c>
      <c r="O100" s="2">
        <v>21822</v>
      </c>
      <c r="P100" s="1">
        <v>45047</v>
      </c>
      <c r="W100" s="2">
        <v>51</v>
      </c>
      <c r="X100" s="2">
        <v>740548.07640000002</v>
      </c>
      <c r="Y100" s="1">
        <v>44986</v>
      </c>
      <c r="Z100" s="2">
        <v>0</v>
      </c>
      <c r="AA100" s="2">
        <v>0</v>
      </c>
      <c r="AB100" s="1">
        <v>44958</v>
      </c>
      <c r="AC100" s="2">
        <v>0</v>
      </c>
      <c r="AD100" s="2">
        <v>0</v>
      </c>
      <c r="AE100" s="1">
        <v>45200</v>
      </c>
      <c r="AF100" s="2">
        <v>170</v>
      </c>
      <c r="AG100" s="2">
        <v>1190961.4478666666</v>
      </c>
      <c r="AH100" s="1">
        <v>44866</v>
      </c>
      <c r="AI100" s="2">
        <v>2</v>
      </c>
      <c r="AJ100" s="2">
        <v>24611.4</v>
      </c>
      <c r="AK100" s="1">
        <v>44896</v>
      </c>
      <c r="AL100" s="2">
        <v>4</v>
      </c>
      <c r="AM100" s="2">
        <v>46509.783333333333</v>
      </c>
      <c r="AN100" s="1">
        <v>45017</v>
      </c>
      <c r="AO100" s="2">
        <v>4</v>
      </c>
      <c r="AP100" s="2">
        <v>57575.76</v>
      </c>
      <c r="AQ100" s="1">
        <v>45383</v>
      </c>
      <c r="AR100" s="2">
        <v>0</v>
      </c>
      <c r="AS100" s="2">
        <v>0</v>
      </c>
      <c r="AT100" s="1">
        <v>44896</v>
      </c>
      <c r="AU100" s="2">
        <v>0</v>
      </c>
      <c r="AV100" s="2">
        <v>0</v>
      </c>
      <c r="AW100" s="1">
        <v>45231</v>
      </c>
      <c r="AX100" s="2">
        <v>1099</v>
      </c>
      <c r="AY100" s="2">
        <v>17692340.180999998</v>
      </c>
      <c r="AZ100" s="1">
        <v>44805</v>
      </c>
      <c r="BD100" s="2">
        <v>6</v>
      </c>
      <c r="BE100" s="2">
        <v>67238.344800000006</v>
      </c>
      <c r="BF100" s="1">
        <v>44958</v>
      </c>
      <c r="BJ100" s="2">
        <v>0</v>
      </c>
      <c r="BK100" s="2">
        <v>0</v>
      </c>
      <c r="BL100" s="1">
        <v>45200</v>
      </c>
      <c r="BP100" s="2">
        <v>4</v>
      </c>
      <c r="BQ100" s="2">
        <v>47500.002</v>
      </c>
      <c r="BR100" s="1">
        <v>44986</v>
      </c>
      <c r="CN100" s="2">
        <v>0</v>
      </c>
      <c r="CO100" s="2">
        <v>0</v>
      </c>
      <c r="CP100" s="1">
        <v>45200</v>
      </c>
      <c r="CQ100" s="2">
        <v>2</v>
      </c>
      <c r="CR100" s="2">
        <v>0</v>
      </c>
      <c r="CS100" s="1">
        <v>45108</v>
      </c>
      <c r="CT100" s="2">
        <v>0</v>
      </c>
      <c r="CU100" s="2">
        <v>0</v>
      </c>
      <c r="CV100" s="1">
        <v>45717</v>
      </c>
      <c r="DC100" s="2">
        <v>10190497.1274</v>
      </c>
      <c r="DD100" s="2">
        <v>9698609.8679999989</v>
      </c>
    </row>
    <row r="101" spans="1:108">
      <c r="A101" t="s">
        <v>400</v>
      </c>
      <c r="B101" t="s">
        <v>527</v>
      </c>
      <c r="C101" t="s">
        <v>401</v>
      </c>
      <c r="D101" t="s">
        <v>528</v>
      </c>
      <c r="E101" t="s">
        <v>561</v>
      </c>
      <c r="F101" t="s">
        <v>401</v>
      </c>
      <c r="G101" t="s">
        <v>527</v>
      </c>
      <c r="H101">
        <v>2021</v>
      </c>
      <c r="I101" s="1">
        <v>44044</v>
      </c>
      <c r="J101" s="1">
        <v>44013</v>
      </c>
      <c r="K101" s="1">
        <v>44044</v>
      </c>
      <c r="L101" s="1">
        <v>44013</v>
      </c>
      <c r="M101" s="1">
        <v>44044</v>
      </c>
      <c r="T101" s="2">
        <v>1345</v>
      </c>
      <c r="U101" s="2">
        <v>1402527.6144000001</v>
      </c>
      <c r="V101" s="1">
        <v>45200</v>
      </c>
      <c r="W101" s="2">
        <v>1030</v>
      </c>
      <c r="X101" s="2">
        <v>245848.4952</v>
      </c>
      <c r="Y101" s="1">
        <v>44593</v>
      </c>
      <c r="Z101" s="2">
        <v>5006</v>
      </c>
      <c r="AA101" s="2">
        <v>3798508.56</v>
      </c>
      <c r="AB101" s="1">
        <v>44440</v>
      </c>
      <c r="AC101" s="2">
        <v>6346</v>
      </c>
      <c r="AD101" s="2">
        <v>6680470.6847999999</v>
      </c>
      <c r="AE101" s="1">
        <v>44896</v>
      </c>
      <c r="AO101" s="2">
        <v>3769</v>
      </c>
      <c r="AP101" s="2">
        <v>4396279.1928000003</v>
      </c>
      <c r="AQ101" s="1">
        <v>45047</v>
      </c>
      <c r="AR101" s="2">
        <v>0</v>
      </c>
      <c r="AS101" s="2">
        <v>0</v>
      </c>
      <c r="AT101" s="1">
        <v>44409</v>
      </c>
      <c r="AU101" s="2">
        <v>53</v>
      </c>
      <c r="AV101" s="2">
        <v>57929.995333333332</v>
      </c>
      <c r="AW101" s="1">
        <v>44593</v>
      </c>
      <c r="AX101" s="2">
        <v>18562</v>
      </c>
      <c r="AY101" s="2">
        <v>30251956.413999993</v>
      </c>
      <c r="AZ101" s="1">
        <v>44044</v>
      </c>
      <c r="BD101" s="2">
        <v>1159</v>
      </c>
      <c r="BE101" s="2">
        <v>1351893.7607999998</v>
      </c>
      <c r="BF101" s="1">
        <v>44501</v>
      </c>
      <c r="BJ101" s="2">
        <v>77</v>
      </c>
      <c r="BK101" s="2">
        <v>86483.411466666672</v>
      </c>
      <c r="BL101" s="1">
        <v>44774</v>
      </c>
      <c r="BP101" s="2">
        <v>46</v>
      </c>
      <c r="BQ101" s="2">
        <v>51777.910799999998</v>
      </c>
      <c r="BR101" s="1">
        <v>44440</v>
      </c>
      <c r="CB101" s="2">
        <v>0</v>
      </c>
      <c r="CC101" s="2">
        <v>0</v>
      </c>
      <c r="CH101" s="2">
        <v>0</v>
      </c>
      <c r="CI101" s="2">
        <v>0</v>
      </c>
      <c r="CJ101" s="1">
        <v>45689</v>
      </c>
      <c r="CN101" s="2">
        <v>1439</v>
      </c>
      <c r="CO101" s="2">
        <v>1747304.9125333335</v>
      </c>
      <c r="CP101" s="1">
        <v>44986</v>
      </c>
      <c r="CQ101" s="2">
        <v>34</v>
      </c>
      <c r="CR101" s="2">
        <v>42049.695599999999</v>
      </c>
      <c r="CS101" s="1">
        <v>44743</v>
      </c>
      <c r="CW101" s="2">
        <v>140</v>
      </c>
      <c r="CX101" s="2">
        <v>100623.336</v>
      </c>
      <c r="CY101" s="1">
        <v>45444</v>
      </c>
      <c r="DC101" s="2">
        <v>49253253.879933327</v>
      </c>
      <c r="DD101" s="2">
        <v>960400.10380000004</v>
      </c>
    </row>
    <row r="102" spans="1:108">
      <c r="A102" t="s">
        <v>402</v>
      </c>
      <c r="B102" t="s">
        <v>536</v>
      </c>
      <c r="C102" t="s">
        <v>403</v>
      </c>
      <c r="D102" t="s">
        <v>528</v>
      </c>
      <c r="E102" t="s">
        <v>561</v>
      </c>
      <c r="F102" t="s">
        <v>403</v>
      </c>
      <c r="G102" t="s">
        <v>575</v>
      </c>
      <c r="H102">
        <v>2024</v>
      </c>
      <c r="J102" s="1">
        <v>45108</v>
      </c>
      <c r="K102" s="1">
        <v>45139</v>
      </c>
      <c r="L102" s="1">
        <v>45108</v>
      </c>
      <c r="M102" s="1">
        <v>45139</v>
      </c>
      <c r="T102" s="2">
        <v>4</v>
      </c>
      <c r="U102" s="2">
        <v>32831.607600000003</v>
      </c>
      <c r="V102" s="1">
        <v>45597</v>
      </c>
      <c r="Z102" s="2">
        <v>2051</v>
      </c>
      <c r="AA102" s="2">
        <v>10916637.058800001</v>
      </c>
      <c r="AB102" s="1">
        <v>45170</v>
      </c>
      <c r="AC102" s="2">
        <v>0</v>
      </c>
      <c r="AD102" s="2">
        <v>0</v>
      </c>
      <c r="AE102" s="1">
        <v>45748</v>
      </c>
      <c r="AL102" s="2">
        <v>8</v>
      </c>
      <c r="AM102" s="2">
        <v>46752.795999999995</v>
      </c>
      <c r="AN102" s="1">
        <v>45261</v>
      </c>
      <c r="AO102" s="2">
        <v>157</v>
      </c>
      <c r="AP102" s="2">
        <v>871392.72</v>
      </c>
      <c r="AQ102" s="1">
        <v>45627</v>
      </c>
      <c r="AR102" s="2">
        <v>4</v>
      </c>
      <c r="AS102" s="2">
        <v>26195.106</v>
      </c>
      <c r="AT102" s="1">
        <v>45139</v>
      </c>
      <c r="AU102" s="2">
        <v>136</v>
      </c>
      <c r="AV102" s="2">
        <v>840078.125</v>
      </c>
      <c r="AW102" s="1">
        <v>45200</v>
      </c>
      <c r="AX102" s="2">
        <v>9352</v>
      </c>
      <c r="AY102" s="2">
        <v>98198486.287</v>
      </c>
      <c r="AZ102" s="1">
        <v>45139</v>
      </c>
      <c r="BA102" s="2">
        <v>221</v>
      </c>
      <c r="BB102" s="2">
        <v>1427782.8899333333</v>
      </c>
      <c r="BC102" s="1">
        <v>45323</v>
      </c>
      <c r="BD102" s="2">
        <v>280</v>
      </c>
      <c r="BE102" s="2">
        <v>1798146.1739999999</v>
      </c>
      <c r="BF102" s="1">
        <v>45200</v>
      </c>
      <c r="BJ102" s="2">
        <v>0</v>
      </c>
      <c r="BK102" s="2">
        <v>0</v>
      </c>
      <c r="BL102" s="1">
        <v>45352</v>
      </c>
      <c r="BP102" s="2">
        <v>15</v>
      </c>
      <c r="BQ102" s="2">
        <v>109617.68400000001</v>
      </c>
      <c r="BR102" s="1">
        <v>45231</v>
      </c>
      <c r="BY102" s="2">
        <v>0</v>
      </c>
      <c r="BZ102" s="2">
        <v>0</v>
      </c>
      <c r="CA102" s="1">
        <v>45323</v>
      </c>
      <c r="CN102" s="2">
        <v>0</v>
      </c>
      <c r="CO102" s="2">
        <v>0</v>
      </c>
      <c r="CP102" s="1">
        <v>45748</v>
      </c>
      <c r="CQ102" s="2">
        <v>114</v>
      </c>
      <c r="CR102" s="2">
        <v>904024.45320000011</v>
      </c>
      <c r="CS102" s="1">
        <v>45139</v>
      </c>
      <c r="CT102" s="2">
        <v>1</v>
      </c>
      <c r="CU102" s="2">
        <v>7568.3784000000005</v>
      </c>
      <c r="CV102" s="1">
        <v>45292</v>
      </c>
      <c r="CW102" s="2">
        <v>18</v>
      </c>
      <c r="CX102" s="2">
        <v>100921.656</v>
      </c>
      <c r="CY102" s="1">
        <v>45566</v>
      </c>
      <c r="DC102" s="2">
        <v>114474139.20486666</v>
      </c>
      <c r="DD102" s="2">
        <v>806295.73106666666</v>
      </c>
    </row>
    <row r="103" spans="1:108">
      <c r="A103" t="s">
        <v>404</v>
      </c>
      <c r="B103" t="s">
        <v>527</v>
      </c>
      <c r="C103" t="s">
        <v>405</v>
      </c>
      <c r="D103" t="s">
        <v>527</v>
      </c>
      <c r="E103" t="s">
        <v>561</v>
      </c>
      <c r="F103" t="s">
        <v>405</v>
      </c>
      <c r="G103" t="s">
        <v>527</v>
      </c>
      <c r="H103">
        <v>2024</v>
      </c>
      <c r="I103" s="1">
        <v>45413</v>
      </c>
      <c r="J103" s="1">
        <v>45383</v>
      </c>
      <c r="K103" s="1">
        <v>45413</v>
      </c>
      <c r="L103" s="1">
        <v>45383</v>
      </c>
      <c r="M103" s="1">
        <v>45413</v>
      </c>
      <c r="N103" s="2">
        <v>0</v>
      </c>
      <c r="O103" s="2">
        <v>0</v>
      </c>
      <c r="P103" s="1">
        <v>45597</v>
      </c>
      <c r="AF103" s="2">
        <v>0</v>
      </c>
      <c r="AG103" s="2">
        <v>0</v>
      </c>
      <c r="AH103" s="1">
        <v>45748</v>
      </c>
      <c r="AU103" s="2">
        <v>0</v>
      </c>
      <c r="AV103" s="2">
        <v>0</v>
      </c>
      <c r="AW103" s="1">
        <v>45689</v>
      </c>
      <c r="AX103" s="2">
        <v>5794</v>
      </c>
      <c r="AY103" s="2">
        <v>90904561.956999987</v>
      </c>
      <c r="AZ103" s="1">
        <v>45413</v>
      </c>
      <c r="DC103" s="2">
        <v>87438669.563999996</v>
      </c>
      <c r="DD103" s="2">
        <v>3465892.3929999997</v>
      </c>
    </row>
    <row r="104" spans="1:108">
      <c r="A104" t="s">
        <v>406</v>
      </c>
      <c r="B104" t="s">
        <v>527</v>
      </c>
      <c r="C104" t="s">
        <v>407</v>
      </c>
      <c r="D104" t="s">
        <v>528</v>
      </c>
      <c r="E104" t="s">
        <v>541</v>
      </c>
      <c r="F104" t="s">
        <v>407</v>
      </c>
      <c r="G104" t="s">
        <v>527</v>
      </c>
      <c r="H104">
        <v>2022</v>
      </c>
      <c r="I104" s="1">
        <v>44593</v>
      </c>
      <c r="J104" s="1">
        <v>44562</v>
      </c>
      <c r="K104" s="1">
        <v>44593</v>
      </c>
      <c r="L104" s="1">
        <v>44562</v>
      </c>
      <c r="M104" s="1">
        <v>44593</v>
      </c>
      <c r="N104" s="2">
        <v>192</v>
      </c>
      <c r="O104" s="2">
        <v>3505469</v>
      </c>
      <c r="P104" s="1">
        <v>45261</v>
      </c>
      <c r="Q104" s="2">
        <v>332</v>
      </c>
      <c r="R104" s="2">
        <v>4859982.6719999993</v>
      </c>
      <c r="T104" s="2">
        <v>237</v>
      </c>
      <c r="U104" s="2">
        <v>3918679.3140000002</v>
      </c>
      <c r="V104" s="1">
        <v>45200</v>
      </c>
      <c r="W104" s="2">
        <v>2521</v>
      </c>
      <c r="X104" s="2">
        <v>69762645.110400006</v>
      </c>
      <c r="Y104" s="1">
        <v>44652</v>
      </c>
      <c r="Z104" s="2">
        <v>1622</v>
      </c>
      <c r="AA104" s="2">
        <v>23951814.48</v>
      </c>
      <c r="AB104" s="1">
        <v>44682</v>
      </c>
      <c r="AC104" s="2">
        <v>528</v>
      </c>
      <c r="AD104" s="2">
        <v>8835667.1172000002</v>
      </c>
      <c r="AE104" s="1">
        <v>44896</v>
      </c>
      <c r="AO104" s="2">
        <v>11</v>
      </c>
      <c r="AP104" s="2">
        <v>203962.8756</v>
      </c>
      <c r="AQ104" s="1">
        <v>45352</v>
      </c>
      <c r="AR104" s="2">
        <v>70</v>
      </c>
      <c r="AS104" s="2">
        <v>1129126.0231999999</v>
      </c>
      <c r="AT104" s="1">
        <v>44652</v>
      </c>
      <c r="AU104" s="2">
        <v>102</v>
      </c>
      <c r="AV104" s="2">
        <v>1623294.3859999999</v>
      </c>
      <c r="AW104" s="1">
        <v>45536</v>
      </c>
      <c r="AX104" s="2">
        <v>3277</v>
      </c>
      <c r="AY104" s="2">
        <v>83303752.986999974</v>
      </c>
      <c r="AZ104" s="1">
        <v>44593</v>
      </c>
      <c r="BD104" s="2">
        <v>154</v>
      </c>
      <c r="BE104" s="2">
        <v>3046825.6896000002</v>
      </c>
      <c r="BF104" s="1">
        <v>44927</v>
      </c>
      <c r="BJ104" s="2">
        <v>63</v>
      </c>
      <c r="BK104" s="2">
        <v>878336.21316000004</v>
      </c>
      <c r="BL104" s="1">
        <v>44774</v>
      </c>
      <c r="BP104" s="2">
        <v>0</v>
      </c>
      <c r="BQ104" s="2">
        <v>0</v>
      </c>
      <c r="BR104" s="1">
        <v>44958</v>
      </c>
      <c r="CN104" s="2">
        <v>223</v>
      </c>
      <c r="CO104" s="2">
        <v>2630369.8758933335</v>
      </c>
      <c r="CP104" s="1">
        <v>44958</v>
      </c>
      <c r="CQ104" s="2">
        <v>37</v>
      </c>
      <c r="CR104" s="2">
        <v>664827.0024</v>
      </c>
      <c r="CS104" s="1">
        <v>45139</v>
      </c>
      <c r="CT104" s="2">
        <v>6</v>
      </c>
      <c r="CU104" s="2">
        <v>39927.148800000003</v>
      </c>
      <c r="CV104" s="1">
        <v>45474</v>
      </c>
      <c r="CW104" s="2">
        <v>28</v>
      </c>
      <c r="CX104" s="2">
        <v>117275.55840000001</v>
      </c>
      <c r="CY104" s="1">
        <v>45261</v>
      </c>
      <c r="DC104" s="2">
        <v>203906116.39033332</v>
      </c>
      <c r="DD104" s="2">
        <v>4565839.0633200007</v>
      </c>
    </row>
    <row r="105" spans="1:108">
      <c r="A105" t="s">
        <v>409</v>
      </c>
      <c r="B105" t="s">
        <v>610</v>
      </c>
      <c r="C105" t="s">
        <v>410</v>
      </c>
      <c r="D105" t="s">
        <v>565</v>
      </c>
      <c r="E105" t="s">
        <v>561</v>
      </c>
      <c r="F105" t="s">
        <v>410</v>
      </c>
      <c r="G105" t="s">
        <v>579</v>
      </c>
      <c r="H105">
        <v>2023</v>
      </c>
      <c r="I105" s="1">
        <v>44835</v>
      </c>
      <c r="J105" s="1">
        <v>44835</v>
      </c>
      <c r="K105" s="1">
        <v>44866</v>
      </c>
      <c r="L105" s="1">
        <v>44835</v>
      </c>
      <c r="M105" s="1">
        <v>44774</v>
      </c>
      <c r="N105" s="2">
        <v>0</v>
      </c>
      <c r="O105" s="2">
        <v>0</v>
      </c>
      <c r="P105" s="1">
        <v>45778</v>
      </c>
      <c r="T105" s="2">
        <v>1182</v>
      </c>
      <c r="U105" s="2">
        <v>7680170.8368000006</v>
      </c>
      <c r="V105" s="1">
        <v>45139</v>
      </c>
      <c r="W105" s="2">
        <v>6243</v>
      </c>
      <c r="X105" s="2">
        <v>8.9496000000000002</v>
      </c>
      <c r="Y105" s="1">
        <v>44805</v>
      </c>
      <c r="Z105" s="2">
        <v>1853</v>
      </c>
      <c r="AA105" s="2">
        <v>4732048.7939999998</v>
      </c>
      <c r="AB105" s="1">
        <v>45170</v>
      </c>
      <c r="AC105" s="2">
        <v>453</v>
      </c>
      <c r="AD105" s="2">
        <v>2374979.2176000001</v>
      </c>
      <c r="AE105" s="1">
        <v>45017</v>
      </c>
      <c r="AF105" s="2">
        <v>0</v>
      </c>
      <c r="AG105" s="2">
        <v>0</v>
      </c>
      <c r="AH105" s="1">
        <v>45717</v>
      </c>
      <c r="AL105" s="2">
        <v>488</v>
      </c>
      <c r="AM105" s="2">
        <v>2391045.7653333335</v>
      </c>
      <c r="AN105" s="1">
        <v>44835</v>
      </c>
      <c r="AO105" s="2">
        <v>791</v>
      </c>
      <c r="AP105" s="2">
        <v>4139379.4331999999</v>
      </c>
      <c r="AQ105" s="1">
        <v>45413</v>
      </c>
      <c r="AR105" s="2">
        <v>652</v>
      </c>
      <c r="AS105" s="2">
        <v>3546640.0069333338</v>
      </c>
      <c r="AU105" s="2">
        <v>644</v>
      </c>
      <c r="AV105" s="2">
        <v>3175099.2436666666</v>
      </c>
      <c r="AW105" s="1">
        <v>44958</v>
      </c>
      <c r="AX105" s="2">
        <v>15538</v>
      </c>
      <c r="AY105" s="2">
        <v>164268551.44999999</v>
      </c>
      <c r="AZ105" s="1">
        <v>44866</v>
      </c>
      <c r="BA105" s="2">
        <v>362</v>
      </c>
      <c r="BB105" s="2">
        <v>2279697.5025333334</v>
      </c>
      <c r="BC105" s="1">
        <v>44958</v>
      </c>
      <c r="BD105" s="2">
        <v>306</v>
      </c>
      <c r="BE105" s="2">
        <v>1957176.0912000001</v>
      </c>
      <c r="BF105" s="1">
        <v>44835</v>
      </c>
      <c r="BJ105" s="2">
        <v>410</v>
      </c>
      <c r="BK105" s="2">
        <v>2437531.1103196666</v>
      </c>
      <c r="BL105" s="1">
        <v>45017</v>
      </c>
      <c r="BP105" s="2">
        <v>199</v>
      </c>
      <c r="BQ105" s="2">
        <v>1204538.5967999999</v>
      </c>
      <c r="BR105" s="1">
        <v>44866</v>
      </c>
      <c r="BV105" s="2">
        <v>0</v>
      </c>
      <c r="BW105" s="2">
        <v>0</v>
      </c>
      <c r="BX105" s="1">
        <v>45505</v>
      </c>
      <c r="BY105" s="2">
        <v>0</v>
      </c>
      <c r="BZ105" s="2">
        <v>0</v>
      </c>
      <c r="CA105" s="1">
        <v>45108</v>
      </c>
      <c r="CB105" s="2">
        <v>0</v>
      </c>
      <c r="CC105" s="2">
        <v>0</v>
      </c>
      <c r="CD105" s="1">
        <v>45261</v>
      </c>
      <c r="CH105" s="2">
        <v>0</v>
      </c>
      <c r="CI105" s="2">
        <v>0</v>
      </c>
      <c r="CJ105" s="1">
        <v>45383</v>
      </c>
      <c r="CN105" s="2">
        <v>732</v>
      </c>
      <c r="CO105" s="2">
        <v>2844161.02416</v>
      </c>
      <c r="CP105" s="1">
        <v>44774</v>
      </c>
      <c r="CQ105" s="2">
        <v>182</v>
      </c>
      <c r="CR105" s="2">
        <v>1539441.5784</v>
      </c>
      <c r="CS105" s="1">
        <v>44866</v>
      </c>
      <c r="CT105" s="2">
        <v>8</v>
      </c>
      <c r="CU105" s="2">
        <v>55069.872000000003</v>
      </c>
      <c r="CV105" s="1">
        <v>44986</v>
      </c>
      <c r="CW105" s="2">
        <v>328</v>
      </c>
      <c r="CX105" s="2">
        <v>1499562.1608000002</v>
      </c>
      <c r="CY105" s="1">
        <v>45352</v>
      </c>
      <c r="DC105" s="2">
        <v>203212271.81914634</v>
      </c>
      <c r="DD105" s="2">
        <v>2912829.8142000004</v>
      </c>
    </row>
    <row r="106" spans="1:108">
      <c r="A106" t="s">
        <v>413</v>
      </c>
      <c r="B106" t="s">
        <v>536</v>
      </c>
      <c r="C106" t="s">
        <v>414</v>
      </c>
      <c r="D106" t="s">
        <v>536</v>
      </c>
      <c r="E106" t="s">
        <v>611</v>
      </c>
      <c r="F106" t="s">
        <v>414</v>
      </c>
      <c r="G106" t="s">
        <v>522</v>
      </c>
      <c r="H106">
        <v>2021</v>
      </c>
      <c r="J106" s="1">
        <v>44743</v>
      </c>
      <c r="L106" s="1">
        <v>44743</v>
      </c>
      <c r="M106" s="1">
        <v>44774</v>
      </c>
      <c r="W106" s="2">
        <v>0</v>
      </c>
      <c r="X106" s="2">
        <v>0</v>
      </c>
      <c r="Y106" s="1">
        <v>44774</v>
      </c>
      <c r="AL106" s="2">
        <v>84</v>
      </c>
      <c r="AM106" s="2">
        <v>1424.3383333333331</v>
      </c>
      <c r="AN106" s="1">
        <v>44958</v>
      </c>
      <c r="AU106" s="2">
        <v>84</v>
      </c>
      <c r="AV106" s="2">
        <v>0</v>
      </c>
      <c r="AW106" s="1">
        <v>44774</v>
      </c>
      <c r="CK106" s="2">
        <v>336</v>
      </c>
      <c r="CL106" s="2">
        <v>0</v>
      </c>
      <c r="CQ106" s="2">
        <v>0</v>
      </c>
      <c r="CR106" s="2">
        <v>0</v>
      </c>
      <c r="CS106" s="1">
        <v>44866</v>
      </c>
      <c r="DC106" s="2">
        <v>-1424.0846666666666</v>
      </c>
      <c r="DD106" s="2">
        <v>2848.4229999999998</v>
      </c>
    </row>
    <row r="107" spans="1:108">
      <c r="A107" t="s">
        <v>415</v>
      </c>
      <c r="B107" t="s">
        <v>536</v>
      </c>
      <c r="C107" t="s">
        <v>416</v>
      </c>
      <c r="D107" t="s">
        <v>519</v>
      </c>
      <c r="E107" t="s">
        <v>539</v>
      </c>
      <c r="F107" t="s">
        <v>416</v>
      </c>
      <c r="G107" t="s">
        <v>588</v>
      </c>
      <c r="H107">
        <v>2021</v>
      </c>
      <c r="J107" s="1">
        <v>43922</v>
      </c>
      <c r="K107" s="1">
        <v>43983</v>
      </c>
      <c r="L107" s="1">
        <v>43922</v>
      </c>
      <c r="M107" s="1">
        <v>43983</v>
      </c>
      <c r="N107" s="2">
        <v>5520</v>
      </c>
      <c r="O107" s="2">
        <v>843104</v>
      </c>
      <c r="P107" s="1">
        <v>44501</v>
      </c>
      <c r="Q107" s="2">
        <v>480</v>
      </c>
      <c r="R107" s="2">
        <v>59577.60639999999</v>
      </c>
      <c r="T107" s="2">
        <v>0</v>
      </c>
      <c r="U107" s="2">
        <v>0</v>
      </c>
      <c r="V107" s="1">
        <v>44958</v>
      </c>
      <c r="Z107" s="2">
        <v>32692</v>
      </c>
      <c r="AA107" s="2">
        <v>2590548.2327999999</v>
      </c>
      <c r="AB107" s="1">
        <v>44621</v>
      </c>
      <c r="AC107" s="2">
        <v>5013</v>
      </c>
      <c r="AD107" s="2">
        <v>1094158.7052</v>
      </c>
      <c r="AE107" s="1">
        <v>44986</v>
      </c>
      <c r="AF107" s="2">
        <v>81330</v>
      </c>
      <c r="AG107" s="2">
        <v>8512048.5639999993</v>
      </c>
      <c r="AH107" s="1">
        <v>43983</v>
      </c>
      <c r="AL107" s="2">
        <v>0</v>
      </c>
      <c r="AM107" s="2">
        <v>0</v>
      </c>
      <c r="AN107" s="1">
        <v>44713</v>
      </c>
      <c r="AO107" s="2">
        <v>3171</v>
      </c>
      <c r="AP107" s="2">
        <v>670080.41760000004</v>
      </c>
      <c r="AQ107" s="1">
        <v>44986</v>
      </c>
      <c r="AR107" s="2">
        <v>2760</v>
      </c>
      <c r="AS107" s="2">
        <v>511622.08160000003</v>
      </c>
      <c r="AT107" s="1">
        <v>44593</v>
      </c>
      <c r="AU107" s="2">
        <v>27960</v>
      </c>
      <c r="AV107" s="2">
        <v>5254197.1701666666</v>
      </c>
      <c r="AW107" s="1">
        <v>44652</v>
      </c>
      <c r="AX107" s="2">
        <v>28410</v>
      </c>
      <c r="AY107" s="2">
        <v>15306184.795999996</v>
      </c>
      <c r="AZ107" s="1">
        <v>44228</v>
      </c>
      <c r="BA107" s="2">
        <v>4140</v>
      </c>
      <c r="BB107" s="2">
        <v>657909.7416666667</v>
      </c>
      <c r="BC107" s="1">
        <v>44409</v>
      </c>
      <c r="BD107" s="2">
        <v>5820</v>
      </c>
      <c r="BE107" s="2">
        <v>1130286.7488000002</v>
      </c>
      <c r="BF107" s="1">
        <v>44652</v>
      </c>
      <c r="BJ107" s="2">
        <v>840</v>
      </c>
      <c r="BK107" s="2">
        <v>179356.14550000001</v>
      </c>
      <c r="BL107" s="1">
        <v>44896</v>
      </c>
      <c r="BP107" s="2">
        <v>1200</v>
      </c>
      <c r="BQ107" s="2">
        <v>212828.946</v>
      </c>
      <c r="BR107" s="1">
        <v>44713</v>
      </c>
      <c r="BY107" s="2">
        <v>900</v>
      </c>
      <c r="BZ107" s="2">
        <v>92237.560800000007</v>
      </c>
      <c r="CA107" s="1">
        <v>44652</v>
      </c>
      <c r="CB107" s="2">
        <v>0</v>
      </c>
      <c r="CC107" s="2">
        <v>0</v>
      </c>
      <c r="CD107" s="1">
        <v>44958</v>
      </c>
      <c r="CN107" s="2">
        <v>780</v>
      </c>
      <c r="CO107" s="2">
        <v>170675.67024000001</v>
      </c>
      <c r="CP107" s="1">
        <v>44713</v>
      </c>
      <c r="CQ107" s="2">
        <v>3128</v>
      </c>
      <c r="CR107" s="2">
        <v>703325.19839999999</v>
      </c>
      <c r="CS107" s="1">
        <v>44409</v>
      </c>
      <c r="DC107" s="2">
        <v>19244862.300673332</v>
      </c>
      <c r="DD107" s="2">
        <v>18743279.284499995</v>
      </c>
    </row>
    <row r="108" spans="1:108">
      <c r="A108" t="s">
        <v>418</v>
      </c>
      <c r="B108" t="s">
        <v>527</v>
      </c>
      <c r="C108" t="s">
        <v>419</v>
      </c>
      <c r="D108" t="s">
        <v>527</v>
      </c>
      <c r="E108" t="s">
        <v>612</v>
      </c>
      <c r="F108" t="s">
        <v>419</v>
      </c>
      <c r="G108" t="s">
        <v>527</v>
      </c>
      <c r="H108">
        <v>2022</v>
      </c>
      <c r="I108" s="1">
        <v>44562</v>
      </c>
      <c r="J108" s="1">
        <v>44562</v>
      </c>
      <c r="K108" s="1">
        <v>44562</v>
      </c>
      <c r="L108" s="1">
        <v>44562</v>
      </c>
      <c r="M108" s="1">
        <v>44562</v>
      </c>
      <c r="N108" s="2">
        <v>9756</v>
      </c>
      <c r="O108" s="2">
        <v>18694163</v>
      </c>
      <c r="P108" s="1">
        <v>44835</v>
      </c>
      <c r="T108" s="2">
        <v>1913</v>
      </c>
      <c r="U108" s="2">
        <v>3138836.5272000004</v>
      </c>
      <c r="V108" s="1">
        <v>44958</v>
      </c>
      <c r="W108" s="2">
        <v>10965</v>
      </c>
      <c r="X108" s="2">
        <v>14833687.545600001</v>
      </c>
      <c r="Y108" s="1">
        <v>45047</v>
      </c>
      <c r="Z108" s="2">
        <v>19069</v>
      </c>
      <c r="AA108" s="2">
        <v>26577325.816799998</v>
      </c>
      <c r="AB108" s="1">
        <v>44866</v>
      </c>
      <c r="AC108" s="2">
        <v>4359</v>
      </c>
      <c r="AD108" s="2">
        <v>6886034.0472000008</v>
      </c>
      <c r="AE108" s="1">
        <v>45292</v>
      </c>
      <c r="AF108" s="2">
        <v>19415</v>
      </c>
      <c r="AG108" s="2">
        <v>24384115.479733333</v>
      </c>
      <c r="AH108" s="1">
        <v>44866</v>
      </c>
      <c r="AI108" s="2">
        <v>104</v>
      </c>
      <c r="AJ108" s="2">
        <v>162940.89240000001</v>
      </c>
      <c r="AK108" s="1">
        <v>44805</v>
      </c>
      <c r="AL108" s="2">
        <v>432</v>
      </c>
      <c r="AM108" s="2">
        <v>610090.27549999999</v>
      </c>
      <c r="AN108" s="1">
        <v>44986</v>
      </c>
      <c r="AO108" s="2">
        <v>8544</v>
      </c>
      <c r="AP108" s="2">
        <v>13840234.214400001</v>
      </c>
      <c r="AQ108" s="1">
        <v>45200</v>
      </c>
      <c r="AR108" s="2">
        <v>991</v>
      </c>
      <c r="AS108" s="2">
        <v>1187688.5580000002</v>
      </c>
      <c r="AT108" s="1">
        <v>44805</v>
      </c>
      <c r="AU108" s="2">
        <v>10581</v>
      </c>
      <c r="AV108" s="2">
        <v>20993114.159000002</v>
      </c>
      <c r="AW108" s="1">
        <v>44927</v>
      </c>
      <c r="AX108" s="2">
        <v>92652</v>
      </c>
      <c r="AY108" s="2">
        <v>487933911.05399996</v>
      </c>
      <c r="AZ108" s="1">
        <v>44562</v>
      </c>
      <c r="BA108" s="2">
        <v>1582</v>
      </c>
      <c r="BB108" s="2">
        <v>2728281.1656666668</v>
      </c>
      <c r="BC108" s="1">
        <v>44743</v>
      </c>
      <c r="BD108" s="2">
        <v>3096</v>
      </c>
      <c r="BE108" s="2">
        <v>5079792.96</v>
      </c>
      <c r="BF108" s="1">
        <v>44866</v>
      </c>
      <c r="BJ108" s="2">
        <v>303</v>
      </c>
      <c r="BK108" s="2">
        <v>256439.214423</v>
      </c>
      <c r="BL108" s="1">
        <v>44958</v>
      </c>
      <c r="BP108" s="2">
        <v>439</v>
      </c>
      <c r="BQ108" s="2">
        <v>617968.38840000005</v>
      </c>
      <c r="BV108" s="2">
        <v>128</v>
      </c>
      <c r="BW108" s="2">
        <v>173477.10593333334</v>
      </c>
      <c r="BX108" s="1">
        <v>45323</v>
      </c>
      <c r="BY108" s="2">
        <v>3</v>
      </c>
      <c r="BZ108" s="2">
        <v>5131.1040000000003</v>
      </c>
      <c r="CA108" s="1">
        <v>45505</v>
      </c>
      <c r="CE108" s="2">
        <v>132</v>
      </c>
      <c r="CF108" s="2">
        <v>216580.32</v>
      </c>
      <c r="CG108" s="1">
        <v>45017</v>
      </c>
      <c r="CH108" s="2">
        <v>220</v>
      </c>
      <c r="CI108" s="2">
        <v>463971.25718666671</v>
      </c>
      <c r="CJ108" s="1">
        <v>45231</v>
      </c>
      <c r="CN108" s="2">
        <v>1432</v>
      </c>
      <c r="CO108" s="2">
        <v>2135063.5443733335</v>
      </c>
      <c r="CP108" s="1">
        <v>44927</v>
      </c>
      <c r="CQ108" s="2">
        <v>134</v>
      </c>
      <c r="CR108" s="2">
        <v>242137.39440000002</v>
      </c>
      <c r="CS108" s="1">
        <v>45078</v>
      </c>
      <c r="CW108" s="2">
        <v>2</v>
      </c>
      <c r="CX108" s="2">
        <v>1846.6007999999999</v>
      </c>
      <c r="CY108" s="1">
        <v>45231</v>
      </c>
      <c r="DC108" s="2">
        <v>271618111.97203267</v>
      </c>
      <c r="DD108" s="2">
        <v>359544718.65298361</v>
      </c>
    </row>
    <row r="109" spans="1:108">
      <c r="A109" t="s">
        <v>422</v>
      </c>
      <c r="B109" t="s">
        <v>527</v>
      </c>
      <c r="C109" t="s">
        <v>423</v>
      </c>
      <c r="D109" t="s">
        <v>527</v>
      </c>
      <c r="E109" t="s">
        <v>557</v>
      </c>
      <c r="F109" t="s">
        <v>423</v>
      </c>
      <c r="G109" t="s">
        <v>545</v>
      </c>
      <c r="H109">
        <v>2021</v>
      </c>
      <c r="I109" s="1">
        <v>43374</v>
      </c>
      <c r="J109" s="1">
        <v>43831</v>
      </c>
      <c r="K109" s="1">
        <v>43374</v>
      </c>
      <c r="L109" s="1">
        <v>43831</v>
      </c>
      <c r="M109" s="1">
        <v>43344</v>
      </c>
      <c r="N109" s="2">
        <v>1182</v>
      </c>
      <c r="O109" s="2">
        <v>6098732</v>
      </c>
      <c r="P109" s="1">
        <v>44409</v>
      </c>
      <c r="Q109" s="2">
        <v>1687</v>
      </c>
      <c r="R109" s="2">
        <v>4546708.5625999998</v>
      </c>
      <c r="T109" s="2">
        <v>548</v>
      </c>
      <c r="U109" s="2">
        <v>2092535.8080000002</v>
      </c>
      <c r="V109" s="1">
        <v>43831</v>
      </c>
      <c r="W109" s="2">
        <v>2279</v>
      </c>
      <c r="X109" s="2">
        <v>7551978.2579999994</v>
      </c>
      <c r="Y109" s="1">
        <v>44136</v>
      </c>
      <c r="Z109" s="2">
        <v>11342</v>
      </c>
      <c r="AA109" s="2">
        <v>42576774.833999999</v>
      </c>
      <c r="AB109" s="1">
        <v>43405</v>
      </c>
      <c r="AC109" s="2">
        <v>4192</v>
      </c>
      <c r="AD109" s="2">
        <v>19496736.415200002</v>
      </c>
      <c r="AE109" s="1">
        <v>43952</v>
      </c>
      <c r="AF109" s="2">
        <v>1528</v>
      </c>
      <c r="AG109" s="2">
        <v>5399907.1144000003</v>
      </c>
      <c r="AH109" s="1">
        <v>44075</v>
      </c>
      <c r="AL109" s="2">
        <v>707</v>
      </c>
      <c r="AM109" s="2">
        <v>2492711.9408333329</v>
      </c>
      <c r="AN109" s="1">
        <v>43586</v>
      </c>
      <c r="AO109" s="2">
        <v>3174</v>
      </c>
      <c r="AP109" s="2">
        <v>17055260.177999999</v>
      </c>
      <c r="AQ109" s="1">
        <v>43709</v>
      </c>
      <c r="AR109" s="2">
        <v>36</v>
      </c>
      <c r="AS109" s="2">
        <v>116390.64920000001</v>
      </c>
      <c r="AT109" s="1">
        <v>43344</v>
      </c>
      <c r="AU109" s="2">
        <v>1353</v>
      </c>
      <c r="AV109" s="2">
        <v>5809424.7408333328</v>
      </c>
      <c r="AW109" s="1">
        <v>43405</v>
      </c>
      <c r="AX109" s="2">
        <v>10973</v>
      </c>
      <c r="AY109" s="2">
        <v>192849023.23499998</v>
      </c>
      <c r="AZ109" s="1">
        <v>43374</v>
      </c>
      <c r="BA109" s="2">
        <v>621</v>
      </c>
      <c r="BB109" s="2">
        <v>2932599.0009333342</v>
      </c>
      <c r="BC109" s="1">
        <v>43739</v>
      </c>
      <c r="BD109" s="2">
        <v>1290</v>
      </c>
      <c r="BE109" s="2">
        <v>4918819.4879999999</v>
      </c>
      <c r="BF109" s="1">
        <v>43435</v>
      </c>
      <c r="BJ109" s="2">
        <v>185</v>
      </c>
      <c r="BK109" s="2">
        <v>563761.19695466664</v>
      </c>
      <c r="BL109" s="1">
        <v>44774</v>
      </c>
      <c r="BP109" s="2">
        <v>30</v>
      </c>
      <c r="BQ109" s="2">
        <v>105655.9944</v>
      </c>
      <c r="BR109" s="1">
        <v>45017</v>
      </c>
      <c r="BY109" s="2">
        <v>1</v>
      </c>
      <c r="BZ109" s="2">
        <v>4248.0767999999998</v>
      </c>
      <c r="CA109" s="1">
        <v>43831</v>
      </c>
      <c r="CE109" s="2">
        <v>35</v>
      </c>
      <c r="CF109" s="2">
        <v>133647.35999999999</v>
      </c>
      <c r="CG109" s="1">
        <v>43891</v>
      </c>
      <c r="CN109" s="2">
        <v>1349</v>
      </c>
      <c r="CO109" s="2">
        <v>5563085.8763200007</v>
      </c>
      <c r="CP109" s="1">
        <v>43770</v>
      </c>
      <c r="CQ109" s="2">
        <v>800</v>
      </c>
      <c r="CR109" s="2">
        <v>1761531.8688000001</v>
      </c>
      <c r="CS109" s="1">
        <v>43617</v>
      </c>
      <c r="CT109" s="2">
        <v>121</v>
      </c>
      <c r="CU109" s="2">
        <v>417066.27600000001</v>
      </c>
      <c r="CV109" s="1">
        <v>44835</v>
      </c>
      <c r="DC109" s="2">
        <v>224435520.94347364</v>
      </c>
      <c r="DD109" s="2">
        <v>98051077.930800959</v>
      </c>
    </row>
    <row r="110" spans="1:108">
      <c r="A110" t="s">
        <v>424</v>
      </c>
      <c r="B110" t="s">
        <v>527</v>
      </c>
      <c r="C110" t="s">
        <v>425</v>
      </c>
      <c r="D110" t="s">
        <v>527</v>
      </c>
      <c r="E110" t="s">
        <v>521</v>
      </c>
      <c r="F110" t="s">
        <v>425</v>
      </c>
      <c r="G110" t="s">
        <v>527</v>
      </c>
      <c r="H110">
        <v>2023</v>
      </c>
      <c r="I110" s="1">
        <v>44228</v>
      </c>
      <c r="J110" s="1">
        <v>44197</v>
      </c>
      <c r="K110" s="1">
        <v>44228</v>
      </c>
      <c r="L110" s="1">
        <v>44197</v>
      </c>
      <c r="M110" s="1">
        <v>44228</v>
      </c>
      <c r="T110" s="2">
        <v>6385</v>
      </c>
      <c r="U110" s="2">
        <v>92532.897599999997</v>
      </c>
      <c r="V110" s="1">
        <v>44927</v>
      </c>
      <c r="Z110" s="2">
        <v>292144</v>
      </c>
      <c r="AA110" s="2">
        <v>4529307.5388000002</v>
      </c>
      <c r="AB110" s="1">
        <v>44440</v>
      </c>
      <c r="AC110" s="2">
        <v>79769</v>
      </c>
      <c r="AD110" s="2">
        <v>1136318.7792</v>
      </c>
      <c r="AE110" s="1">
        <v>44896</v>
      </c>
      <c r="AI110" s="2">
        <v>16900</v>
      </c>
      <c r="AJ110" s="2">
        <v>314700.7512</v>
      </c>
      <c r="AK110" s="1">
        <v>44378</v>
      </c>
      <c r="AO110" s="2">
        <v>38390</v>
      </c>
      <c r="AP110" s="2">
        <v>557164.80599999998</v>
      </c>
      <c r="AQ110" s="1">
        <v>44896</v>
      </c>
      <c r="AU110" s="2">
        <v>35100</v>
      </c>
      <c r="AV110" s="2">
        <v>649441.77233333339</v>
      </c>
      <c r="AW110" s="1">
        <v>44440</v>
      </c>
      <c r="AX110" s="2">
        <v>24061</v>
      </c>
      <c r="AY110" s="2">
        <v>7950686.2789999992</v>
      </c>
      <c r="AZ110" s="1">
        <v>44228</v>
      </c>
      <c r="BA110" s="2">
        <v>30975</v>
      </c>
      <c r="BB110" s="2">
        <v>655969.8842333334</v>
      </c>
      <c r="BC110" s="1">
        <v>44713</v>
      </c>
      <c r="BD110" s="2">
        <v>24275</v>
      </c>
      <c r="BE110" s="2">
        <v>399446.00520000001</v>
      </c>
      <c r="BF110" s="1">
        <v>44440</v>
      </c>
      <c r="BY110" s="2">
        <v>180</v>
      </c>
      <c r="BZ110" s="2">
        <v>0</v>
      </c>
      <c r="CA110" s="1">
        <v>44440</v>
      </c>
      <c r="CE110" s="2">
        <v>4510</v>
      </c>
      <c r="CF110" s="2">
        <v>65361.912000000004</v>
      </c>
      <c r="CG110" s="1">
        <v>45017</v>
      </c>
      <c r="DC110" s="2">
        <v>210971.79866666664</v>
      </c>
      <c r="DD110" s="2">
        <v>16139958.826899998</v>
      </c>
    </row>
    <row r="111" spans="1:108">
      <c r="A111" t="s">
        <v>428</v>
      </c>
      <c r="B111" t="s">
        <v>527</v>
      </c>
      <c r="C111" t="s">
        <v>429</v>
      </c>
      <c r="D111" t="s">
        <v>527</v>
      </c>
      <c r="E111" t="s">
        <v>613</v>
      </c>
      <c r="F111" t="s">
        <v>429</v>
      </c>
      <c r="G111" t="s">
        <v>579</v>
      </c>
      <c r="H111">
        <v>2022</v>
      </c>
      <c r="I111" s="1">
        <v>44713</v>
      </c>
      <c r="J111" s="1">
        <v>44652</v>
      </c>
      <c r="K111" s="1">
        <v>44713</v>
      </c>
      <c r="L111" s="1">
        <v>44652</v>
      </c>
      <c r="M111" s="1">
        <v>44713</v>
      </c>
      <c r="N111" s="2">
        <v>317986</v>
      </c>
      <c r="O111" s="2">
        <v>28948053</v>
      </c>
      <c r="P111" s="1">
        <v>45200</v>
      </c>
      <c r="Q111" s="2">
        <v>522900</v>
      </c>
      <c r="R111" s="2">
        <v>84016693.201799989</v>
      </c>
      <c r="T111" s="2">
        <v>16071</v>
      </c>
      <c r="U111" s="2">
        <v>5034015.756000001</v>
      </c>
      <c r="V111" s="1">
        <v>45597</v>
      </c>
      <c r="W111" s="2">
        <v>1911</v>
      </c>
      <c r="X111" s="2">
        <v>586010.85840000003</v>
      </c>
      <c r="Y111" s="1">
        <v>45597</v>
      </c>
      <c r="Z111" s="2">
        <v>774352</v>
      </c>
      <c r="AA111" s="2">
        <v>216230911.20839998</v>
      </c>
      <c r="AB111" s="1">
        <v>45231</v>
      </c>
      <c r="AC111" s="2">
        <v>32484</v>
      </c>
      <c r="AD111" s="2">
        <v>10228456.075199999</v>
      </c>
      <c r="AE111" s="1">
        <v>45566</v>
      </c>
      <c r="AF111" s="2">
        <v>3267822</v>
      </c>
      <c r="AG111" s="2">
        <v>90392264.757200003</v>
      </c>
      <c r="AH111" s="1">
        <v>45017</v>
      </c>
      <c r="AI111" s="2">
        <v>9020</v>
      </c>
      <c r="AJ111" s="2">
        <v>2707858.0980000007</v>
      </c>
      <c r="AK111" s="1">
        <v>44805</v>
      </c>
      <c r="AL111" s="2">
        <v>8690</v>
      </c>
      <c r="AM111" s="2">
        <v>2789401.3619999997</v>
      </c>
      <c r="AN111" s="1">
        <v>45566</v>
      </c>
      <c r="AO111" s="2">
        <v>125538</v>
      </c>
      <c r="AP111" s="2">
        <v>45497779.588799998</v>
      </c>
      <c r="AQ111" s="1">
        <v>45474</v>
      </c>
      <c r="AR111" s="2">
        <v>8322</v>
      </c>
      <c r="AS111" s="2">
        <v>2612085.3126666672</v>
      </c>
      <c r="AT111" s="1">
        <v>45261</v>
      </c>
      <c r="AU111" s="2">
        <v>772525</v>
      </c>
      <c r="AV111" s="2">
        <v>118160302.8935</v>
      </c>
      <c r="AW111" s="1">
        <v>44896</v>
      </c>
      <c r="AX111" s="2">
        <v>40727281</v>
      </c>
      <c r="AY111" s="2">
        <v>14140121475.927002</v>
      </c>
      <c r="AZ111" s="1">
        <v>44713</v>
      </c>
      <c r="BA111" s="2">
        <v>75952</v>
      </c>
      <c r="BB111" s="2">
        <v>10381319.999866666</v>
      </c>
      <c r="BC111" s="1">
        <v>45108</v>
      </c>
      <c r="BD111" s="2">
        <v>17749</v>
      </c>
      <c r="BE111" s="2">
        <v>2352174.1452000001</v>
      </c>
      <c r="BF111" s="1">
        <v>44927</v>
      </c>
      <c r="BJ111" s="2">
        <v>18749</v>
      </c>
      <c r="BK111" s="2">
        <v>6043744.441385</v>
      </c>
      <c r="BL111" s="1">
        <v>45505</v>
      </c>
      <c r="BM111" s="2">
        <v>0</v>
      </c>
      <c r="BN111" s="2">
        <v>0</v>
      </c>
      <c r="BO111" s="1">
        <v>45444</v>
      </c>
      <c r="BP111" s="2">
        <v>2787</v>
      </c>
      <c r="BQ111" s="2">
        <v>686874.34199999983</v>
      </c>
      <c r="BR111" s="1">
        <v>45413</v>
      </c>
      <c r="BS111" s="2">
        <v>6905</v>
      </c>
      <c r="BT111" s="2">
        <v>2091945.1343999999</v>
      </c>
      <c r="BU111" s="1">
        <v>45474</v>
      </c>
      <c r="BV111" s="2">
        <v>2307</v>
      </c>
      <c r="BW111" s="2">
        <v>724270.56662399997</v>
      </c>
      <c r="BX111" s="1">
        <v>45597</v>
      </c>
      <c r="BY111" s="2">
        <v>0</v>
      </c>
      <c r="BZ111" s="2">
        <v>0</v>
      </c>
      <c r="CA111" s="1">
        <v>44927</v>
      </c>
      <c r="CE111" s="2">
        <v>0</v>
      </c>
      <c r="CF111" s="2">
        <v>0</v>
      </c>
      <c r="CG111" s="1">
        <v>45658</v>
      </c>
      <c r="CH111" s="2">
        <v>0</v>
      </c>
      <c r="CI111" s="2">
        <v>0</v>
      </c>
      <c r="CJ111" s="1">
        <v>45717</v>
      </c>
      <c r="CK111" s="2">
        <v>12</v>
      </c>
      <c r="CL111" s="2">
        <v>0</v>
      </c>
      <c r="CM111" s="1">
        <v>45200</v>
      </c>
      <c r="CN111" s="2">
        <v>297479</v>
      </c>
      <c r="CO111" s="2">
        <v>64249063.426933333</v>
      </c>
      <c r="CP111" s="1">
        <v>44713</v>
      </c>
      <c r="CQ111" s="2">
        <v>10906</v>
      </c>
      <c r="CR111" s="2">
        <v>3416151.8159999996</v>
      </c>
      <c r="CS111" s="1">
        <v>44896</v>
      </c>
      <c r="CT111" s="2">
        <v>3028</v>
      </c>
      <c r="CU111" s="2">
        <v>985816.33920000005</v>
      </c>
      <c r="CV111" s="1">
        <v>45536</v>
      </c>
      <c r="CW111" s="2">
        <v>0</v>
      </c>
      <c r="CX111" s="2">
        <v>0</v>
      </c>
      <c r="CY111" s="1">
        <v>45658</v>
      </c>
      <c r="CZ111" s="2">
        <v>0</v>
      </c>
      <c r="DA111" s="2">
        <v>0</v>
      </c>
      <c r="DB111" s="1">
        <v>45748</v>
      </c>
      <c r="DC111" s="2">
        <v>968348252.37835264</v>
      </c>
      <c r="DD111" s="2">
        <v>13869908415.872213</v>
      </c>
    </row>
    <row r="112" spans="1:108">
      <c r="A112" t="s">
        <v>430</v>
      </c>
      <c r="B112" t="s">
        <v>527</v>
      </c>
      <c r="C112" t="s">
        <v>431</v>
      </c>
      <c r="D112" t="s">
        <v>520</v>
      </c>
      <c r="E112" t="s">
        <v>614</v>
      </c>
      <c r="F112" t="s">
        <v>431</v>
      </c>
      <c r="G112" t="s">
        <v>532</v>
      </c>
      <c r="H112">
        <v>2022</v>
      </c>
      <c r="I112" s="1">
        <v>44531</v>
      </c>
      <c r="J112" s="1">
        <v>44470</v>
      </c>
      <c r="K112" s="1">
        <v>44621</v>
      </c>
      <c r="L112" s="1">
        <v>44470</v>
      </c>
      <c r="M112" s="1">
        <v>44531</v>
      </c>
      <c r="N112" s="2">
        <v>0</v>
      </c>
      <c r="O112" s="2">
        <v>0</v>
      </c>
      <c r="P112" s="1">
        <v>44682</v>
      </c>
      <c r="Q112" s="2">
        <v>0</v>
      </c>
      <c r="R112" s="2">
        <v>0</v>
      </c>
      <c r="W112" s="2">
        <v>2505</v>
      </c>
      <c r="X112" s="2">
        <v>2.9832000000000001</v>
      </c>
      <c r="Y112" s="1">
        <v>44531</v>
      </c>
      <c r="Z112" s="2">
        <v>11</v>
      </c>
      <c r="AA112" s="2">
        <v>12228.1368</v>
      </c>
      <c r="AB112" s="1">
        <v>44713</v>
      </c>
      <c r="AC112" s="2">
        <v>92</v>
      </c>
      <c r="AD112" s="2">
        <v>147146.34</v>
      </c>
      <c r="AE112" s="1">
        <v>45078</v>
      </c>
      <c r="AL112" s="2">
        <v>0</v>
      </c>
      <c r="AM112" s="2">
        <v>0</v>
      </c>
      <c r="AN112" s="1">
        <v>44682</v>
      </c>
      <c r="AO112" s="2">
        <v>0</v>
      </c>
      <c r="AP112" s="2">
        <v>0</v>
      </c>
      <c r="AQ112" s="1">
        <v>44958</v>
      </c>
      <c r="AR112" s="2">
        <v>0</v>
      </c>
      <c r="AS112" s="2">
        <v>0</v>
      </c>
      <c r="AT112" s="1">
        <v>44621</v>
      </c>
      <c r="AU112" s="2">
        <v>0</v>
      </c>
      <c r="AV112" s="2">
        <v>0</v>
      </c>
      <c r="AW112" s="1">
        <v>44835</v>
      </c>
      <c r="AX112" s="2">
        <v>0</v>
      </c>
      <c r="AY112" s="2">
        <v>0</v>
      </c>
      <c r="AZ112" s="1">
        <v>44652</v>
      </c>
      <c r="BJ112" s="2">
        <v>0</v>
      </c>
      <c r="BK112" s="2">
        <v>0</v>
      </c>
      <c r="BL112" s="1">
        <v>44621</v>
      </c>
      <c r="BP112" s="2">
        <v>0</v>
      </c>
      <c r="BQ112" s="2">
        <v>0</v>
      </c>
      <c r="BR112" s="1">
        <v>44743</v>
      </c>
      <c r="CK112" s="2">
        <v>0</v>
      </c>
      <c r="CL112" s="2">
        <v>0</v>
      </c>
      <c r="CM112" s="1">
        <v>44835</v>
      </c>
      <c r="CN112" s="2">
        <v>0</v>
      </c>
      <c r="CO112" s="2">
        <v>0</v>
      </c>
      <c r="CP112" s="1">
        <v>44743</v>
      </c>
      <c r="CQ112" s="2">
        <v>0</v>
      </c>
      <c r="CR112" s="2">
        <v>0</v>
      </c>
      <c r="CS112" s="1">
        <v>44805</v>
      </c>
      <c r="DC112" s="2">
        <v>152707.02479999998</v>
      </c>
      <c r="DD112" s="2">
        <v>6670.4351999999999</v>
      </c>
    </row>
    <row r="113" spans="1:108">
      <c r="A113" t="s">
        <v>434</v>
      </c>
      <c r="B113" t="s">
        <v>536</v>
      </c>
      <c r="C113" t="s">
        <v>435</v>
      </c>
      <c r="D113" t="s">
        <v>524</v>
      </c>
      <c r="E113" t="s">
        <v>521</v>
      </c>
      <c r="F113" t="s">
        <v>435</v>
      </c>
      <c r="G113" t="s">
        <v>545</v>
      </c>
      <c r="H113">
        <v>2021</v>
      </c>
      <c r="J113" s="1">
        <v>44378</v>
      </c>
      <c r="K113" s="1">
        <v>44348</v>
      </c>
      <c r="L113" s="1">
        <v>44378</v>
      </c>
      <c r="M113" s="1">
        <v>44348</v>
      </c>
      <c r="N113" s="2">
        <v>11002</v>
      </c>
      <c r="O113" s="2">
        <v>5340104</v>
      </c>
      <c r="P113" s="1">
        <v>44621</v>
      </c>
      <c r="T113" s="2">
        <v>5430</v>
      </c>
      <c r="U113" s="2">
        <v>2632271.2680000002</v>
      </c>
      <c r="V113" s="1">
        <v>44562</v>
      </c>
      <c r="W113" s="2">
        <v>12050</v>
      </c>
      <c r="X113" s="2">
        <v>4835861.1708000004</v>
      </c>
      <c r="Y113" s="1">
        <v>44805</v>
      </c>
      <c r="Z113" s="2">
        <v>20977</v>
      </c>
      <c r="AA113" s="2">
        <v>11532993.0276</v>
      </c>
      <c r="AB113" s="1">
        <v>44378</v>
      </c>
      <c r="AC113" s="2">
        <v>26470</v>
      </c>
      <c r="AD113" s="2">
        <v>12555437.0964</v>
      </c>
      <c r="AE113" s="1">
        <v>44652</v>
      </c>
      <c r="AF113" s="2">
        <v>16653</v>
      </c>
      <c r="AG113" s="2">
        <v>3484018.328933334</v>
      </c>
      <c r="AH113" s="1">
        <v>45170</v>
      </c>
      <c r="AO113" s="2">
        <v>13186</v>
      </c>
      <c r="AP113" s="2">
        <v>9755390.6603999995</v>
      </c>
      <c r="AQ113" s="1">
        <v>44652</v>
      </c>
      <c r="AR113" s="2">
        <v>650</v>
      </c>
      <c r="AS113" s="2">
        <v>350120.81719999999</v>
      </c>
      <c r="AT113" s="1">
        <v>44348</v>
      </c>
      <c r="AU113" s="2">
        <v>10234</v>
      </c>
      <c r="AV113" s="2">
        <v>5766991.6106666662</v>
      </c>
      <c r="AW113" s="1">
        <v>44440</v>
      </c>
      <c r="AX113" s="2">
        <v>102868</v>
      </c>
      <c r="AY113" s="2">
        <v>142792740.27999997</v>
      </c>
      <c r="AZ113" s="1">
        <v>44593</v>
      </c>
      <c r="BA113" s="2">
        <v>3180</v>
      </c>
      <c r="BB113" s="2">
        <v>1287566.4241666668</v>
      </c>
      <c r="BC113" s="1">
        <v>44713</v>
      </c>
      <c r="BD113" s="2">
        <v>512</v>
      </c>
      <c r="BE113" s="2">
        <v>212881.152</v>
      </c>
      <c r="BF113" s="1">
        <v>44409</v>
      </c>
      <c r="BY113" s="2">
        <v>462</v>
      </c>
      <c r="BZ113" s="2">
        <v>243825.88560000001</v>
      </c>
      <c r="CA113" s="1">
        <v>44621</v>
      </c>
      <c r="CB113" s="2">
        <v>0</v>
      </c>
      <c r="CC113" s="2">
        <v>0</v>
      </c>
      <c r="CD113" s="1">
        <v>45413</v>
      </c>
      <c r="CE113" s="2">
        <v>372</v>
      </c>
      <c r="CF113" s="2">
        <v>147380.52120000002</v>
      </c>
      <c r="CG113" s="1">
        <v>44562</v>
      </c>
      <c r="CN113" s="2">
        <v>2560</v>
      </c>
      <c r="CO113" s="2">
        <v>612090.85941333335</v>
      </c>
      <c r="CP113" s="1">
        <v>45261</v>
      </c>
      <c r="CQ113" s="2">
        <v>158</v>
      </c>
      <c r="CR113" s="2">
        <v>70779.403200000001</v>
      </c>
      <c r="CS113" s="1">
        <v>44378</v>
      </c>
      <c r="DC113" s="2">
        <v>33757105.722173333</v>
      </c>
      <c r="DD113" s="2">
        <v>167863346.78340662</v>
      </c>
    </row>
    <row r="114" spans="1:108">
      <c r="A114" t="s">
        <v>436</v>
      </c>
      <c r="B114" t="s">
        <v>527</v>
      </c>
      <c r="C114" t="s">
        <v>437</v>
      </c>
      <c r="D114" t="s">
        <v>528</v>
      </c>
      <c r="E114" t="s">
        <v>615</v>
      </c>
      <c r="F114" t="s">
        <v>437</v>
      </c>
      <c r="G114" t="s">
        <v>527</v>
      </c>
      <c r="H114">
        <v>2021</v>
      </c>
      <c r="I114" s="1">
        <v>43831</v>
      </c>
      <c r="J114" s="1">
        <v>43831</v>
      </c>
      <c r="K114" s="1">
        <v>43800</v>
      </c>
      <c r="L114" s="1">
        <v>43831</v>
      </c>
      <c r="M114" s="1">
        <v>43800</v>
      </c>
      <c r="N114" s="2">
        <v>16878</v>
      </c>
      <c r="O114" s="2">
        <v>40950238</v>
      </c>
      <c r="P114" s="1">
        <v>44378</v>
      </c>
      <c r="Q114" s="2">
        <v>8367</v>
      </c>
      <c r="R114" s="2">
        <v>19717121.814199995</v>
      </c>
      <c r="S114" s="1">
        <v>44652</v>
      </c>
      <c r="T114" s="2">
        <v>9252</v>
      </c>
      <c r="U114" s="2">
        <v>22079356.794</v>
      </c>
      <c r="V114" s="1">
        <v>45078</v>
      </c>
      <c r="W114" s="2">
        <v>57870</v>
      </c>
      <c r="X114" s="2">
        <v>138110692.5792</v>
      </c>
      <c r="Y114" s="1">
        <v>44105</v>
      </c>
      <c r="Z114" s="2">
        <v>27864</v>
      </c>
      <c r="AA114" s="2">
        <v>50085453.435599998</v>
      </c>
      <c r="AB114" s="1">
        <v>44593</v>
      </c>
      <c r="AC114" s="2">
        <v>38464</v>
      </c>
      <c r="AD114" s="2">
        <v>120777870.9984</v>
      </c>
      <c r="AE114" s="1">
        <v>44866</v>
      </c>
      <c r="AF114" s="2">
        <v>55341</v>
      </c>
      <c r="AG114" s="2">
        <v>64578755.5832</v>
      </c>
      <c r="AH114" s="1">
        <v>43952</v>
      </c>
      <c r="AL114" s="2">
        <v>2499</v>
      </c>
      <c r="AM114" s="2">
        <v>5241886.716</v>
      </c>
      <c r="AN114" s="1">
        <v>44317</v>
      </c>
      <c r="AO114" s="2">
        <v>17442</v>
      </c>
      <c r="AP114" s="2">
        <v>45919881.506400004</v>
      </c>
      <c r="AQ114" s="1">
        <v>44896</v>
      </c>
      <c r="AR114" s="2">
        <v>3342</v>
      </c>
      <c r="AS114" s="2">
        <v>6943561.001066667</v>
      </c>
      <c r="AT114" s="1">
        <v>44197</v>
      </c>
      <c r="AU114" s="2">
        <v>12732</v>
      </c>
      <c r="AV114" s="2">
        <v>29057106.072500002</v>
      </c>
      <c r="AW114" s="1">
        <v>44287</v>
      </c>
      <c r="AX114" s="2">
        <v>216137</v>
      </c>
      <c r="AY114" s="2">
        <v>720796617.4569999</v>
      </c>
      <c r="AZ114" s="1">
        <v>43800</v>
      </c>
      <c r="BA114" s="2">
        <v>5941</v>
      </c>
      <c r="BB114" s="2">
        <v>14695639.442000002</v>
      </c>
      <c r="BC114" s="1">
        <v>44562</v>
      </c>
      <c r="BD114" s="2">
        <v>5984</v>
      </c>
      <c r="BE114" s="2">
        <v>14281175.040000001</v>
      </c>
      <c r="BF114" s="1">
        <v>44256</v>
      </c>
      <c r="BJ114" s="2">
        <v>2977</v>
      </c>
      <c r="BK114" s="2">
        <v>6382455.9067360004</v>
      </c>
      <c r="BL114" s="1">
        <v>44440</v>
      </c>
      <c r="BP114" s="2">
        <v>1254</v>
      </c>
      <c r="BQ114" s="2">
        <v>2996300.7228000001</v>
      </c>
      <c r="BR114" s="1">
        <v>44287</v>
      </c>
      <c r="BV114" s="2">
        <v>0</v>
      </c>
      <c r="BW114" s="2">
        <v>0</v>
      </c>
      <c r="BX114" s="1">
        <v>44805</v>
      </c>
      <c r="BY114" s="2">
        <v>1738</v>
      </c>
      <c r="BZ114" s="2">
        <v>4277468.7779999999</v>
      </c>
      <c r="CA114" s="1">
        <v>44470</v>
      </c>
      <c r="CB114" s="2">
        <v>0</v>
      </c>
      <c r="CC114" s="2">
        <v>0</v>
      </c>
      <c r="CD114" s="1">
        <v>44927</v>
      </c>
      <c r="CH114" s="2">
        <v>143</v>
      </c>
      <c r="CI114" s="2">
        <v>295111.69516</v>
      </c>
      <c r="CJ114" s="1">
        <v>45200</v>
      </c>
      <c r="CK114" s="2">
        <v>299</v>
      </c>
      <c r="CL114" s="2">
        <v>630495.31999999995</v>
      </c>
      <c r="CN114" s="2">
        <v>7848</v>
      </c>
      <c r="CO114" s="2">
        <v>20395699.453600001</v>
      </c>
      <c r="CP114" s="1">
        <v>43922</v>
      </c>
      <c r="CQ114" s="2">
        <v>3556</v>
      </c>
      <c r="CR114" s="2">
        <v>8668415.5008000005</v>
      </c>
      <c r="CS114" s="1">
        <v>44409</v>
      </c>
      <c r="CT114" s="2">
        <v>1530</v>
      </c>
      <c r="CU114" s="2">
        <v>3526213.9968000003</v>
      </c>
      <c r="CV114" s="1">
        <v>44652</v>
      </c>
      <c r="CW114" s="2">
        <v>1119</v>
      </c>
      <c r="CX114" s="2">
        <v>1667872.8132</v>
      </c>
      <c r="CY114" s="1">
        <v>44501</v>
      </c>
      <c r="CZ114" s="2">
        <v>8538</v>
      </c>
      <c r="DA114" s="2">
        <v>8532981.2879999988</v>
      </c>
      <c r="DB114" s="1">
        <v>45505</v>
      </c>
      <c r="DC114" s="2">
        <v>1318238366.6334224</v>
      </c>
      <c r="DD114" s="2">
        <v>32370005.281240005</v>
      </c>
    </row>
    <row r="115" spans="1:108">
      <c r="A115" t="s">
        <v>438</v>
      </c>
      <c r="B115" t="s">
        <v>536</v>
      </c>
      <c r="C115" t="s">
        <v>439</v>
      </c>
      <c r="D115" t="s">
        <v>528</v>
      </c>
      <c r="E115" t="s">
        <v>561</v>
      </c>
      <c r="F115" t="s">
        <v>439</v>
      </c>
      <c r="G115" t="s">
        <v>527</v>
      </c>
      <c r="H115">
        <v>2023</v>
      </c>
      <c r="J115" s="1">
        <v>44835</v>
      </c>
      <c r="K115" s="1">
        <v>44866</v>
      </c>
      <c r="L115" s="1">
        <v>44835</v>
      </c>
      <c r="M115" s="1">
        <v>44866</v>
      </c>
      <c r="N115" s="2">
        <v>134</v>
      </c>
      <c r="O115" s="2">
        <v>4620069</v>
      </c>
      <c r="P115" s="1">
        <v>45200</v>
      </c>
      <c r="T115" s="2">
        <v>67</v>
      </c>
      <c r="U115" s="2">
        <v>1187034.6708</v>
      </c>
      <c r="V115" s="1">
        <v>45292</v>
      </c>
      <c r="W115" s="2">
        <v>449</v>
      </c>
      <c r="X115" s="2">
        <v>14909836.708800001</v>
      </c>
      <c r="Y115" s="1">
        <v>45078</v>
      </c>
      <c r="Z115" s="2">
        <v>1125</v>
      </c>
      <c r="AA115" s="2">
        <v>6415660.9704</v>
      </c>
      <c r="AB115" s="1">
        <v>45017</v>
      </c>
      <c r="AC115" s="2">
        <v>167</v>
      </c>
      <c r="AD115" s="2">
        <v>4981944</v>
      </c>
      <c r="AE115" s="1">
        <v>45352</v>
      </c>
      <c r="AF115" s="2">
        <v>2498</v>
      </c>
      <c r="AG115" s="2">
        <v>14092522.152749998</v>
      </c>
      <c r="AH115" s="1">
        <v>44986</v>
      </c>
      <c r="AL115" s="2">
        <v>2</v>
      </c>
      <c r="AM115" s="2">
        <v>60953.563333333332</v>
      </c>
      <c r="AN115" s="1">
        <v>45200</v>
      </c>
      <c r="AO115" s="2">
        <v>167</v>
      </c>
      <c r="AP115" s="2">
        <v>5604687</v>
      </c>
      <c r="AQ115" s="1">
        <v>45413</v>
      </c>
      <c r="AR115" s="2">
        <v>9</v>
      </c>
      <c r="AS115" s="2">
        <v>177022.69013333332</v>
      </c>
      <c r="AT115" s="1">
        <v>44958</v>
      </c>
      <c r="AU115" s="2">
        <v>6</v>
      </c>
      <c r="AV115" s="2">
        <v>193917.80983333333</v>
      </c>
      <c r="AW115" s="1">
        <v>45292</v>
      </c>
      <c r="AX115" s="2">
        <v>2849</v>
      </c>
      <c r="AY115" s="2">
        <v>61142778.768999994</v>
      </c>
      <c r="AZ115" s="1">
        <v>44866</v>
      </c>
      <c r="BA115" s="2">
        <v>13</v>
      </c>
      <c r="BB115" s="2">
        <v>403562.07463333331</v>
      </c>
      <c r="BC115" s="1">
        <v>45200</v>
      </c>
      <c r="BD115" s="2">
        <v>58</v>
      </c>
      <c r="BE115" s="2">
        <v>399614.55599999998</v>
      </c>
      <c r="BF115" s="1">
        <v>45078</v>
      </c>
      <c r="BY115" s="2">
        <v>0</v>
      </c>
      <c r="BZ115" s="2">
        <v>0</v>
      </c>
      <c r="CA115" s="1">
        <v>45597</v>
      </c>
      <c r="CH115" s="2">
        <v>3</v>
      </c>
      <c r="CI115" s="2">
        <v>3784.9579733333335</v>
      </c>
      <c r="CJ115" s="1">
        <v>45474</v>
      </c>
      <c r="CN115" s="2">
        <v>0</v>
      </c>
      <c r="CO115" s="2">
        <v>0</v>
      </c>
      <c r="CP115" s="1">
        <v>45323</v>
      </c>
      <c r="CQ115" s="2">
        <v>17</v>
      </c>
      <c r="CR115" s="2">
        <v>475120.83960000001</v>
      </c>
      <c r="CS115" s="1">
        <v>44927</v>
      </c>
      <c r="CW115" s="2">
        <v>0</v>
      </c>
      <c r="CX115" s="2">
        <v>0</v>
      </c>
      <c r="CY115" s="1">
        <v>45778</v>
      </c>
      <c r="DC115" s="2">
        <v>113306504.73563331</v>
      </c>
      <c r="DD115" s="2">
        <v>1362005.0276233335</v>
      </c>
    </row>
    <row r="116" spans="1:108">
      <c r="A116" t="s">
        <v>441</v>
      </c>
      <c r="B116" t="s">
        <v>527</v>
      </c>
      <c r="C116" t="s">
        <v>442</v>
      </c>
      <c r="D116" t="s">
        <v>520</v>
      </c>
      <c r="E116" t="s">
        <v>616</v>
      </c>
      <c r="F116" t="s">
        <v>442</v>
      </c>
      <c r="G116" t="s">
        <v>527</v>
      </c>
      <c r="H116">
        <v>2021</v>
      </c>
      <c r="I116" s="1">
        <v>31503</v>
      </c>
      <c r="J116" s="1">
        <v>43831</v>
      </c>
      <c r="K116" s="1">
        <v>42979</v>
      </c>
      <c r="L116" s="1">
        <v>43831</v>
      </c>
      <c r="M116" s="1">
        <v>31503</v>
      </c>
      <c r="N116" s="2">
        <v>9600</v>
      </c>
      <c r="O116" s="2">
        <v>199100</v>
      </c>
      <c r="P116" s="1">
        <v>44743</v>
      </c>
      <c r="Q116" s="2">
        <v>25600</v>
      </c>
      <c r="R116" s="2">
        <v>443228.85799999995</v>
      </c>
      <c r="S116" s="1">
        <v>44348</v>
      </c>
      <c r="T116" s="2">
        <v>216</v>
      </c>
      <c r="U116" s="2">
        <v>11813.472</v>
      </c>
      <c r="V116" s="1">
        <v>44348</v>
      </c>
      <c r="W116" s="2">
        <v>11000</v>
      </c>
      <c r="X116" s="2">
        <v>451159.77720000001</v>
      </c>
      <c r="Y116" s="1">
        <v>43862</v>
      </c>
      <c r="Z116" s="2">
        <v>45888</v>
      </c>
      <c r="AA116" s="2">
        <v>3735539.1743999999</v>
      </c>
      <c r="AB116" s="1">
        <v>43374</v>
      </c>
      <c r="AC116" s="2">
        <v>34077</v>
      </c>
      <c r="AD116" s="2">
        <v>1643722.3176</v>
      </c>
      <c r="AE116" s="1">
        <v>43709</v>
      </c>
      <c r="AF116" s="2">
        <v>212800</v>
      </c>
      <c r="AG116" s="2">
        <v>453670.18453333329</v>
      </c>
      <c r="AH116" s="1">
        <v>34578</v>
      </c>
      <c r="AI116" s="2">
        <v>13088</v>
      </c>
      <c r="AJ116" s="2">
        <v>671725.65240000002</v>
      </c>
      <c r="AK116" s="1">
        <v>42979</v>
      </c>
      <c r="AL116" s="2">
        <v>0</v>
      </c>
      <c r="AM116" s="2">
        <v>0</v>
      </c>
      <c r="AN116" s="1">
        <v>41640</v>
      </c>
      <c r="AO116" s="2">
        <v>22279</v>
      </c>
      <c r="AP116" s="2">
        <v>1217930.1816</v>
      </c>
      <c r="AQ116" s="1">
        <v>44621</v>
      </c>
      <c r="AR116" s="2">
        <v>14904</v>
      </c>
      <c r="AS116" s="2">
        <v>806729.47880000004</v>
      </c>
      <c r="AT116" s="1">
        <v>42979</v>
      </c>
      <c r="AU116" s="2">
        <v>0</v>
      </c>
      <c r="AV116" s="2">
        <v>0</v>
      </c>
      <c r="AW116" s="1">
        <v>43101</v>
      </c>
      <c r="AX116" s="2">
        <v>24600</v>
      </c>
      <c r="AY116" s="2">
        <v>5256332.5929999994</v>
      </c>
      <c r="AZ116" s="1">
        <v>31503</v>
      </c>
      <c r="BA116" s="2">
        <v>0</v>
      </c>
      <c r="BB116" s="2">
        <v>0</v>
      </c>
      <c r="BC116" s="1">
        <v>44044</v>
      </c>
      <c r="BD116" s="2">
        <v>21228</v>
      </c>
      <c r="BE116" s="2">
        <v>1352785.7376000001</v>
      </c>
      <c r="BF116" s="1">
        <v>43435</v>
      </c>
      <c r="BJ116" s="2">
        <v>1700</v>
      </c>
      <c r="BK116" s="2">
        <v>100479.63333333333</v>
      </c>
      <c r="BL116" s="1">
        <v>45352</v>
      </c>
      <c r="BP116" s="2">
        <v>3412</v>
      </c>
      <c r="BQ116" s="2">
        <v>253804.68960000001</v>
      </c>
      <c r="BR116" s="1">
        <v>43466</v>
      </c>
      <c r="BS116" s="2">
        <v>0</v>
      </c>
      <c r="BT116" s="2">
        <v>0</v>
      </c>
      <c r="BU116" s="1">
        <v>44197</v>
      </c>
      <c r="BV116" s="2">
        <v>7200</v>
      </c>
      <c r="BW116" s="2">
        <v>275354.95862133335</v>
      </c>
      <c r="BX116" s="1">
        <v>44652</v>
      </c>
      <c r="CE116" s="2">
        <v>100</v>
      </c>
      <c r="CF116" s="2">
        <v>6518.2920000000004</v>
      </c>
      <c r="CG116" s="1">
        <v>43983</v>
      </c>
      <c r="CK116" s="2">
        <v>0</v>
      </c>
      <c r="CL116" s="2">
        <v>0</v>
      </c>
      <c r="CQ116" s="2">
        <v>0</v>
      </c>
      <c r="CR116" s="2">
        <v>0</v>
      </c>
      <c r="CS116" s="1">
        <v>45413</v>
      </c>
      <c r="CW116" s="2">
        <v>4400</v>
      </c>
      <c r="CX116" s="2">
        <v>179878.0104</v>
      </c>
      <c r="CY116" s="1">
        <v>44166</v>
      </c>
      <c r="CZ116" s="2">
        <v>145100</v>
      </c>
      <c r="DA116" s="2">
        <v>3372808.5720000002</v>
      </c>
      <c r="DB116" s="1">
        <v>43891</v>
      </c>
      <c r="DC116" s="2">
        <v>3727432.0283333333</v>
      </c>
      <c r="DD116" s="2">
        <v>16705149.554754667</v>
      </c>
    </row>
    <row r="117" spans="1:108">
      <c r="A117" t="s">
        <v>443</v>
      </c>
      <c r="B117" t="s">
        <v>527</v>
      </c>
      <c r="C117" t="s">
        <v>444</v>
      </c>
      <c r="D117" t="s">
        <v>536</v>
      </c>
      <c r="E117" t="s">
        <v>537</v>
      </c>
      <c r="F117" t="s">
        <v>444</v>
      </c>
      <c r="G117" t="s">
        <v>527</v>
      </c>
      <c r="H117">
        <v>2021</v>
      </c>
      <c r="I117" s="1">
        <v>44013</v>
      </c>
      <c r="J117" s="1">
        <v>44013</v>
      </c>
      <c r="L117" s="1">
        <v>44013</v>
      </c>
      <c r="M117" s="1">
        <v>44013</v>
      </c>
      <c r="AX117" s="2">
        <v>147100</v>
      </c>
      <c r="AY117" s="2">
        <v>10531441.164999999</v>
      </c>
      <c r="AZ117" s="1">
        <v>44013</v>
      </c>
      <c r="CN117" s="2">
        <v>7600</v>
      </c>
      <c r="CO117" s="2">
        <v>0</v>
      </c>
      <c r="CP117" s="1">
        <v>45108</v>
      </c>
      <c r="CQ117" s="2">
        <v>5500</v>
      </c>
      <c r="CR117" s="2">
        <v>261065.7984</v>
      </c>
      <c r="CS117" s="1">
        <v>44440</v>
      </c>
      <c r="DC117" s="2">
        <v>637237.31239999994</v>
      </c>
      <c r="DD117" s="2">
        <v>10155269.650999999</v>
      </c>
    </row>
    <row r="118" spans="1:108">
      <c r="A118" t="s">
        <v>447</v>
      </c>
      <c r="B118" t="s">
        <v>527</v>
      </c>
      <c r="C118" t="s">
        <v>448</v>
      </c>
      <c r="D118" t="s">
        <v>527</v>
      </c>
      <c r="E118" t="s">
        <v>534</v>
      </c>
      <c r="F118" t="s">
        <v>448</v>
      </c>
      <c r="G118" t="s">
        <v>527</v>
      </c>
      <c r="H118">
        <v>2022</v>
      </c>
      <c r="I118" s="1">
        <v>43831</v>
      </c>
      <c r="J118" s="1">
        <v>43831</v>
      </c>
      <c r="K118" s="1">
        <v>43831</v>
      </c>
      <c r="L118" s="1">
        <v>43831</v>
      </c>
      <c r="M118" s="1">
        <v>43831</v>
      </c>
      <c r="N118" s="2">
        <v>396890</v>
      </c>
      <c r="O118" s="2">
        <v>6334560</v>
      </c>
      <c r="P118" s="1">
        <v>45017</v>
      </c>
      <c r="AX118" s="2">
        <v>7223510</v>
      </c>
      <c r="AY118" s="2">
        <v>962098577.31299973</v>
      </c>
      <c r="AZ118" s="1">
        <v>43831</v>
      </c>
      <c r="DC118" s="2">
        <v>62919845.469999991</v>
      </c>
      <c r="DD118" s="2">
        <v>905513291.84299994</v>
      </c>
    </row>
    <row r="119" spans="1:108">
      <c r="A119" t="s">
        <v>449</v>
      </c>
      <c r="B119" t="s">
        <v>527</v>
      </c>
      <c r="C119" t="s">
        <v>450</v>
      </c>
      <c r="D119" t="s">
        <v>527</v>
      </c>
      <c r="E119" t="s">
        <v>617</v>
      </c>
      <c r="F119" t="s">
        <v>450</v>
      </c>
      <c r="G119" t="s">
        <v>527</v>
      </c>
      <c r="H119">
        <v>2024</v>
      </c>
      <c r="I119" s="1">
        <v>42948</v>
      </c>
      <c r="J119" s="1">
        <v>43831</v>
      </c>
      <c r="K119" s="1">
        <v>43009</v>
      </c>
      <c r="L119" s="1">
        <v>43831</v>
      </c>
      <c r="M119" s="1">
        <v>43009</v>
      </c>
      <c r="T119" s="2">
        <v>29</v>
      </c>
      <c r="U119" s="2">
        <v>2726.6448</v>
      </c>
      <c r="V119" s="1">
        <v>44562</v>
      </c>
      <c r="W119" s="2">
        <v>144</v>
      </c>
      <c r="X119" s="2">
        <v>13751.0604</v>
      </c>
      <c r="Y119" s="1">
        <v>44013</v>
      </c>
      <c r="Z119" s="2">
        <v>0</v>
      </c>
      <c r="AA119" s="2">
        <v>0</v>
      </c>
      <c r="AB119" s="1">
        <v>45597</v>
      </c>
      <c r="AC119" s="2">
        <v>70719</v>
      </c>
      <c r="AD119" s="2">
        <v>6346579.0080000004</v>
      </c>
      <c r="AE119" s="1">
        <v>44287</v>
      </c>
      <c r="AL119" s="2">
        <v>168</v>
      </c>
      <c r="AM119" s="2">
        <v>50615.631999999998</v>
      </c>
      <c r="AN119" s="1">
        <v>44743</v>
      </c>
      <c r="AO119" s="2">
        <v>752</v>
      </c>
      <c r="AP119" s="2">
        <v>70106.691600000006</v>
      </c>
      <c r="AQ119" s="1">
        <v>44348</v>
      </c>
      <c r="AR119" s="2">
        <v>0</v>
      </c>
      <c r="AS119" s="2">
        <v>0</v>
      </c>
      <c r="AT119" s="1">
        <v>43405</v>
      </c>
      <c r="AU119" s="2">
        <v>1278</v>
      </c>
      <c r="AV119" s="2">
        <v>111395.7035</v>
      </c>
      <c r="AW119" s="1">
        <v>43770</v>
      </c>
      <c r="AX119" s="2">
        <v>30762</v>
      </c>
      <c r="AY119" s="2">
        <v>8531156.560999997</v>
      </c>
      <c r="AZ119" s="1">
        <v>43009</v>
      </c>
      <c r="BA119" s="2">
        <v>552</v>
      </c>
      <c r="BB119" s="2">
        <v>68189.894</v>
      </c>
      <c r="BC119" s="1">
        <v>44470</v>
      </c>
      <c r="BD119" s="2">
        <v>966</v>
      </c>
      <c r="BE119" s="2">
        <v>90055.35</v>
      </c>
      <c r="BF119" s="1">
        <v>43739</v>
      </c>
      <c r="BP119" s="2">
        <v>222</v>
      </c>
      <c r="BQ119" s="2">
        <v>19971.0324</v>
      </c>
      <c r="BR119" s="1">
        <v>44287</v>
      </c>
      <c r="BY119" s="2">
        <v>390</v>
      </c>
      <c r="BZ119" s="2">
        <v>36357.75</v>
      </c>
      <c r="CA119" s="1">
        <v>43770</v>
      </c>
      <c r="CN119" s="2">
        <v>4932</v>
      </c>
      <c r="CO119" s="2">
        <v>507773.29488</v>
      </c>
      <c r="CP119" s="1">
        <v>44075</v>
      </c>
      <c r="CQ119" s="2">
        <v>21</v>
      </c>
      <c r="CR119" s="2">
        <v>2628.1992</v>
      </c>
      <c r="CS119" s="1">
        <v>45139</v>
      </c>
      <c r="DC119" s="2">
        <v>15428889.97154</v>
      </c>
      <c r="DD119" s="2">
        <v>422416.85023999994</v>
      </c>
    </row>
    <row r="120" spans="1:108">
      <c r="A120" t="s">
        <v>452</v>
      </c>
      <c r="B120" t="s">
        <v>527</v>
      </c>
      <c r="C120" t="s">
        <v>453</v>
      </c>
      <c r="D120" t="s">
        <v>527</v>
      </c>
      <c r="E120" t="s">
        <v>618</v>
      </c>
      <c r="F120" t="s">
        <v>453</v>
      </c>
      <c r="G120" t="s">
        <v>527</v>
      </c>
      <c r="H120">
        <v>2024</v>
      </c>
      <c r="I120" s="1">
        <v>45323</v>
      </c>
      <c r="J120" s="1">
        <v>45292</v>
      </c>
      <c r="K120" s="1">
        <v>45323</v>
      </c>
      <c r="L120" s="1">
        <v>45292</v>
      </c>
      <c r="M120" s="1">
        <v>45323</v>
      </c>
      <c r="N120" s="2">
        <v>774</v>
      </c>
      <c r="O120" s="2">
        <v>121414</v>
      </c>
      <c r="P120" s="1">
        <v>45597</v>
      </c>
      <c r="T120" s="2">
        <v>0</v>
      </c>
      <c r="U120" s="2">
        <v>0</v>
      </c>
      <c r="V120" s="1">
        <v>45809</v>
      </c>
      <c r="W120" s="2">
        <v>10</v>
      </c>
      <c r="X120" s="2">
        <v>1797.3780000000002</v>
      </c>
      <c r="Y120" s="1">
        <v>45627</v>
      </c>
      <c r="Z120" s="2">
        <v>0</v>
      </c>
      <c r="AA120" s="2">
        <v>0</v>
      </c>
      <c r="AB120" s="1">
        <v>45717</v>
      </c>
      <c r="AI120" s="2">
        <v>0</v>
      </c>
      <c r="AJ120" s="2">
        <v>0</v>
      </c>
      <c r="AK120" s="1">
        <v>45444</v>
      </c>
      <c r="AL120" s="2">
        <v>0</v>
      </c>
      <c r="AM120" s="2">
        <v>0</v>
      </c>
      <c r="AN120" s="1">
        <v>45689</v>
      </c>
      <c r="AR120" s="2">
        <v>0</v>
      </c>
      <c r="AS120" s="2">
        <v>0</v>
      </c>
      <c r="AT120" s="1">
        <v>45444</v>
      </c>
      <c r="AX120" s="2">
        <v>6378</v>
      </c>
      <c r="AY120" s="2">
        <v>2431130.4369999995</v>
      </c>
      <c r="AZ120" s="1">
        <v>45323</v>
      </c>
      <c r="BD120" s="2">
        <v>0</v>
      </c>
      <c r="BE120" s="2">
        <v>0</v>
      </c>
      <c r="BF120" s="1">
        <v>45627</v>
      </c>
      <c r="DC120" s="2">
        <v>2207234.5049999994</v>
      </c>
      <c r="DD120" s="2">
        <v>347107.31</v>
      </c>
    </row>
    <row r="121" spans="1:108">
      <c r="A121" t="s">
        <v>454</v>
      </c>
      <c r="B121" t="s">
        <v>536</v>
      </c>
      <c r="C121" t="s">
        <v>455</v>
      </c>
      <c r="D121" t="s">
        <v>527</v>
      </c>
      <c r="E121" t="s">
        <v>619</v>
      </c>
      <c r="F121" t="s">
        <v>455</v>
      </c>
      <c r="G121" t="s">
        <v>526</v>
      </c>
      <c r="H121">
        <v>2023</v>
      </c>
      <c r="J121" s="1">
        <v>45108</v>
      </c>
      <c r="K121" s="1">
        <v>45108</v>
      </c>
      <c r="L121" s="1">
        <v>45108</v>
      </c>
      <c r="M121" s="1">
        <v>45078</v>
      </c>
      <c r="N121" s="2">
        <v>245579</v>
      </c>
      <c r="O121" s="2">
        <v>55446392</v>
      </c>
      <c r="P121" s="1">
        <v>45170</v>
      </c>
      <c r="Q121" s="2">
        <v>10774</v>
      </c>
      <c r="R121" s="2">
        <v>2588506.1543999994</v>
      </c>
      <c r="T121" s="2">
        <v>3170</v>
      </c>
      <c r="U121" s="2">
        <v>834850.01159999997</v>
      </c>
      <c r="V121" s="1">
        <v>45139</v>
      </c>
      <c r="W121" s="2">
        <v>66169</v>
      </c>
      <c r="X121" s="2">
        <v>16766064.2952</v>
      </c>
      <c r="Y121" s="1">
        <v>45170</v>
      </c>
      <c r="Z121" s="2">
        <v>211003</v>
      </c>
      <c r="AA121" s="2">
        <v>50357131.968000002</v>
      </c>
      <c r="AB121" s="1">
        <v>45139</v>
      </c>
      <c r="AC121" s="2">
        <v>6728</v>
      </c>
      <c r="AD121" s="2">
        <v>1810675.6140000001</v>
      </c>
      <c r="AE121" s="1">
        <v>45261</v>
      </c>
      <c r="AF121" s="2">
        <v>18920</v>
      </c>
      <c r="AG121" s="2">
        <v>3179434.5102333329</v>
      </c>
      <c r="AH121" s="1">
        <v>45292</v>
      </c>
      <c r="AI121" s="2">
        <v>1438</v>
      </c>
      <c r="AJ121" s="2">
        <v>354751.70280000003</v>
      </c>
      <c r="AK121" s="1">
        <v>45078</v>
      </c>
      <c r="AL121" s="2">
        <v>1190</v>
      </c>
      <c r="AM121" s="2">
        <v>269927.96833333338</v>
      </c>
      <c r="AN121" s="1">
        <v>45108</v>
      </c>
      <c r="AO121" s="2">
        <v>1657</v>
      </c>
      <c r="AP121" s="2">
        <v>422659.77600000001</v>
      </c>
      <c r="AQ121" s="1">
        <v>45261</v>
      </c>
      <c r="AR121" s="2">
        <v>7658</v>
      </c>
      <c r="AS121" s="2">
        <v>1925002.5302666666</v>
      </c>
      <c r="AU121" s="2">
        <v>79069</v>
      </c>
      <c r="AV121" s="2">
        <v>19574551.5165</v>
      </c>
      <c r="AW121" s="1">
        <v>45170</v>
      </c>
      <c r="AX121" s="2">
        <v>1912025</v>
      </c>
      <c r="AY121" s="2">
        <v>601512558.45899975</v>
      </c>
      <c r="AZ121" s="1">
        <v>45108</v>
      </c>
      <c r="BA121" s="2">
        <v>3056</v>
      </c>
      <c r="BB121" s="2">
        <v>898295.85466666671</v>
      </c>
      <c r="BC121" s="1">
        <v>45505</v>
      </c>
      <c r="BD121" s="2">
        <v>4904</v>
      </c>
      <c r="BE121" s="2">
        <v>1177565.9939999999</v>
      </c>
      <c r="BF121" s="1">
        <v>45170</v>
      </c>
      <c r="BG121" s="2">
        <v>10</v>
      </c>
      <c r="BH121" s="2">
        <v>2203.094165333333</v>
      </c>
      <c r="BI121" s="1">
        <v>45505</v>
      </c>
      <c r="BJ121" s="2">
        <v>624</v>
      </c>
      <c r="BK121" s="2">
        <v>144648.94339933334</v>
      </c>
      <c r="BL121" s="1">
        <v>45139</v>
      </c>
      <c r="BM121" s="2">
        <v>0</v>
      </c>
      <c r="BN121" s="2">
        <v>0</v>
      </c>
      <c r="BO121" s="1">
        <v>45536</v>
      </c>
      <c r="BP121" s="2">
        <v>1057</v>
      </c>
      <c r="BQ121" s="2">
        <v>252559.20360000001</v>
      </c>
      <c r="BR121" s="1">
        <v>45139</v>
      </c>
      <c r="BS121" s="2">
        <v>65765</v>
      </c>
      <c r="BT121" s="2">
        <v>9997738.3704000004</v>
      </c>
      <c r="BU121" s="1">
        <v>45413</v>
      </c>
      <c r="BV121" s="2">
        <v>352</v>
      </c>
      <c r="BW121" s="2">
        <v>87635.993493333328</v>
      </c>
      <c r="BX121" s="1">
        <v>45261</v>
      </c>
      <c r="BY121" s="2">
        <v>170</v>
      </c>
      <c r="BZ121" s="2">
        <v>41839.380000000005</v>
      </c>
      <c r="CA121" s="1">
        <v>45200</v>
      </c>
      <c r="CB121" s="2">
        <v>0</v>
      </c>
      <c r="CC121" s="2">
        <v>0</v>
      </c>
      <c r="CD121" s="1">
        <v>45809</v>
      </c>
      <c r="CE121" s="2">
        <v>171</v>
      </c>
      <c r="CF121" s="2">
        <v>45814.493999999999</v>
      </c>
      <c r="CG121" s="1">
        <v>45170</v>
      </c>
      <c r="CK121" s="2">
        <v>5</v>
      </c>
      <c r="CL121" s="2">
        <v>1168.4567999999999</v>
      </c>
      <c r="CN121" s="2">
        <v>2500</v>
      </c>
      <c r="CO121" s="2">
        <v>685768.57194666669</v>
      </c>
      <c r="CP121" s="1">
        <v>45139</v>
      </c>
      <c r="CQ121" s="2">
        <v>2485</v>
      </c>
      <c r="CR121" s="2">
        <v>622021.06560000009</v>
      </c>
      <c r="CS121" s="1">
        <v>45170</v>
      </c>
      <c r="CT121" s="2">
        <v>67</v>
      </c>
      <c r="CU121" s="2">
        <v>16322.578800000001</v>
      </c>
      <c r="CV121" s="1">
        <v>45474</v>
      </c>
      <c r="CZ121" s="2">
        <v>0</v>
      </c>
      <c r="DA121" s="2">
        <v>0</v>
      </c>
      <c r="DB121" s="1">
        <v>45717</v>
      </c>
      <c r="DC121" s="2">
        <v>221710121.22023866</v>
      </c>
      <c r="DD121" s="2">
        <v>547305967.28696609</v>
      </c>
    </row>
    <row r="122" spans="1:108">
      <c r="A122" t="s">
        <v>457</v>
      </c>
      <c r="B122" t="s">
        <v>620</v>
      </c>
      <c r="C122" t="s">
        <v>458</v>
      </c>
      <c r="D122" t="s">
        <v>523</v>
      </c>
      <c r="E122" t="s">
        <v>621</v>
      </c>
      <c r="F122" t="s">
        <v>458</v>
      </c>
      <c r="G122" t="s">
        <v>522</v>
      </c>
      <c r="H122">
        <v>2021</v>
      </c>
      <c r="I122" s="1">
        <v>44136</v>
      </c>
      <c r="J122" s="1">
        <v>44197</v>
      </c>
      <c r="K122" s="1">
        <v>44256</v>
      </c>
      <c r="L122" s="1">
        <v>44197</v>
      </c>
      <c r="M122" s="1">
        <v>44166</v>
      </c>
      <c r="N122" s="2">
        <v>0</v>
      </c>
      <c r="O122" s="2">
        <v>0</v>
      </c>
      <c r="P122" s="1">
        <v>44256</v>
      </c>
      <c r="W122" s="2">
        <v>620</v>
      </c>
      <c r="X122" s="2">
        <v>1.4916</v>
      </c>
      <c r="Y122" s="1">
        <v>44228</v>
      </c>
      <c r="Z122" s="2">
        <v>0</v>
      </c>
      <c r="AA122" s="2">
        <v>0</v>
      </c>
      <c r="AB122" s="1">
        <v>44256</v>
      </c>
      <c r="AC122" s="2">
        <v>26</v>
      </c>
      <c r="AD122" s="2">
        <v>0</v>
      </c>
      <c r="AE122" s="1">
        <v>44228</v>
      </c>
      <c r="AR122" s="2">
        <v>0</v>
      </c>
      <c r="AS122" s="2">
        <v>0</v>
      </c>
      <c r="AT122" s="1">
        <v>44197</v>
      </c>
      <c r="AU122" s="2">
        <v>1</v>
      </c>
      <c r="AV122" s="2">
        <v>0</v>
      </c>
      <c r="AW122" s="1">
        <v>44166</v>
      </c>
      <c r="AX122" s="2">
        <v>0</v>
      </c>
      <c r="AY122" s="2">
        <v>0</v>
      </c>
      <c r="AZ122" s="1">
        <v>44228</v>
      </c>
      <c r="BJ122" s="2">
        <v>0</v>
      </c>
      <c r="BK122" s="2">
        <v>0</v>
      </c>
      <c r="BL122" s="1">
        <v>44197</v>
      </c>
      <c r="BP122" s="2">
        <v>0</v>
      </c>
      <c r="BQ122" s="2">
        <v>0</v>
      </c>
      <c r="BR122" s="1">
        <v>44228</v>
      </c>
      <c r="CQ122" s="2">
        <v>0</v>
      </c>
      <c r="CR122" s="2">
        <v>0</v>
      </c>
      <c r="CS122" s="1">
        <v>44228</v>
      </c>
      <c r="DC122" s="2">
        <v>1.4916</v>
      </c>
      <c r="DD122" s="2">
        <v>0</v>
      </c>
    </row>
    <row r="123" spans="1:108">
      <c r="A123" t="s">
        <v>459</v>
      </c>
      <c r="B123" t="s">
        <v>527</v>
      </c>
      <c r="C123" t="s">
        <v>460</v>
      </c>
      <c r="D123" t="s">
        <v>527</v>
      </c>
      <c r="E123" t="s">
        <v>535</v>
      </c>
      <c r="F123" t="s">
        <v>460</v>
      </c>
      <c r="G123" t="s">
        <v>527</v>
      </c>
      <c r="H123">
        <v>2023</v>
      </c>
      <c r="I123" s="1">
        <v>44228</v>
      </c>
      <c r="J123" s="1">
        <v>44197</v>
      </c>
      <c r="K123" s="1">
        <v>44228</v>
      </c>
      <c r="L123" s="1">
        <v>44197</v>
      </c>
      <c r="M123" s="1">
        <v>44228</v>
      </c>
      <c r="N123" s="2">
        <v>2590</v>
      </c>
      <c r="O123" s="2">
        <v>13054</v>
      </c>
      <c r="P123" s="1">
        <v>45170</v>
      </c>
      <c r="Q123" s="2">
        <v>83104</v>
      </c>
      <c r="R123" s="2">
        <v>326398.84299999999</v>
      </c>
      <c r="T123" s="2">
        <v>0</v>
      </c>
      <c r="U123" s="2">
        <v>0</v>
      </c>
      <c r="V123" s="1">
        <v>45352</v>
      </c>
      <c r="Z123" s="2">
        <v>760513</v>
      </c>
      <c r="AA123" s="2">
        <v>2892706.1195999994</v>
      </c>
      <c r="AB123" s="1">
        <v>44440</v>
      </c>
      <c r="AC123" s="2">
        <v>510238</v>
      </c>
      <c r="AD123" s="2">
        <v>1922815.5936000003</v>
      </c>
      <c r="AE123" s="1">
        <v>44743</v>
      </c>
      <c r="AF123" s="2">
        <v>2837600</v>
      </c>
      <c r="AG123" s="2">
        <v>4157825.5762666669</v>
      </c>
      <c r="AH123" s="1">
        <v>44440</v>
      </c>
      <c r="AI123" s="2">
        <v>518</v>
      </c>
      <c r="AJ123" s="2">
        <v>2073.3240000000001</v>
      </c>
      <c r="AK123" s="1">
        <v>44378</v>
      </c>
      <c r="AL123" s="2">
        <v>0</v>
      </c>
      <c r="AM123" s="2">
        <v>0</v>
      </c>
      <c r="AN123" s="1">
        <v>44440</v>
      </c>
      <c r="AO123" s="2">
        <v>363133</v>
      </c>
      <c r="AP123" s="2">
        <v>1520311.8084000002</v>
      </c>
      <c r="AQ123" s="1">
        <v>44896</v>
      </c>
      <c r="AR123" s="2">
        <v>1260</v>
      </c>
      <c r="AS123" s="2">
        <v>4585.1651999999995</v>
      </c>
      <c r="AT123" s="1">
        <v>44378</v>
      </c>
      <c r="AU123" s="2">
        <v>2912</v>
      </c>
      <c r="AV123" s="2">
        <v>14772.829833333333</v>
      </c>
      <c r="AW123" s="1">
        <v>44409</v>
      </c>
      <c r="AX123" s="2">
        <v>919926</v>
      </c>
      <c r="AY123" s="2">
        <v>27089455.357999995</v>
      </c>
      <c r="AZ123" s="1">
        <v>44228</v>
      </c>
      <c r="BA123" s="2">
        <v>16758</v>
      </c>
      <c r="BB123" s="2">
        <v>68116.571533333336</v>
      </c>
      <c r="BC123" s="1">
        <v>44805</v>
      </c>
      <c r="BD123" s="2">
        <v>109856</v>
      </c>
      <c r="BE123" s="2">
        <v>426038.25000000006</v>
      </c>
      <c r="BF123" s="1">
        <v>44440</v>
      </c>
      <c r="BG123" s="2">
        <v>9436</v>
      </c>
      <c r="BH123" s="2">
        <v>41821.588050666665</v>
      </c>
      <c r="BI123" s="1">
        <v>44652</v>
      </c>
      <c r="BJ123" s="2">
        <v>42406</v>
      </c>
      <c r="BK123" s="2">
        <v>70855.104826333321</v>
      </c>
      <c r="BL123" s="1">
        <v>44562</v>
      </c>
      <c r="BM123" s="2">
        <v>6216</v>
      </c>
      <c r="BN123" s="2">
        <v>15646.884</v>
      </c>
      <c r="BO123" s="1">
        <v>44682</v>
      </c>
      <c r="BP123" s="2">
        <v>5362</v>
      </c>
      <c r="BQ123" s="2">
        <v>19681.662000000004</v>
      </c>
      <c r="BR123" s="1">
        <v>44409</v>
      </c>
      <c r="BS123" s="2">
        <v>14602</v>
      </c>
      <c r="BT123" s="2">
        <v>71547.5772</v>
      </c>
      <c r="BU123" s="1">
        <v>44986</v>
      </c>
      <c r="BV123" s="2">
        <v>2184</v>
      </c>
      <c r="BW123" s="2">
        <v>10050.177233333334</v>
      </c>
      <c r="BX123" s="1">
        <v>44896</v>
      </c>
      <c r="CB123" s="2">
        <v>203588</v>
      </c>
      <c r="CC123" s="2">
        <v>488498.6648106667</v>
      </c>
      <c r="CD123" s="1">
        <v>44986</v>
      </c>
      <c r="CE123" s="2">
        <v>266</v>
      </c>
      <c r="CF123" s="2">
        <v>1513.9739999999999</v>
      </c>
      <c r="CG123" s="1">
        <v>44835</v>
      </c>
      <c r="CH123" s="2">
        <v>46788</v>
      </c>
      <c r="CI123" s="2">
        <v>249397.36077333335</v>
      </c>
      <c r="CJ123" s="1">
        <v>45200</v>
      </c>
      <c r="CN123" s="2">
        <v>11494</v>
      </c>
      <c r="CO123" s="2">
        <v>55551.948800000006</v>
      </c>
      <c r="CP123" s="1">
        <v>44531</v>
      </c>
      <c r="CQ123" s="2">
        <v>15386</v>
      </c>
      <c r="CR123" s="2">
        <v>59668.474799999996</v>
      </c>
      <c r="CS123" s="1">
        <v>44805</v>
      </c>
      <c r="CT123" s="2">
        <v>63756</v>
      </c>
      <c r="CU123" s="2">
        <v>242038.94880000001</v>
      </c>
      <c r="CV123" s="1">
        <v>44682</v>
      </c>
      <c r="CW123" s="2">
        <v>18410</v>
      </c>
      <c r="CX123" s="2">
        <v>52640.055599999992</v>
      </c>
      <c r="CY123" s="1">
        <v>44621</v>
      </c>
      <c r="DC123" s="2">
        <v>6506332.3363349997</v>
      </c>
      <c r="DD123" s="2">
        <v>33310733.523992665</v>
      </c>
    </row>
    <row r="124" spans="1:108">
      <c r="A124" t="s">
        <v>462</v>
      </c>
      <c r="B124" t="s">
        <v>536</v>
      </c>
      <c r="C124" t="s">
        <v>463</v>
      </c>
      <c r="D124" t="s">
        <v>528</v>
      </c>
      <c r="E124" t="s">
        <v>541</v>
      </c>
      <c r="F124" t="s">
        <v>463</v>
      </c>
      <c r="G124" t="s">
        <v>575</v>
      </c>
      <c r="H124">
        <v>2024</v>
      </c>
      <c r="J124" s="1">
        <v>45474</v>
      </c>
      <c r="K124" s="1">
        <v>45505</v>
      </c>
      <c r="L124" s="1">
        <v>45474</v>
      </c>
      <c r="M124" s="1">
        <v>45474</v>
      </c>
      <c r="N124" s="2">
        <v>0</v>
      </c>
      <c r="O124" s="2">
        <v>0</v>
      </c>
      <c r="P124" s="1">
        <v>45717</v>
      </c>
      <c r="AX124" s="2">
        <v>2670</v>
      </c>
      <c r="AY124" s="2">
        <v>4062606.4639999997</v>
      </c>
      <c r="AZ124" s="1">
        <v>45505</v>
      </c>
      <c r="BA124" s="2">
        <v>60</v>
      </c>
      <c r="BB124" s="2">
        <v>55940.260166666667</v>
      </c>
      <c r="CQ124" s="2">
        <v>2013</v>
      </c>
      <c r="CR124" s="2">
        <v>0</v>
      </c>
      <c r="CS124" s="1">
        <v>45474</v>
      </c>
      <c r="DC124" s="2">
        <v>55940.260166666667</v>
      </c>
      <c r="DD124" s="2">
        <v>4062606.4639999997</v>
      </c>
    </row>
    <row r="125" spans="1:108">
      <c r="A125" t="s">
        <v>464</v>
      </c>
      <c r="B125" t="s">
        <v>527</v>
      </c>
      <c r="C125" t="s">
        <v>465</v>
      </c>
      <c r="D125" t="s">
        <v>528</v>
      </c>
      <c r="E125" t="s">
        <v>561</v>
      </c>
      <c r="F125" t="s">
        <v>465</v>
      </c>
      <c r="G125" t="s">
        <v>527</v>
      </c>
      <c r="H125">
        <v>2022</v>
      </c>
      <c r="I125" s="1">
        <v>38869</v>
      </c>
      <c r="J125" s="1">
        <v>43831</v>
      </c>
      <c r="K125" s="1">
        <v>43952</v>
      </c>
      <c r="L125" s="1">
        <v>43922</v>
      </c>
      <c r="M125" s="1">
        <v>39114</v>
      </c>
      <c r="N125" s="2">
        <v>25</v>
      </c>
      <c r="O125" s="2">
        <v>144259</v>
      </c>
      <c r="P125" s="1">
        <v>44531</v>
      </c>
      <c r="W125" s="2">
        <v>5945</v>
      </c>
      <c r="X125" s="2">
        <v>10869329.473200001</v>
      </c>
      <c r="Y125" s="1">
        <v>42705</v>
      </c>
      <c r="Z125" s="2">
        <v>1044</v>
      </c>
      <c r="AA125" s="2">
        <v>2567816.2487999997</v>
      </c>
      <c r="AB125" s="1">
        <v>41456</v>
      </c>
      <c r="AC125" s="2">
        <v>7269</v>
      </c>
      <c r="AD125" s="2">
        <v>12140581.371599998</v>
      </c>
      <c r="AE125" s="1">
        <v>41913</v>
      </c>
      <c r="AF125" s="2">
        <v>74260</v>
      </c>
      <c r="AG125" s="2">
        <v>200002998.79899999</v>
      </c>
      <c r="AH125" s="1">
        <v>44317</v>
      </c>
      <c r="AI125" s="2">
        <v>176</v>
      </c>
      <c r="AJ125" s="2">
        <v>311838.37080000003</v>
      </c>
      <c r="AK125" s="1">
        <v>41395</v>
      </c>
      <c r="AL125" s="2">
        <v>1057</v>
      </c>
      <c r="AM125" s="2">
        <v>2349725.6214999999</v>
      </c>
      <c r="AN125" s="1">
        <v>42217</v>
      </c>
      <c r="AO125" s="2">
        <v>6579</v>
      </c>
      <c r="AP125" s="2">
        <v>8085493.7460000012</v>
      </c>
      <c r="AQ125" s="1">
        <v>42887</v>
      </c>
      <c r="AR125" s="2">
        <v>2849</v>
      </c>
      <c r="AS125" s="2">
        <v>5094546.5274666669</v>
      </c>
      <c r="AT125" s="1">
        <v>41395</v>
      </c>
      <c r="AU125" s="2">
        <v>2698</v>
      </c>
      <c r="AV125" s="2">
        <v>5126888.8188333344</v>
      </c>
      <c r="AW125" s="1">
        <v>41730</v>
      </c>
      <c r="AX125" s="2">
        <v>399371</v>
      </c>
      <c r="AY125" s="2">
        <v>2820566617.0660014</v>
      </c>
      <c r="AZ125" s="1">
        <v>39114</v>
      </c>
      <c r="BA125" s="2">
        <v>59</v>
      </c>
      <c r="BB125" s="2">
        <v>116196.98206666668</v>
      </c>
      <c r="BC125" s="1">
        <v>44593</v>
      </c>
      <c r="BD125" s="2">
        <v>1296</v>
      </c>
      <c r="BE125" s="2">
        <v>2450979.2208000002</v>
      </c>
      <c r="BF125" s="1">
        <v>42125</v>
      </c>
      <c r="BJ125" s="2">
        <v>2805</v>
      </c>
      <c r="BK125" s="2">
        <v>5085233.5783013338</v>
      </c>
      <c r="BL125" s="1">
        <v>42156</v>
      </c>
      <c r="BP125" s="2">
        <v>384</v>
      </c>
      <c r="BQ125" s="2">
        <v>717270.16680000001</v>
      </c>
      <c r="BR125" s="1">
        <v>41974</v>
      </c>
      <c r="BV125" s="2">
        <v>126</v>
      </c>
      <c r="BW125" s="2">
        <v>186973.62609266664</v>
      </c>
      <c r="BX125" s="1">
        <v>44470</v>
      </c>
      <c r="BY125" s="2">
        <v>245</v>
      </c>
      <c r="BZ125" s="2">
        <v>400928.6556</v>
      </c>
      <c r="CA125" s="1">
        <v>41609</v>
      </c>
      <c r="CH125" s="2">
        <v>31</v>
      </c>
      <c r="CI125" s="2">
        <v>219171.34830666668</v>
      </c>
      <c r="CJ125" s="1">
        <v>45170</v>
      </c>
      <c r="CT125" s="2">
        <v>3147</v>
      </c>
      <c r="CU125" s="2">
        <v>4023984.7823999994</v>
      </c>
      <c r="CV125" s="1">
        <v>42005</v>
      </c>
      <c r="CZ125" s="2">
        <v>2428</v>
      </c>
      <c r="DA125" s="2">
        <v>2054437.5060000001</v>
      </c>
      <c r="DB125" s="1">
        <v>43983</v>
      </c>
      <c r="DC125" s="2">
        <v>3024719039.4226022</v>
      </c>
      <c r="DD125" s="2">
        <v>57796231.486965001</v>
      </c>
    </row>
    <row r="126" spans="1:108">
      <c r="A126" t="s">
        <v>467</v>
      </c>
      <c r="B126" t="s">
        <v>527</v>
      </c>
      <c r="C126" t="s">
        <v>468</v>
      </c>
      <c r="D126" t="s">
        <v>527</v>
      </c>
      <c r="E126" t="s">
        <v>564</v>
      </c>
      <c r="F126" t="s">
        <v>468</v>
      </c>
      <c r="G126" t="s">
        <v>527</v>
      </c>
      <c r="H126">
        <v>2023</v>
      </c>
      <c r="I126" s="1">
        <v>44713</v>
      </c>
      <c r="J126" s="1">
        <v>44743</v>
      </c>
      <c r="K126" s="1">
        <v>44743</v>
      </c>
      <c r="L126" s="1">
        <v>44743</v>
      </c>
      <c r="M126" s="1">
        <v>44743</v>
      </c>
      <c r="Q126" s="2">
        <v>0</v>
      </c>
      <c r="R126" s="2">
        <v>0</v>
      </c>
      <c r="T126" s="2">
        <v>2</v>
      </c>
      <c r="U126" s="2">
        <v>303627.1128</v>
      </c>
      <c r="V126" s="1">
        <v>45292</v>
      </c>
      <c r="W126" s="2">
        <v>338</v>
      </c>
      <c r="X126" s="2">
        <v>32854220.256000001</v>
      </c>
      <c r="Y126" s="1">
        <v>44958</v>
      </c>
      <c r="Z126" s="2">
        <v>175</v>
      </c>
      <c r="AA126" s="2">
        <v>16982049.466800001</v>
      </c>
      <c r="AB126" s="1">
        <v>44835</v>
      </c>
      <c r="AC126" s="2">
        <v>272</v>
      </c>
      <c r="AD126" s="2">
        <v>36341178.324000001</v>
      </c>
      <c r="AE126" s="1">
        <v>45231</v>
      </c>
      <c r="AF126" s="2">
        <v>532</v>
      </c>
      <c r="AG126" s="2">
        <v>30204060.656999998</v>
      </c>
      <c r="AH126" s="1">
        <v>44866</v>
      </c>
      <c r="AO126" s="2">
        <v>500</v>
      </c>
      <c r="AP126" s="2">
        <v>74020650</v>
      </c>
      <c r="AQ126" s="1">
        <v>45170</v>
      </c>
      <c r="AU126" s="2">
        <v>230</v>
      </c>
      <c r="AV126" s="2">
        <v>34605082.371333331</v>
      </c>
      <c r="AW126" s="1">
        <v>44986</v>
      </c>
      <c r="AX126" s="2">
        <v>1205</v>
      </c>
      <c r="AY126" s="2">
        <v>171534294.324</v>
      </c>
      <c r="AZ126" s="1">
        <v>44743</v>
      </c>
      <c r="BD126" s="2">
        <v>15</v>
      </c>
      <c r="BE126" s="2">
        <v>2166071.6880000001</v>
      </c>
      <c r="BF126" s="1">
        <v>44927</v>
      </c>
      <c r="CN126" s="2">
        <v>3</v>
      </c>
      <c r="CO126" s="2">
        <v>288024.65749333333</v>
      </c>
      <c r="CP126" s="1">
        <v>45536</v>
      </c>
      <c r="CQ126" s="2">
        <v>14</v>
      </c>
      <c r="CR126" s="2">
        <v>0</v>
      </c>
      <c r="CS126" s="1">
        <v>45078</v>
      </c>
      <c r="CT126" s="2">
        <v>0</v>
      </c>
      <c r="CU126" s="2">
        <v>0</v>
      </c>
      <c r="CV126" s="1">
        <v>45689</v>
      </c>
      <c r="CW126" s="2">
        <v>5</v>
      </c>
      <c r="CX126" s="2">
        <v>454609.848</v>
      </c>
      <c r="CY126" s="1">
        <v>45444</v>
      </c>
      <c r="DC126" s="2">
        <v>340286106.45122665</v>
      </c>
      <c r="DD126" s="2">
        <v>59467762.254199997</v>
      </c>
    </row>
    <row r="127" spans="1:108">
      <c r="A127" t="s">
        <v>469</v>
      </c>
      <c r="B127" t="s">
        <v>572</v>
      </c>
      <c r="C127" t="s">
        <v>470</v>
      </c>
      <c r="D127" t="s">
        <v>527</v>
      </c>
      <c r="E127" t="s">
        <v>622</v>
      </c>
      <c r="F127" t="s">
        <v>470</v>
      </c>
      <c r="G127" t="s">
        <v>527</v>
      </c>
      <c r="H127">
        <v>2021</v>
      </c>
      <c r="I127" s="1">
        <v>43983</v>
      </c>
      <c r="J127" s="1">
        <v>43831</v>
      </c>
      <c r="K127" s="1">
        <v>43800</v>
      </c>
      <c r="L127" s="1">
        <v>43831</v>
      </c>
      <c r="M127" s="1">
        <v>43800</v>
      </c>
      <c r="N127" s="2">
        <v>489960</v>
      </c>
      <c r="O127" s="2">
        <v>33539941</v>
      </c>
      <c r="P127" s="1">
        <v>44287</v>
      </c>
      <c r="Q127" s="2">
        <v>492240</v>
      </c>
      <c r="R127" s="2">
        <v>29080582.978599995</v>
      </c>
      <c r="T127" s="2">
        <v>141119</v>
      </c>
      <c r="U127" s="2">
        <v>10069988.4912</v>
      </c>
      <c r="V127" s="1">
        <v>44805</v>
      </c>
      <c r="W127" s="2">
        <v>451233</v>
      </c>
      <c r="X127" s="2">
        <v>25430558.3796</v>
      </c>
      <c r="Y127" s="1">
        <v>44378</v>
      </c>
      <c r="Z127" s="2">
        <v>1089697</v>
      </c>
      <c r="AA127" s="2">
        <v>64301184.525600001</v>
      </c>
      <c r="AB127" s="1">
        <v>44531</v>
      </c>
      <c r="AC127" s="2">
        <v>549898</v>
      </c>
      <c r="AD127" s="2">
        <v>37421254.8336</v>
      </c>
      <c r="AE127" s="1">
        <v>44866</v>
      </c>
      <c r="AF127" s="2">
        <v>0</v>
      </c>
      <c r="AG127" s="2">
        <v>0</v>
      </c>
      <c r="AH127" s="1">
        <v>45717</v>
      </c>
      <c r="AL127" s="2">
        <v>45600</v>
      </c>
      <c r="AM127" s="2">
        <v>2255194.2015</v>
      </c>
      <c r="AN127" s="1">
        <v>44896</v>
      </c>
      <c r="AO127" s="2">
        <v>474512</v>
      </c>
      <c r="AP127" s="2">
        <v>38828925.484800003</v>
      </c>
      <c r="AQ127" s="1">
        <v>44835</v>
      </c>
      <c r="AR127" s="2">
        <v>80760</v>
      </c>
      <c r="AS127" s="2">
        <v>4343800.0956000006</v>
      </c>
      <c r="AT127" s="1">
        <v>44501</v>
      </c>
      <c r="AU127" s="2">
        <v>546480</v>
      </c>
      <c r="AV127" s="2">
        <v>35199712.518333331</v>
      </c>
      <c r="AW127" s="1">
        <v>44743</v>
      </c>
      <c r="AX127" s="2">
        <v>4714440</v>
      </c>
      <c r="AY127" s="2">
        <v>682267483.13899994</v>
      </c>
      <c r="AZ127" s="1">
        <v>43800</v>
      </c>
      <c r="BA127" s="2">
        <v>87720</v>
      </c>
      <c r="BB127" s="2">
        <v>5227880.7155666668</v>
      </c>
      <c r="BC127" s="1">
        <v>44682</v>
      </c>
      <c r="BD127" s="2">
        <v>170040</v>
      </c>
      <c r="BE127" s="2">
        <v>9933906.8399999999</v>
      </c>
      <c r="BF127" s="1">
        <v>44562</v>
      </c>
      <c r="BG127" s="2">
        <v>240</v>
      </c>
      <c r="BH127" s="2">
        <v>14801.969978666666</v>
      </c>
      <c r="BI127" s="1">
        <v>44986</v>
      </c>
      <c r="BJ127" s="2">
        <v>28200</v>
      </c>
      <c r="BK127" s="2">
        <v>1553409.6345063334</v>
      </c>
      <c r="BL127" s="1">
        <v>45231</v>
      </c>
      <c r="BP127" s="2">
        <v>11760</v>
      </c>
      <c r="BQ127" s="2">
        <v>716637.72840000002</v>
      </c>
      <c r="BR127" s="1">
        <v>44866</v>
      </c>
      <c r="BY127" s="2">
        <v>36240</v>
      </c>
      <c r="BZ127" s="2">
        <v>2429559.8448000001</v>
      </c>
      <c r="CA127" s="1">
        <v>44682</v>
      </c>
      <c r="CB127" s="2">
        <v>23280</v>
      </c>
      <c r="CC127" s="2">
        <v>609152.39104000002</v>
      </c>
      <c r="CD127" s="1">
        <v>45047</v>
      </c>
      <c r="CH127" s="2">
        <v>600</v>
      </c>
      <c r="CI127" s="2">
        <v>57082.151426666671</v>
      </c>
      <c r="CJ127" s="1">
        <v>44866</v>
      </c>
      <c r="CN127" s="2">
        <v>238920</v>
      </c>
      <c r="CO127" s="2">
        <v>14728397.5392</v>
      </c>
      <c r="CP127" s="1">
        <v>44621</v>
      </c>
      <c r="CQ127" s="2">
        <v>480</v>
      </c>
      <c r="CR127" s="2">
        <v>0</v>
      </c>
      <c r="CS127" s="1">
        <v>45292</v>
      </c>
      <c r="CW127" s="2">
        <v>11280</v>
      </c>
      <c r="CX127" s="2">
        <v>377207.74080000003</v>
      </c>
      <c r="CY127" s="1">
        <v>45323</v>
      </c>
      <c r="DC127" s="2">
        <v>532679033.90930998</v>
      </c>
      <c r="DD127" s="2">
        <v>465707628.29424167</v>
      </c>
    </row>
    <row r="128" spans="1:108">
      <c r="A128" t="s">
        <v>471</v>
      </c>
      <c r="B128" t="s">
        <v>536</v>
      </c>
      <c r="C128" t="s">
        <v>472</v>
      </c>
      <c r="D128" t="s">
        <v>523</v>
      </c>
      <c r="E128" t="s">
        <v>525</v>
      </c>
      <c r="F128" t="s">
        <v>472</v>
      </c>
      <c r="G128" t="s">
        <v>552</v>
      </c>
      <c r="H128">
        <v>2024</v>
      </c>
      <c r="J128" s="1">
        <v>45383</v>
      </c>
      <c r="K128" s="1">
        <v>45352</v>
      </c>
      <c r="L128" s="1">
        <v>45383</v>
      </c>
      <c r="M128" s="1">
        <v>45352</v>
      </c>
      <c r="T128" s="2">
        <v>0</v>
      </c>
      <c r="U128" s="2">
        <v>0</v>
      </c>
      <c r="V128" s="1">
        <v>45566</v>
      </c>
      <c r="W128" s="2">
        <v>8254</v>
      </c>
      <c r="X128" s="2">
        <v>9141069.2340000011</v>
      </c>
      <c r="Y128" s="1">
        <v>45352</v>
      </c>
      <c r="Z128" s="2">
        <v>5377</v>
      </c>
      <c r="AA128" s="2">
        <v>6124345.5240000002</v>
      </c>
      <c r="AB128" s="1">
        <v>45352</v>
      </c>
      <c r="AC128" s="2">
        <v>0</v>
      </c>
      <c r="AD128" s="2">
        <v>0</v>
      </c>
      <c r="AE128" s="1">
        <v>45717</v>
      </c>
      <c r="AO128" s="2">
        <v>1647</v>
      </c>
      <c r="AP128" s="2">
        <v>1886172.9480000001</v>
      </c>
      <c r="AQ128" s="1">
        <v>45536</v>
      </c>
      <c r="DC128" s="2">
        <v>11053819.510800002</v>
      </c>
      <c r="DD128" s="2">
        <v>6097768.1952</v>
      </c>
    </row>
    <row r="129" spans="1:108">
      <c r="A129" t="s">
        <v>474</v>
      </c>
      <c r="B129" t="s">
        <v>519</v>
      </c>
      <c r="C129" t="s">
        <v>475</v>
      </c>
      <c r="D129" t="s">
        <v>519</v>
      </c>
      <c r="E129" t="s">
        <v>561</v>
      </c>
      <c r="F129" t="s">
        <v>475</v>
      </c>
      <c r="G129" t="s">
        <v>588</v>
      </c>
      <c r="H129">
        <v>2024</v>
      </c>
      <c r="I129" s="1">
        <v>45444</v>
      </c>
      <c r="J129" s="1">
        <v>45383</v>
      </c>
      <c r="K129" s="1">
        <v>45444</v>
      </c>
      <c r="L129" s="1">
        <v>45383</v>
      </c>
      <c r="M129" s="1">
        <v>45444</v>
      </c>
      <c r="N129" s="2">
        <v>0</v>
      </c>
      <c r="O129" s="2">
        <v>0</v>
      </c>
      <c r="P129" s="1">
        <v>45748</v>
      </c>
      <c r="W129" s="2">
        <v>0</v>
      </c>
      <c r="X129" s="2">
        <v>0</v>
      </c>
      <c r="Y129" s="1">
        <v>45689</v>
      </c>
      <c r="Z129" s="2">
        <v>2064</v>
      </c>
      <c r="AA129" s="2">
        <v>1612455.3984000001</v>
      </c>
      <c r="AB129" s="1">
        <v>45597</v>
      </c>
      <c r="AC129" s="2">
        <v>0</v>
      </c>
      <c r="AD129" s="2">
        <v>0</v>
      </c>
      <c r="AE129" s="1">
        <v>45809</v>
      </c>
      <c r="AF129" s="2">
        <v>37372</v>
      </c>
      <c r="AG129" s="2">
        <v>14805050.126133332</v>
      </c>
      <c r="AH129" s="1">
        <v>45444</v>
      </c>
      <c r="AU129" s="2">
        <v>176</v>
      </c>
      <c r="AV129" s="2">
        <v>112284.61816666667</v>
      </c>
      <c r="AW129" s="1">
        <v>45536</v>
      </c>
      <c r="AX129" s="2">
        <v>3065</v>
      </c>
      <c r="AY129" s="2">
        <v>6326273.8029999994</v>
      </c>
      <c r="AZ129" s="1">
        <v>45597</v>
      </c>
      <c r="BD129" s="2">
        <v>326</v>
      </c>
      <c r="BE129" s="2">
        <v>254680.25880000001</v>
      </c>
      <c r="BF129" s="1">
        <v>45597</v>
      </c>
      <c r="BP129" s="2">
        <v>0</v>
      </c>
      <c r="BQ129" s="2">
        <v>0</v>
      </c>
      <c r="BR129" s="1">
        <v>45597</v>
      </c>
      <c r="DC129" s="2">
        <v>22495371.698433332</v>
      </c>
      <c r="DD129" s="2">
        <v>615372.50606666657</v>
      </c>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87E43-6D8D-49B3-AE89-E3BD27CFE882}">
  <dimension ref="A1:DX132"/>
  <sheetViews>
    <sheetView topLeftCell="DL1" workbookViewId="0">
      <selection activeCell="D2" sqref="D2"/>
    </sheetView>
  </sheetViews>
  <sheetFormatPr defaultColWidth="9.140625" defaultRowHeight="15"/>
  <cols>
    <col min="1" max="1" width="16.5703125" customWidth="1"/>
    <col min="2" max="2" width="72.28515625" customWidth="1"/>
    <col min="3" max="3" width="24" customWidth="1"/>
    <col min="4" max="4" width="15.7109375" customWidth="1"/>
    <col min="5" max="5" width="14.42578125" customWidth="1"/>
    <col min="6" max="6" width="11.7109375" customWidth="1"/>
    <col min="7" max="7" width="14.42578125" customWidth="1"/>
    <col min="8" max="8" width="14.140625" customWidth="1"/>
    <col min="9" max="9" width="36.7109375" customWidth="1"/>
    <col min="11" max="11" width="37.7109375" customWidth="1"/>
    <col min="12" max="12" width="40" customWidth="1"/>
    <col min="13" max="21" width="24.7109375" customWidth="1"/>
    <col min="22" max="28" width="24.7109375" style="10" customWidth="1"/>
    <col min="29" max="29" width="25" customWidth="1"/>
    <col min="30" max="31" width="21" customWidth="1"/>
    <col min="32" max="32" width="19" customWidth="1"/>
    <col min="33" max="33" width="15" customWidth="1"/>
    <col min="34" max="35" width="13" customWidth="1"/>
    <col min="36" max="36" width="19" customWidth="1"/>
    <col min="37" max="37" width="16" customWidth="1"/>
    <col min="38" max="38" width="14" customWidth="1"/>
    <col min="39" max="39" width="22" customWidth="1"/>
    <col min="40" max="40" width="14" customWidth="1"/>
    <col min="41" max="41" width="13" customWidth="1"/>
    <col min="42" max="42" width="20" customWidth="1"/>
    <col min="43" max="44" width="13" customWidth="1"/>
    <col min="45" max="45" width="19" customWidth="1"/>
    <col min="46" max="46" width="14" customWidth="1"/>
    <col min="47" max="47" width="13" customWidth="1"/>
    <col min="48" max="48" width="20" customWidth="1"/>
    <col min="49" max="50" width="13" customWidth="1"/>
    <col min="51" max="51" width="18" customWidth="1"/>
    <col min="52" max="53" width="13" customWidth="1"/>
    <col min="54" max="54" width="18" customWidth="1"/>
    <col min="55" max="55" width="17" customWidth="1"/>
    <col min="56" max="56" width="15" customWidth="1"/>
    <col min="57" max="57" width="23" customWidth="1"/>
    <col min="58" max="59" width="13" customWidth="1"/>
    <col min="60" max="60" width="19" customWidth="1"/>
    <col min="61" max="62" width="13" customWidth="1"/>
    <col min="63" max="63" width="18" customWidth="1"/>
    <col min="64" max="65" width="13" customWidth="1"/>
    <col min="66" max="66" width="19" customWidth="1"/>
    <col min="67" max="68" width="13" customWidth="1"/>
    <col min="69" max="69" width="15" customWidth="1"/>
    <col min="70" max="71" width="13" customWidth="1"/>
    <col min="72" max="72" width="16" customWidth="1"/>
    <col min="73" max="73" width="18" customWidth="1"/>
    <col min="74" max="74" width="16" customWidth="1"/>
    <col min="75" max="75" width="24" customWidth="1"/>
    <col min="76" max="76" width="14" customWidth="1"/>
    <col min="77" max="77" width="13" customWidth="1"/>
    <col min="78" max="78" width="20" customWidth="1"/>
    <col min="79" max="80" width="13" customWidth="1"/>
    <col min="81" max="81" width="18" customWidth="1"/>
    <col min="82" max="83" width="13" customWidth="1"/>
    <col min="84" max="84" width="18" customWidth="1"/>
    <col min="85" max="85" width="14" customWidth="1"/>
    <col min="86" max="86" width="13" customWidth="1"/>
    <col min="87" max="87" width="20" customWidth="1"/>
    <col min="88" max="88" width="14" customWidth="1"/>
    <col min="89" max="89" width="13" customWidth="1"/>
    <col min="90" max="90" width="20" customWidth="1"/>
    <col min="91" max="92" width="13" customWidth="1"/>
    <col min="93" max="93" width="19" customWidth="1"/>
    <col min="94" max="94" width="14" customWidth="1"/>
    <col min="95" max="95" width="13" customWidth="1"/>
    <col min="96" max="96" width="20" customWidth="1"/>
    <col min="97" max="97" width="14" customWidth="1"/>
    <col min="98" max="98" width="13" customWidth="1"/>
    <col min="99" max="99" width="20" customWidth="1"/>
    <col min="100" max="101" width="13" customWidth="1"/>
    <col min="102" max="102" width="18" customWidth="1"/>
    <col min="103" max="103" width="17" customWidth="1"/>
    <col min="104" max="104" width="15" customWidth="1"/>
    <col min="105" max="105" width="23" customWidth="1"/>
    <col min="106" max="107" width="13" customWidth="1"/>
    <col min="108" max="108" width="19" customWidth="1"/>
    <col min="109" max="110" width="13" customWidth="1"/>
    <col min="111" max="111" width="15" customWidth="1"/>
    <col min="112" max="113" width="13" customWidth="1"/>
    <col min="114" max="114" width="19" customWidth="1"/>
    <col min="115" max="115" width="15" customWidth="1"/>
    <col min="116" max="116" width="13" customWidth="1"/>
    <col min="117" max="117" width="21" customWidth="1"/>
    <col min="118" max="118" width="15" customWidth="1"/>
    <col min="119" max="119" width="13" customWidth="1"/>
    <col min="120" max="120" width="21" customWidth="1"/>
    <col min="121" max="121" width="15" customWidth="1"/>
    <col min="122" max="122" width="13" customWidth="1"/>
    <col min="123" max="123" width="21" customWidth="1"/>
    <col min="124" max="125" width="13" customWidth="1"/>
    <col min="126" max="126" width="19" customWidth="1"/>
    <col min="127" max="128" width="13" customWidth="1"/>
  </cols>
  <sheetData>
    <row r="1" spans="1:128" ht="30">
      <c r="A1" t="s">
        <v>623</v>
      </c>
      <c r="B1" s="12" t="s">
        <v>624</v>
      </c>
      <c r="C1" t="s">
        <v>0</v>
      </c>
      <c r="D1" t="s">
        <v>1</v>
      </c>
      <c r="E1" t="s">
        <v>2</v>
      </c>
      <c r="F1" t="s">
        <v>3</v>
      </c>
      <c r="G1" t="s">
        <v>4</v>
      </c>
      <c r="H1" t="s">
        <v>625</v>
      </c>
      <c r="I1" t="s">
        <v>478</v>
      </c>
      <c r="J1" s="4" t="s">
        <v>626</v>
      </c>
      <c r="K1" s="4" t="s">
        <v>627</v>
      </c>
      <c r="L1" s="5" t="s">
        <v>628</v>
      </c>
      <c r="M1" t="s">
        <v>629</v>
      </c>
      <c r="N1" t="s">
        <v>630</v>
      </c>
      <c r="O1" t="s">
        <v>631</v>
      </c>
      <c r="P1" t="s">
        <v>632</v>
      </c>
      <c r="Q1" t="s">
        <v>633</v>
      </c>
      <c r="R1" t="s">
        <v>634</v>
      </c>
      <c r="S1" t="s">
        <v>635</v>
      </c>
      <c r="T1" t="s">
        <v>636</v>
      </c>
      <c r="U1" s="9" t="s">
        <v>637</v>
      </c>
      <c r="V1" s="11" t="s">
        <v>6</v>
      </c>
      <c r="W1" s="11" t="s">
        <v>7</v>
      </c>
      <c r="X1" s="11" t="s">
        <v>8</v>
      </c>
      <c r="Y1" s="11" t="s">
        <v>9</v>
      </c>
      <c r="Z1" t="s">
        <v>638</v>
      </c>
      <c r="AA1" t="s">
        <v>639</v>
      </c>
      <c r="AB1" s="11" t="s">
        <v>640</v>
      </c>
      <c r="AC1" t="s">
        <v>481</v>
      </c>
      <c r="AD1" t="s">
        <v>482</v>
      </c>
      <c r="AE1" t="s">
        <v>483</v>
      </c>
      <c r="AF1" t="s">
        <v>484</v>
      </c>
      <c r="AG1" t="s">
        <v>485</v>
      </c>
      <c r="AH1" t="s">
        <v>10</v>
      </c>
      <c r="AI1" t="s">
        <v>11</v>
      </c>
      <c r="AJ1" t="s">
        <v>486</v>
      </c>
      <c r="AK1" t="s">
        <v>13</v>
      </c>
      <c r="AL1" t="s">
        <v>14</v>
      </c>
      <c r="AM1" t="s">
        <v>487</v>
      </c>
      <c r="AN1" t="s">
        <v>16</v>
      </c>
      <c r="AO1" t="s">
        <v>17</v>
      </c>
      <c r="AP1" t="s">
        <v>488</v>
      </c>
      <c r="AQ1" t="s">
        <v>19</v>
      </c>
      <c r="AR1" t="s">
        <v>20</v>
      </c>
      <c r="AS1" t="s">
        <v>489</v>
      </c>
      <c r="AT1" t="s">
        <v>22</v>
      </c>
      <c r="AU1" t="s">
        <v>23</v>
      </c>
      <c r="AV1" t="s">
        <v>490</v>
      </c>
      <c r="AW1" t="s">
        <v>25</v>
      </c>
      <c r="AX1" t="s">
        <v>26</v>
      </c>
      <c r="AY1" t="s">
        <v>491</v>
      </c>
      <c r="AZ1" t="s">
        <v>28</v>
      </c>
      <c r="BA1" t="s">
        <v>29</v>
      </c>
      <c r="BB1" t="s">
        <v>492</v>
      </c>
      <c r="BC1" t="s">
        <v>31</v>
      </c>
      <c r="BD1" t="s">
        <v>32</v>
      </c>
      <c r="BE1" t="s">
        <v>493</v>
      </c>
      <c r="BF1" t="s">
        <v>34</v>
      </c>
      <c r="BG1" t="s">
        <v>35</v>
      </c>
      <c r="BH1" t="s">
        <v>494</v>
      </c>
      <c r="BI1" t="s">
        <v>37</v>
      </c>
      <c r="BJ1" t="s">
        <v>38</v>
      </c>
      <c r="BK1" t="s">
        <v>495</v>
      </c>
      <c r="BL1" t="s">
        <v>40</v>
      </c>
      <c r="BM1" t="s">
        <v>41</v>
      </c>
      <c r="BN1" t="s">
        <v>496</v>
      </c>
      <c r="BO1" t="s">
        <v>43</v>
      </c>
      <c r="BP1" t="s">
        <v>44</v>
      </c>
      <c r="BQ1" t="s">
        <v>497</v>
      </c>
      <c r="BR1" t="s">
        <v>46</v>
      </c>
      <c r="BS1" t="s">
        <v>47</v>
      </c>
      <c r="BT1" t="s">
        <v>498</v>
      </c>
      <c r="BU1" t="s">
        <v>49</v>
      </c>
      <c r="BV1" t="s">
        <v>50</v>
      </c>
      <c r="BW1" t="s">
        <v>499</v>
      </c>
      <c r="BX1" t="s">
        <v>52</v>
      </c>
      <c r="BY1" t="s">
        <v>53</v>
      </c>
      <c r="BZ1" t="s">
        <v>500</v>
      </c>
      <c r="CA1" t="s">
        <v>55</v>
      </c>
      <c r="CB1" t="s">
        <v>56</v>
      </c>
      <c r="CC1" t="s">
        <v>501</v>
      </c>
      <c r="CD1" t="s">
        <v>58</v>
      </c>
      <c r="CE1" t="s">
        <v>59</v>
      </c>
      <c r="CF1" t="s">
        <v>502</v>
      </c>
      <c r="CG1" t="s">
        <v>61</v>
      </c>
      <c r="CH1" t="s">
        <v>62</v>
      </c>
      <c r="CI1" t="s">
        <v>503</v>
      </c>
      <c r="CJ1" t="s">
        <v>64</v>
      </c>
      <c r="CK1" t="s">
        <v>65</v>
      </c>
      <c r="CL1" t="s">
        <v>504</v>
      </c>
      <c r="CM1" t="s">
        <v>67</v>
      </c>
      <c r="CN1" t="s">
        <v>68</v>
      </c>
      <c r="CO1" t="s">
        <v>505</v>
      </c>
      <c r="CP1" t="s">
        <v>70</v>
      </c>
      <c r="CQ1" t="s">
        <v>71</v>
      </c>
      <c r="CR1" t="s">
        <v>506</v>
      </c>
      <c r="CS1" t="s">
        <v>73</v>
      </c>
      <c r="CT1" t="s">
        <v>74</v>
      </c>
      <c r="CU1" t="s">
        <v>507</v>
      </c>
      <c r="CV1" t="s">
        <v>76</v>
      </c>
      <c r="CW1" t="s">
        <v>77</v>
      </c>
      <c r="CX1" t="s">
        <v>508</v>
      </c>
      <c r="CY1" t="s">
        <v>79</v>
      </c>
      <c r="CZ1" t="s">
        <v>80</v>
      </c>
      <c r="DA1" t="s">
        <v>509</v>
      </c>
      <c r="DB1" t="s">
        <v>82</v>
      </c>
      <c r="DC1" t="s">
        <v>83</v>
      </c>
      <c r="DD1" t="s">
        <v>510</v>
      </c>
      <c r="DE1" t="s">
        <v>85</v>
      </c>
      <c r="DF1" t="s">
        <v>86</v>
      </c>
      <c r="DG1" t="s">
        <v>511</v>
      </c>
      <c r="DH1" t="s">
        <v>88</v>
      </c>
      <c r="DI1" t="s">
        <v>89</v>
      </c>
      <c r="DJ1" t="s">
        <v>512</v>
      </c>
      <c r="DK1" t="s">
        <v>91</v>
      </c>
      <c r="DL1" t="s">
        <v>92</v>
      </c>
      <c r="DM1" t="s">
        <v>513</v>
      </c>
      <c r="DN1" t="s">
        <v>94</v>
      </c>
      <c r="DO1" t="s">
        <v>95</v>
      </c>
      <c r="DP1" t="s">
        <v>514</v>
      </c>
      <c r="DQ1" t="s">
        <v>97</v>
      </c>
      <c r="DR1" t="s">
        <v>98</v>
      </c>
      <c r="DS1" t="s">
        <v>515</v>
      </c>
      <c r="DT1" t="s">
        <v>100</v>
      </c>
      <c r="DU1" t="s">
        <v>101</v>
      </c>
      <c r="DV1" t="s">
        <v>516</v>
      </c>
      <c r="DW1" t="s">
        <v>517</v>
      </c>
      <c r="DX1" t="s">
        <v>518</v>
      </c>
    </row>
    <row r="2" spans="1:128">
      <c r="A2">
        <v>2022</v>
      </c>
      <c r="B2" t="str">
        <f>C2&amp;" ("&amp;D2&amp;", "&amp;E2&amp;", "&amp;F2&amp;", "&amp;G2&amp;")"&amp;" "&amp;H2</f>
        <v xml:space="preserve">ABROCITINIB (CIBINQO, ABC FILM-CTD TABS, 200MG, NA VOL) </v>
      </c>
      <c r="C2" t="s">
        <v>103</v>
      </c>
      <c r="D2" t="s">
        <v>104</v>
      </c>
      <c r="E2" t="s">
        <v>105</v>
      </c>
      <c r="F2" t="s">
        <v>106</v>
      </c>
      <c r="G2" t="s">
        <v>107</v>
      </c>
      <c r="I2" t="s">
        <v>521</v>
      </c>
      <c r="J2" t="str">
        <f t="shared" ref="J2:J65" si="0">IF(FIND(" ",I2,1)&gt;5,LEFT(I2,3),LEFT(I2,2))</f>
        <v>D5</v>
      </c>
      <c r="K2" t="s">
        <v>641</v>
      </c>
      <c r="L2" t="str">
        <f t="shared" ref="L2:L65" si="1">J2 &amp; " " &amp; K2</f>
        <v>D5 NONSTEROIDAL PRODUCTS FOR INFLAMMATORY SKIN
DISORDERS</v>
      </c>
      <c r="M2" s="6">
        <f>IF(COUNT(AM2,AP2,AS2,AV2,AY2,BB2,BE2,BH2,BK2,BN2,BQ2)=0, "",MIN(AM2,AP2,AS2,AV2,AY2,BB2,BE2,BH2,BK2,BN2,BQ2))</f>
        <v>44470</v>
      </c>
      <c r="N2" s="6">
        <f>IF(COUNT(AM2,AP2,AS2,AV2,AY2,BB2,BE2,BH2,BK2,BN2,BQ2,BW2,BZ2,CC2,CF2,CI2,CL2,CO2,CR2,CU2,CX2,DA2,DD2,DG2,DJ2,DM2,DP2,DS2,DV2)=0, "",MIN(AM2,AP2,AS2,AV2,AY2,BB2,BE2,BH2,BK2,BN2,BQ2,BW2,BZ2,CC2,CF2,CI2,CL2,CO2,CR2,CU2,CX2,DA2,DD2,DG2,DJ2,DM2,DP2,DS2,DV2))</f>
        <v>44470</v>
      </c>
      <c r="O2" s="6">
        <f>IF(AJ2="","",AJ2)</f>
        <v>44805</v>
      </c>
      <c r="P2" s="6">
        <f>IF(BT2="","",BT2)</f>
        <v>44621</v>
      </c>
      <c r="Q2" s="7">
        <f>IFERROR(YEARFRAC(O2,M2)*12,"")</f>
        <v>11</v>
      </c>
      <c r="R2" s="7">
        <f>IFERROR(YEARFRAC(O2,N2)*12,"")</f>
        <v>11</v>
      </c>
      <c r="S2" s="7">
        <f>IFERROR(YEARFRAC(O2,MIN(P2,N2))*12,"")</f>
        <v>11</v>
      </c>
      <c r="T2" s="8">
        <f>AI2/$AI$132</f>
        <v>4.2279328606833477E-3</v>
      </c>
      <c r="U2">
        <f>COUNTIFS($AH$1:$DV$1,"*_Rev",AH2:DV2,"&gt;0")</f>
        <v>25</v>
      </c>
      <c r="V2" s="10">
        <v>53.927263827704358</v>
      </c>
      <c r="W2" s="10">
        <v>51.161876127424257</v>
      </c>
      <c r="X2" s="10">
        <v>46.74577253380837</v>
      </c>
      <c r="Y2" s="10">
        <v>236.04217024175821</v>
      </c>
      <c r="Z2" s="13">
        <f>IFERROR(W2/V2,"")</f>
        <v>0.94872004429678813</v>
      </c>
      <c r="AA2" s="13">
        <f>IFERROR(Y2/V2,"")</f>
        <v>4.3770470349822368</v>
      </c>
      <c r="AB2" s="13">
        <f>IFERROR(X2/V2,"")</f>
        <v>0.86683004506142591</v>
      </c>
      <c r="AC2" s="1">
        <v>44531</v>
      </c>
      <c r="AD2" s="1">
        <v>44470</v>
      </c>
      <c r="AE2" s="1">
        <v>44531</v>
      </c>
      <c r="AF2" s="1">
        <v>44470</v>
      </c>
      <c r="AG2" s="1">
        <v>44470</v>
      </c>
      <c r="AH2" s="2">
        <v>37200</v>
      </c>
      <c r="AI2" s="2">
        <v>1911631</v>
      </c>
      <c r="AJ2" s="1">
        <v>44805</v>
      </c>
      <c r="AN2" s="2">
        <v>12256</v>
      </c>
      <c r="AO2" s="2">
        <v>725272.6007999999</v>
      </c>
      <c r="AP2" s="1">
        <v>44713</v>
      </c>
      <c r="AQ2" s="2">
        <v>22484</v>
      </c>
      <c r="AR2" s="2">
        <v>1296528.5520000001</v>
      </c>
      <c r="AS2" s="1">
        <v>44774</v>
      </c>
      <c r="AT2" s="2">
        <v>86737</v>
      </c>
      <c r="AU2" s="2">
        <v>5088166.8024000004</v>
      </c>
      <c r="AV2" s="1">
        <v>44562</v>
      </c>
      <c r="AW2" s="2">
        <v>28667</v>
      </c>
      <c r="AX2" s="2">
        <v>1940561.1587999999</v>
      </c>
      <c r="AY2" s="1">
        <v>44927</v>
      </c>
      <c r="AZ2" s="2">
        <v>163114</v>
      </c>
      <c r="BA2" s="2">
        <v>5506065.1345166676</v>
      </c>
      <c r="BB2" s="1">
        <v>44531</v>
      </c>
      <c r="BF2" s="2">
        <v>16996</v>
      </c>
      <c r="BG2" s="2">
        <v>777640.15283333324</v>
      </c>
      <c r="BH2" s="1">
        <v>44593</v>
      </c>
      <c r="BI2" s="2">
        <v>45080</v>
      </c>
      <c r="BJ2" s="2">
        <v>2306377.5504000001</v>
      </c>
      <c r="BK2" s="1">
        <v>44958</v>
      </c>
      <c r="BL2" s="2">
        <v>9128</v>
      </c>
      <c r="BM2" s="2">
        <v>337345.97586666665</v>
      </c>
      <c r="BN2" s="1">
        <v>44531</v>
      </c>
      <c r="BO2" s="2">
        <v>41468</v>
      </c>
      <c r="BP2" s="2">
        <v>2075753.7434999999</v>
      </c>
      <c r="BQ2" s="1">
        <v>44470</v>
      </c>
      <c r="BR2" s="2">
        <v>257970</v>
      </c>
      <c r="BS2" s="2">
        <v>61181249.869999997</v>
      </c>
      <c r="BT2" s="1">
        <v>44621</v>
      </c>
      <c r="BU2" s="2">
        <v>2184</v>
      </c>
      <c r="BV2" s="2">
        <v>116597.0677</v>
      </c>
      <c r="BW2" s="1">
        <v>44774</v>
      </c>
      <c r="BX2" s="2">
        <v>8484</v>
      </c>
      <c r="BY2" s="2">
        <v>444768.27120000008</v>
      </c>
      <c r="BZ2" s="1">
        <v>44593</v>
      </c>
      <c r="CD2" s="2">
        <v>7168</v>
      </c>
      <c r="CE2" s="2">
        <v>382764.04172533337</v>
      </c>
      <c r="CF2" s="1">
        <v>44713</v>
      </c>
      <c r="CJ2" s="2">
        <v>6216</v>
      </c>
      <c r="CK2" s="2">
        <v>282324.08159999998</v>
      </c>
      <c r="CL2" s="1">
        <v>44652</v>
      </c>
      <c r="CP2" s="2">
        <v>3108</v>
      </c>
      <c r="CQ2" s="2">
        <v>143490.70358000003</v>
      </c>
      <c r="CR2" s="1">
        <v>45017</v>
      </c>
      <c r="CS2" s="2">
        <v>924</v>
      </c>
      <c r="CT2" s="2">
        <v>49468.914000000004</v>
      </c>
      <c r="CU2" s="1">
        <v>44621</v>
      </c>
      <c r="CV2" s="2">
        <v>51750</v>
      </c>
      <c r="CW2" s="2">
        <v>930745.54363999993</v>
      </c>
      <c r="CX2" s="1">
        <v>44652</v>
      </c>
      <c r="CY2" s="2">
        <v>1001</v>
      </c>
      <c r="CZ2" s="2">
        <v>57475.822800000002</v>
      </c>
      <c r="DA2" s="1">
        <v>44774</v>
      </c>
      <c r="DB2" s="2">
        <v>1290</v>
      </c>
      <c r="DC2" s="2">
        <v>64844.05698666667</v>
      </c>
      <c r="DD2" s="1">
        <v>45261</v>
      </c>
      <c r="DH2" s="2">
        <v>2912</v>
      </c>
      <c r="DI2" s="2">
        <v>70619.09818666667</v>
      </c>
      <c r="DJ2" s="1">
        <v>45200</v>
      </c>
      <c r="DK2" s="2">
        <v>371</v>
      </c>
      <c r="DL2" s="2">
        <v>13112.6556</v>
      </c>
      <c r="DM2" s="1">
        <v>44562</v>
      </c>
      <c r="DN2" s="2">
        <v>8008</v>
      </c>
      <c r="DO2" s="2">
        <v>316146.1116</v>
      </c>
      <c r="DP2" s="1">
        <v>45017</v>
      </c>
      <c r="DQ2" s="2">
        <v>588</v>
      </c>
      <c r="DR2" s="2">
        <v>16668.63</v>
      </c>
      <c r="DS2" s="1">
        <v>44986</v>
      </c>
      <c r="DT2" s="2">
        <v>39452</v>
      </c>
      <c r="DU2" s="2">
        <v>515367.27899999998</v>
      </c>
      <c r="DV2" s="1">
        <v>45108</v>
      </c>
      <c r="DW2" s="2">
        <v>10836666.004499005</v>
      </c>
      <c r="DX2" s="2">
        <v>75714318.814236313</v>
      </c>
    </row>
    <row r="3" spans="1:128">
      <c r="A3">
        <v>2023</v>
      </c>
      <c r="B3" t="str">
        <f t="shared" ref="B3:B66" si="2">C3&amp;" ("&amp;D3&amp;", "&amp;E3&amp;", "&amp;F3&amp;", "&amp;G3&amp;")"&amp;" "&amp;H3</f>
        <v>AMIFAMPRIDINE (FIRDAPSE, AAA TABLETS, 10MG, NA VOL) (O)</v>
      </c>
      <c r="C3" t="s">
        <v>108</v>
      </c>
      <c r="D3" t="s">
        <v>109</v>
      </c>
      <c r="E3" t="s">
        <v>110</v>
      </c>
      <c r="F3" t="s">
        <v>111</v>
      </c>
      <c r="G3" t="s">
        <v>107</v>
      </c>
      <c r="H3" t="s">
        <v>642</v>
      </c>
      <c r="I3" t="s">
        <v>525</v>
      </c>
      <c r="J3" t="str">
        <f t="shared" si="0"/>
        <v>M5</v>
      </c>
      <c r="K3" t="s">
        <v>643</v>
      </c>
      <c r="L3" t="str">
        <f t="shared" si="1"/>
        <v>M5 MUSCULO-SKELETAL SYSTEM</v>
      </c>
      <c r="M3" s="6">
        <f t="shared" ref="M3:M66" si="3">IF(COUNT(AM3,AP3,AS3,AV3,AY3,BB3,BE3,BH3,BK3,BN3,BQ3)=0, "",MIN(AM3,AP3,AS3,AV3,AY3,BB3,BE3,BH3,BK3,BN3,BQ3))</f>
        <v>40148</v>
      </c>
      <c r="N3" s="6">
        <f t="shared" ref="N3:N66" si="4">IF(COUNT(AM3,AP3,AS3,AV3,AY3,BB3,BE3,BH3,BK3,BN3,BQ3,BW3,BZ3,CC3,CF3,CI3,CL3,CO3,CR3,CU3,CX3,DA3,DD3,DG3,DJ3,DM3,DP3,DS3,DV3)=0, "",MIN(AM3,AP3,AS3,AV3,AY3,BB3,BE3,BH3,BK3,BN3,BQ3,BW3,BZ3,CC3,CF3,CI3,CL3,CO3,CR3,CU3,CX3,DA3,DD3,DG3,DJ3,DM3,DP3,DS3,DV3))</f>
        <v>40148</v>
      </c>
      <c r="O3" s="6">
        <f t="shared" ref="O3:O66" si="5">IF(AJ3="","",AJ3)</f>
        <v>44378</v>
      </c>
      <c r="P3" s="6">
        <f t="shared" ref="P3:P66" si="6">IF(BT3="","",BT3)</f>
        <v>43831</v>
      </c>
      <c r="Q3" s="7">
        <f t="shared" ref="Q3:Q66" si="7">IFERROR(YEARFRAC(O3,M3)*12,"")</f>
        <v>139</v>
      </c>
      <c r="R3" s="7">
        <f t="shared" ref="R3:R66" si="8">IFERROR(YEARFRAC(O3,N3)*12,"")</f>
        <v>139</v>
      </c>
      <c r="S3" s="7">
        <f t="shared" ref="S3:S66" si="9">IFERROR(YEARFRAC(O3,MIN(P3,N3))*12,"")</f>
        <v>139</v>
      </c>
      <c r="T3" s="8">
        <f t="shared" ref="T3:T66" si="10">AI3/$AI$132</f>
        <v>5.8875155692385567E-5</v>
      </c>
      <c r="U3">
        <f t="shared" ref="U3:U66" si="11">COUNTIFS($AH$1:$DV$1,"*_Rev",AH3:DV3,"&gt;0")</f>
        <v>19</v>
      </c>
      <c r="V3" s="10">
        <v>18.486111111111111</v>
      </c>
      <c r="W3" s="10">
        <v>26.730843788803433</v>
      </c>
      <c r="X3" s="10">
        <v>27.227662260129058</v>
      </c>
      <c r="Y3" s="10">
        <v>260.79691666666662</v>
      </c>
      <c r="Z3" s="13">
        <f t="shared" ref="Z3:Z66" si="12">IFERROR(W3/V3,"")</f>
        <v>1.445996057696354</v>
      </c>
      <c r="AA3" s="13">
        <f t="shared" ref="AA3:AA66" si="13">IFERROR(Y3/V3,"")</f>
        <v>14.107722013523665</v>
      </c>
      <c r="AB3" s="13">
        <f t="shared" ref="AB3:AB66" si="14">IFERROR(X3/V3,"")</f>
        <v>1.4728712867988671</v>
      </c>
      <c r="AC3" s="1">
        <v>40269</v>
      </c>
      <c r="AD3" s="1">
        <v>43831</v>
      </c>
      <c r="AE3" s="1">
        <v>40148</v>
      </c>
      <c r="AF3" s="1">
        <v>43831</v>
      </c>
      <c r="AG3" s="1">
        <v>40148</v>
      </c>
      <c r="AH3" s="2">
        <v>1440</v>
      </c>
      <c r="AI3" s="2">
        <v>26620</v>
      </c>
      <c r="AJ3" s="1">
        <v>44378</v>
      </c>
      <c r="AK3" s="2">
        <v>7400</v>
      </c>
      <c r="AL3" s="2">
        <v>132702.29499999998</v>
      </c>
      <c r="AM3" s="1">
        <v>44866</v>
      </c>
      <c r="AQ3" s="2">
        <v>23444</v>
      </c>
      <c r="AR3" s="2">
        <v>520034.40720000002</v>
      </c>
      <c r="AS3" s="1">
        <v>40483</v>
      </c>
      <c r="AT3" s="2">
        <v>61503</v>
      </c>
      <c r="AU3" s="2">
        <v>1696190.8391999998</v>
      </c>
      <c r="AV3" s="1">
        <v>40238</v>
      </c>
      <c r="AW3" s="2">
        <v>24310</v>
      </c>
      <c r="AX3" s="2">
        <v>874826.38320000004</v>
      </c>
      <c r="AY3" s="1">
        <v>41122</v>
      </c>
      <c r="AZ3" s="2">
        <v>0</v>
      </c>
      <c r="BA3" s="2">
        <v>0</v>
      </c>
      <c r="BB3" s="1">
        <v>45658</v>
      </c>
      <c r="BC3" s="2">
        <v>26900</v>
      </c>
      <c r="BD3" s="2">
        <v>620354.94839999999</v>
      </c>
      <c r="BE3" s="1">
        <v>40148</v>
      </c>
      <c r="BF3" s="2">
        <v>11700</v>
      </c>
      <c r="BG3" s="2">
        <v>302827.52033333329</v>
      </c>
      <c r="BH3" s="1">
        <v>40725</v>
      </c>
      <c r="BO3" s="2">
        <v>6500</v>
      </c>
      <c r="BP3" s="2">
        <v>202158.19216666667</v>
      </c>
      <c r="BQ3" s="1">
        <v>40238</v>
      </c>
      <c r="BR3" s="2">
        <v>120</v>
      </c>
      <c r="BS3" s="2">
        <v>31295.629999999994</v>
      </c>
      <c r="BT3" s="1">
        <v>43831</v>
      </c>
      <c r="BU3" s="2">
        <v>800</v>
      </c>
      <c r="BV3" s="2">
        <v>33003.079833333337</v>
      </c>
      <c r="BW3" s="1">
        <v>42005</v>
      </c>
      <c r="BX3" s="2">
        <v>1200</v>
      </c>
      <c r="BY3" s="2">
        <v>41168.160000000003</v>
      </c>
      <c r="BZ3" s="1">
        <v>42217</v>
      </c>
      <c r="CD3" s="2">
        <v>1300</v>
      </c>
      <c r="CE3" s="2">
        <v>31153.237469666667</v>
      </c>
      <c r="CF3" s="1">
        <v>42583</v>
      </c>
      <c r="CP3" s="2">
        <v>1700</v>
      </c>
      <c r="CQ3" s="2">
        <v>58466.61414333334</v>
      </c>
      <c r="CR3" s="1">
        <v>43556</v>
      </c>
      <c r="CS3" s="2">
        <v>0</v>
      </c>
      <c r="CT3" s="2">
        <v>0</v>
      </c>
      <c r="CU3" s="1">
        <v>43983</v>
      </c>
      <c r="CV3" s="2">
        <v>100</v>
      </c>
      <c r="CW3" s="2">
        <v>1154.9094266666666</v>
      </c>
      <c r="CX3" s="1">
        <v>45413</v>
      </c>
      <c r="DE3" s="2">
        <v>2900</v>
      </c>
      <c r="DF3" s="2">
        <v>13949.538399999999</v>
      </c>
      <c r="DH3" s="2">
        <v>20400</v>
      </c>
      <c r="DI3" s="2">
        <v>548277.15216000006</v>
      </c>
      <c r="DJ3" s="1">
        <v>42491</v>
      </c>
      <c r="DK3" s="2">
        <v>8119</v>
      </c>
      <c r="DL3" s="2">
        <v>233678.53080000001</v>
      </c>
      <c r="DM3" s="1">
        <v>40544</v>
      </c>
      <c r="DN3" s="2">
        <v>1300</v>
      </c>
      <c r="DO3" s="2">
        <v>34068.144</v>
      </c>
      <c r="DP3" s="1">
        <v>42005</v>
      </c>
      <c r="DQ3" s="2">
        <v>600</v>
      </c>
      <c r="DR3" s="2">
        <v>12538.3896</v>
      </c>
      <c r="DS3" s="1">
        <v>43132</v>
      </c>
      <c r="DW3" s="2">
        <v>1968468.0125693334</v>
      </c>
      <c r="DX3" s="2">
        <v>3445999.9587636669</v>
      </c>
    </row>
    <row r="4" spans="1:128">
      <c r="A4">
        <v>2022</v>
      </c>
      <c r="B4" t="str">
        <f t="shared" si="2"/>
        <v>AMIVANTAMAB (RYBREVANT, FQC INFUS.VIA/BOT., 50MG/1ML, 7ML) (B,C)</v>
      </c>
      <c r="C4" t="s">
        <v>112</v>
      </c>
      <c r="D4" t="s">
        <v>113</v>
      </c>
      <c r="E4" t="s">
        <v>114</v>
      </c>
      <c r="F4" t="s">
        <v>115</v>
      </c>
      <c r="G4" t="s">
        <v>116</v>
      </c>
      <c r="H4" t="s">
        <v>644</v>
      </c>
      <c r="I4" t="s">
        <v>529</v>
      </c>
      <c r="J4" t="str">
        <f t="shared" si="0"/>
        <v>L1</v>
      </c>
      <c r="K4" t="s">
        <v>645</v>
      </c>
      <c r="L4" t="str">
        <f t="shared" si="1"/>
        <v>L1 ANTINEOPLASTICS</v>
      </c>
      <c r="M4" s="6">
        <f t="shared" si="3"/>
        <v>44440</v>
      </c>
      <c r="N4" s="6">
        <f t="shared" si="4"/>
        <v>44440</v>
      </c>
      <c r="O4" s="6">
        <f t="shared" si="5"/>
        <v>44652</v>
      </c>
      <c r="P4" s="6">
        <f t="shared" si="6"/>
        <v>44348</v>
      </c>
      <c r="Q4" s="7">
        <f t="shared" si="7"/>
        <v>7</v>
      </c>
      <c r="R4" s="7">
        <f t="shared" si="8"/>
        <v>7</v>
      </c>
      <c r="S4" s="7">
        <f t="shared" si="9"/>
        <v>10</v>
      </c>
      <c r="T4" s="8">
        <f t="shared" si="10"/>
        <v>2.4675524353482562E-3</v>
      </c>
      <c r="U4">
        <f t="shared" si="11"/>
        <v>16</v>
      </c>
      <c r="V4" s="10">
        <v>1748.7257053291537</v>
      </c>
      <c r="W4" s="10">
        <v>1866.8149615170082</v>
      </c>
      <c r="X4" s="10">
        <v>1945.6609361864998</v>
      </c>
      <c r="Y4" s="10">
        <v>4290.8322417771224</v>
      </c>
      <c r="Z4" s="13">
        <f t="shared" si="12"/>
        <v>1.067528747263212</v>
      </c>
      <c r="AA4" s="13">
        <f t="shared" si="13"/>
        <v>2.4536908382492615</v>
      </c>
      <c r="AB4" s="13">
        <f t="shared" si="14"/>
        <v>1.1126164213502414</v>
      </c>
      <c r="AC4" s="1">
        <v>44348</v>
      </c>
      <c r="AD4" s="1">
        <v>44287</v>
      </c>
      <c r="AE4" s="1">
        <v>44348</v>
      </c>
      <c r="AF4" s="1">
        <v>44287</v>
      </c>
      <c r="AG4" s="1">
        <v>44348</v>
      </c>
      <c r="AH4" s="2">
        <v>638</v>
      </c>
      <c r="AI4" s="2">
        <v>1115687</v>
      </c>
      <c r="AJ4" s="1">
        <v>44652</v>
      </c>
      <c r="AK4" s="2">
        <v>0</v>
      </c>
      <c r="AL4" s="2">
        <v>0</v>
      </c>
      <c r="AQ4" s="2">
        <v>5149</v>
      </c>
      <c r="AR4" s="2">
        <v>11232845.817600001</v>
      </c>
      <c r="AS4" s="1">
        <v>44440</v>
      </c>
      <c r="AT4" s="2">
        <v>1442</v>
      </c>
      <c r="AU4" s="2">
        <v>3140295.3119999999</v>
      </c>
      <c r="AV4" s="1">
        <v>44562</v>
      </c>
      <c r="AW4" s="2">
        <v>1079</v>
      </c>
      <c r="AX4" s="2">
        <v>2248393.0920000002</v>
      </c>
      <c r="AY4" s="1">
        <v>44986</v>
      </c>
      <c r="AZ4" s="2">
        <v>746</v>
      </c>
      <c r="BA4" s="2">
        <v>867653.74919999996</v>
      </c>
      <c r="BB4" s="1">
        <v>45597</v>
      </c>
      <c r="BF4" s="2">
        <v>18</v>
      </c>
      <c r="BG4" s="2">
        <v>29697.390833333331</v>
      </c>
      <c r="BH4" s="1">
        <v>44593</v>
      </c>
      <c r="BL4" s="2">
        <v>69</v>
      </c>
      <c r="BM4" s="2">
        <v>98708.774266666675</v>
      </c>
      <c r="BN4" s="1">
        <v>44531</v>
      </c>
      <c r="BO4" s="2">
        <v>270</v>
      </c>
      <c r="BP4" s="2">
        <v>456678.11783333332</v>
      </c>
      <c r="BQ4" s="1">
        <v>44531</v>
      </c>
      <c r="BR4" s="2">
        <v>28518</v>
      </c>
      <c r="BS4" s="2">
        <v>122365953.87099998</v>
      </c>
      <c r="BT4" s="1">
        <v>44348</v>
      </c>
      <c r="BU4" s="2">
        <v>479</v>
      </c>
      <c r="BV4" s="2">
        <v>931971.58843333344</v>
      </c>
      <c r="BW4" s="1">
        <v>44593</v>
      </c>
      <c r="BX4" s="2">
        <v>815</v>
      </c>
      <c r="BY4" s="2">
        <v>1709209.524</v>
      </c>
      <c r="BZ4" s="1">
        <v>44593</v>
      </c>
      <c r="CD4" s="2">
        <v>0</v>
      </c>
      <c r="CE4" s="2">
        <v>0</v>
      </c>
      <c r="CF4" s="1">
        <v>44562</v>
      </c>
      <c r="CJ4" s="2">
        <v>27</v>
      </c>
      <c r="CK4" s="2">
        <v>49671.7716</v>
      </c>
      <c r="CL4" s="1">
        <v>44593</v>
      </c>
      <c r="CP4" s="2">
        <v>9</v>
      </c>
      <c r="CQ4" s="2">
        <v>17254.847936666669</v>
      </c>
      <c r="CR4" s="1">
        <v>45627</v>
      </c>
      <c r="CV4" s="2">
        <v>0</v>
      </c>
      <c r="CW4" s="2">
        <v>0</v>
      </c>
      <c r="CX4" s="1">
        <v>44682</v>
      </c>
      <c r="DB4" s="2">
        <v>18</v>
      </c>
      <c r="DC4" s="2">
        <v>37339.926986666673</v>
      </c>
      <c r="DD4" s="1">
        <v>45078</v>
      </c>
      <c r="DK4" s="2">
        <v>326</v>
      </c>
      <c r="DL4" s="2">
        <v>631819.38600000006</v>
      </c>
      <c r="DM4" s="1">
        <v>44470</v>
      </c>
      <c r="DN4" s="2">
        <v>0</v>
      </c>
      <c r="DO4" s="2">
        <v>0</v>
      </c>
      <c r="DP4" s="1">
        <v>44927</v>
      </c>
      <c r="DQ4" s="2">
        <v>76</v>
      </c>
      <c r="DR4" s="2">
        <v>151607.7156</v>
      </c>
      <c r="DS4" s="1">
        <v>45017</v>
      </c>
      <c r="DW4" s="2">
        <v>141362151.90186664</v>
      </c>
      <c r="DX4" s="2">
        <v>3722635.9834233331</v>
      </c>
    </row>
    <row r="5" spans="1:128">
      <c r="A5">
        <v>2023</v>
      </c>
      <c r="B5" t="str">
        <f t="shared" si="2"/>
        <v>ANDEXANET ALFA (ONDEXXYA, FPB VIAL DRY, 200MG, NA VOL) (B,O)</v>
      </c>
      <c r="C5" t="s">
        <v>117</v>
      </c>
      <c r="D5" t="s">
        <v>118</v>
      </c>
      <c r="E5" t="s">
        <v>119</v>
      </c>
      <c r="F5" t="s">
        <v>106</v>
      </c>
      <c r="G5" t="s">
        <v>107</v>
      </c>
      <c r="H5" t="s">
        <v>646</v>
      </c>
      <c r="I5" t="s">
        <v>530</v>
      </c>
      <c r="J5" t="str">
        <f t="shared" si="0"/>
        <v>B2</v>
      </c>
      <c r="K5" t="s">
        <v>647</v>
      </c>
      <c r="L5" t="str">
        <f t="shared" si="1"/>
        <v>B2 BLOOD COAGULATION SYSTEM PRODUCTS</v>
      </c>
      <c r="M5" s="6">
        <f t="shared" si="3"/>
        <v>43556</v>
      </c>
      <c r="N5" s="6">
        <f t="shared" si="4"/>
        <v>43556</v>
      </c>
      <c r="O5" s="6" t="str">
        <f t="shared" si="5"/>
        <v/>
      </c>
      <c r="P5" s="6">
        <f t="shared" si="6"/>
        <v>43252</v>
      </c>
      <c r="Q5" s="7" t="str">
        <f t="shared" si="7"/>
        <v/>
      </c>
      <c r="R5" s="7" t="str">
        <f t="shared" si="8"/>
        <v/>
      </c>
      <c r="S5" s="7" t="str">
        <f t="shared" si="9"/>
        <v/>
      </c>
      <c r="T5" s="8">
        <f t="shared" si="10"/>
        <v>0</v>
      </c>
      <c r="U5">
        <f t="shared" si="11"/>
        <v>15</v>
      </c>
      <c r="V5" s="10" t="s">
        <v>536</v>
      </c>
      <c r="W5" s="10">
        <v>3363.5021957911149</v>
      </c>
      <c r="X5" s="10">
        <v>4345.0913184440287</v>
      </c>
      <c r="Y5" s="10" t="s">
        <v>536</v>
      </c>
      <c r="Z5" s="13" t="str">
        <f t="shared" si="12"/>
        <v/>
      </c>
      <c r="AA5" s="13" t="str">
        <f t="shared" si="13"/>
        <v/>
      </c>
      <c r="AB5" s="13" t="str">
        <f t="shared" si="14"/>
        <v/>
      </c>
      <c r="AC5" s="1">
        <v>43344</v>
      </c>
      <c r="AD5" s="1">
        <v>43831</v>
      </c>
      <c r="AE5" s="1">
        <v>44682</v>
      </c>
      <c r="AF5" s="1">
        <v>43831</v>
      </c>
      <c r="AG5" s="1">
        <v>43252</v>
      </c>
      <c r="AK5" s="2">
        <v>104</v>
      </c>
      <c r="AL5" s="2">
        <v>272747.8</v>
      </c>
      <c r="AT5" s="2">
        <v>4057</v>
      </c>
      <c r="AU5" s="2">
        <v>11195129.220000001</v>
      </c>
      <c r="AV5" s="1">
        <v>43709</v>
      </c>
      <c r="AW5" s="2">
        <v>1283</v>
      </c>
      <c r="AX5" s="2">
        <v>5090359.4544000002</v>
      </c>
      <c r="AY5" s="1">
        <v>44256</v>
      </c>
      <c r="AZ5" s="2">
        <v>8461</v>
      </c>
      <c r="BA5" s="2">
        <v>20828159.325466666</v>
      </c>
      <c r="BB5" s="1">
        <v>44682</v>
      </c>
      <c r="BL5" s="2">
        <v>0</v>
      </c>
      <c r="BM5" s="2">
        <v>0</v>
      </c>
      <c r="BN5" s="1">
        <v>43556</v>
      </c>
      <c r="BO5" s="2">
        <v>2138</v>
      </c>
      <c r="BP5" s="2">
        <v>9289805.2388333343</v>
      </c>
      <c r="BQ5" s="1">
        <v>43647</v>
      </c>
      <c r="BR5" s="2">
        <v>8693</v>
      </c>
      <c r="BS5" s="2">
        <v>28897174.606999997</v>
      </c>
      <c r="BT5" s="1">
        <v>43252</v>
      </c>
      <c r="BU5" s="2">
        <v>92</v>
      </c>
      <c r="BV5" s="2">
        <v>318036.19916666672</v>
      </c>
      <c r="BW5" s="1">
        <v>44805</v>
      </c>
      <c r="BX5" s="2">
        <v>204</v>
      </c>
      <c r="BY5" s="2">
        <v>973716.47999999998</v>
      </c>
      <c r="BZ5" s="1">
        <v>43647</v>
      </c>
      <c r="CD5" s="2">
        <v>82</v>
      </c>
      <c r="CE5" s="2">
        <v>384971.81569233339</v>
      </c>
      <c r="CF5" s="1">
        <v>44927</v>
      </c>
      <c r="CJ5" s="2">
        <v>42</v>
      </c>
      <c r="CK5" s="2">
        <v>193454.55359999998</v>
      </c>
      <c r="CL5" s="1">
        <v>43647</v>
      </c>
      <c r="CS5" s="2">
        <v>271</v>
      </c>
      <c r="CT5" s="2">
        <v>1293515.52</v>
      </c>
      <c r="CU5" s="1">
        <v>45017</v>
      </c>
      <c r="DE5" s="2">
        <v>4</v>
      </c>
      <c r="DF5" s="2">
        <v>0</v>
      </c>
      <c r="DH5" s="2">
        <v>280</v>
      </c>
      <c r="DI5" s="2">
        <v>1165417.30672</v>
      </c>
      <c r="DJ5" s="1">
        <v>44409</v>
      </c>
      <c r="DK5" s="2">
        <v>68</v>
      </c>
      <c r="DL5" s="2">
        <v>342332.64120000001</v>
      </c>
      <c r="DM5" s="1">
        <v>44774</v>
      </c>
      <c r="DN5" s="2">
        <v>26</v>
      </c>
      <c r="DO5" s="2">
        <v>106163.1384</v>
      </c>
      <c r="DP5" s="1">
        <v>45323</v>
      </c>
      <c r="DQ5" s="2">
        <v>19</v>
      </c>
      <c r="DR5" s="2">
        <v>85076.389200000005</v>
      </c>
      <c r="DS5" s="1">
        <v>45444</v>
      </c>
      <c r="DW5" s="2">
        <v>79863565.712545678</v>
      </c>
      <c r="DX5" s="2">
        <v>572493.97713333333</v>
      </c>
    </row>
    <row r="6" spans="1:128">
      <c r="A6">
        <v>2021</v>
      </c>
      <c r="B6" t="str">
        <f t="shared" si="2"/>
        <v>ANIFROLUMAB (SAPHNELO, FQC INFUS.VIA/BOT., 75MG/1ML, 2ML) (B)</v>
      </c>
      <c r="C6" t="s">
        <v>120</v>
      </c>
      <c r="D6" t="s">
        <v>121</v>
      </c>
      <c r="E6" t="s">
        <v>114</v>
      </c>
      <c r="F6" t="s">
        <v>122</v>
      </c>
      <c r="G6" t="s">
        <v>123</v>
      </c>
      <c r="H6" t="s">
        <v>648</v>
      </c>
      <c r="I6" t="s">
        <v>531</v>
      </c>
      <c r="J6" t="str">
        <f t="shared" si="0"/>
        <v>L4</v>
      </c>
      <c r="K6" t="s">
        <v>649</v>
      </c>
      <c r="L6" t="str">
        <f t="shared" si="1"/>
        <v>L4 IMMUNOSUPPRESSANTS</v>
      </c>
      <c r="M6" s="6">
        <f t="shared" si="3"/>
        <v>44378</v>
      </c>
      <c r="N6" s="6">
        <f t="shared" si="4"/>
        <v>44378</v>
      </c>
      <c r="O6" s="6">
        <f t="shared" si="5"/>
        <v>44621</v>
      </c>
      <c r="P6" s="6">
        <f t="shared" si="6"/>
        <v>44409</v>
      </c>
      <c r="Q6" s="7">
        <f t="shared" si="7"/>
        <v>8</v>
      </c>
      <c r="R6" s="7">
        <f t="shared" si="8"/>
        <v>8</v>
      </c>
      <c r="S6" s="7">
        <f t="shared" si="9"/>
        <v>8</v>
      </c>
      <c r="T6" s="8">
        <f t="shared" si="10"/>
        <v>3.8850149365739187E-3</v>
      </c>
      <c r="U6">
        <f t="shared" si="11"/>
        <v>20</v>
      </c>
      <c r="V6" s="10">
        <v>1749.5846613545816</v>
      </c>
      <c r="W6" s="10" t="e">
        <v>#NUM!</v>
      </c>
      <c r="X6" s="10" t="e">
        <v>#NUM!</v>
      </c>
      <c r="Y6" s="10" t="s">
        <v>536</v>
      </c>
      <c r="Z6" s="13" t="str">
        <f t="shared" si="12"/>
        <v/>
      </c>
      <c r="AA6" s="13" t="str">
        <f t="shared" si="13"/>
        <v/>
      </c>
      <c r="AB6" s="13" t="str">
        <f t="shared" si="14"/>
        <v/>
      </c>
      <c r="AC6" s="1">
        <v>44501</v>
      </c>
      <c r="AD6" s="1">
        <v>44378</v>
      </c>
      <c r="AE6" s="1">
        <v>44409</v>
      </c>
      <c r="AF6" s="1">
        <v>44378</v>
      </c>
      <c r="AG6" s="1">
        <v>44378</v>
      </c>
      <c r="AH6" s="2">
        <v>1004</v>
      </c>
      <c r="AI6" s="2">
        <v>1756583</v>
      </c>
      <c r="AJ6" s="1">
        <v>44621</v>
      </c>
      <c r="AK6" s="2">
        <v>232</v>
      </c>
      <c r="AL6" s="2">
        <v>311111.28319999995</v>
      </c>
      <c r="AN6" s="2">
        <v>172</v>
      </c>
      <c r="AO6" s="2">
        <v>196654.0356</v>
      </c>
      <c r="AP6" s="1">
        <v>44986</v>
      </c>
      <c r="AQ6" s="2">
        <v>1362</v>
      </c>
      <c r="AR6" s="2">
        <v>1880916.5496</v>
      </c>
      <c r="AS6" s="1">
        <v>44378</v>
      </c>
      <c r="AT6" s="2">
        <v>2016</v>
      </c>
      <c r="AU6" s="2">
        <v>2499926.0748000001</v>
      </c>
      <c r="AV6" s="1">
        <v>44652</v>
      </c>
      <c r="AW6" s="2">
        <v>1205</v>
      </c>
      <c r="AX6" s="2">
        <v>1554199.4688000001</v>
      </c>
      <c r="AY6" s="1">
        <v>45047</v>
      </c>
      <c r="AZ6" s="2">
        <v>7529</v>
      </c>
      <c r="BA6" s="2">
        <v>5257347.9496666668</v>
      </c>
      <c r="BB6" s="1">
        <v>44501</v>
      </c>
      <c r="BF6" s="2">
        <v>45</v>
      </c>
      <c r="BG6" s="2">
        <v>50769.100333333328</v>
      </c>
      <c r="BI6" s="2">
        <v>3192</v>
      </c>
      <c r="BJ6" s="2">
        <v>5689618.7039999999</v>
      </c>
      <c r="BK6" s="1">
        <v>45078</v>
      </c>
      <c r="BL6" s="2">
        <v>140</v>
      </c>
      <c r="BM6" s="2">
        <v>148080.99973333333</v>
      </c>
      <c r="BN6" s="1">
        <v>44593</v>
      </c>
      <c r="BR6" s="2">
        <v>27375</v>
      </c>
      <c r="BS6" s="2">
        <v>181964184.87699997</v>
      </c>
      <c r="BT6" s="1">
        <v>44409</v>
      </c>
      <c r="BU6" s="2">
        <v>250</v>
      </c>
      <c r="BV6" s="2">
        <v>356943.33153333334</v>
      </c>
      <c r="BW6" s="1">
        <v>44866</v>
      </c>
      <c r="BX6" s="2">
        <v>207</v>
      </c>
      <c r="BY6" s="2">
        <v>277885.08</v>
      </c>
      <c r="BZ6" s="1">
        <v>44652</v>
      </c>
      <c r="CD6" s="2">
        <v>46</v>
      </c>
      <c r="CE6" s="2">
        <v>51883.190622666669</v>
      </c>
      <c r="CF6" s="1">
        <v>45078</v>
      </c>
      <c r="CJ6" s="2">
        <v>22</v>
      </c>
      <c r="CK6" s="2">
        <v>32895.746400000004</v>
      </c>
      <c r="CL6" s="1">
        <v>44805</v>
      </c>
      <c r="CP6" s="2">
        <v>259</v>
      </c>
      <c r="CQ6" s="2">
        <v>322405.76176800003</v>
      </c>
      <c r="CR6" s="1">
        <v>44866</v>
      </c>
      <c r="CS6" s="2">
        <v>13</v>
      </c>
      <c r="CT6" s="2">
        <v>19778.616000000002</v>
      </c>
      <c r="CU6" s="1">
        <v>45413</v>
      </c>
      <c r="DB6" s="2">
        <v>29</v>
      </c>
      <c r="DC6" s="2">
        <v>34204.421373333338</v>
      </c>
      <c r="DD6" s="1">
        <v>45323</v>
      </c>
      <c r="DH6" s="2">
        <v>445</v>
      </c>
      <c r="DI6" s="2">
        <v>607533.60373333341</v>
      </c>
      <c r="DJ6" s="1">
        <v>44682</v>
      </c>
      <c r="DK6" s="2">
        <v>175</v>
      </c>
      <c r="DL6" s="2">
        <v>232679.1588</v>
      </c>
      <c r="DM6" s="1">
        <v>44682</v>
      </c>
      <c r="DN6" s="2">
        <v>0</v>
      </c>
      <c r="DO6" s="2">
        <v>0</v>
      </c>
      <c r="DP6" s="1">
        <v>45748</v>
      </c>
      <c r="DQ6" s="2">
        <v>0</v>
      </c>
      <c r="DR6" s="2">
        <v>0</v>
      </c>
      <c r="DS6" s="1">
        <v>45717</v>
      </c>
      <c r="DW6" s="2">
        <v>184975617.43405432</v>
      </c>
      <c r="DX6" s="2">
        <v>18269983.518909663</v>
      </c>
    </row>
    <row r="7" spans="1:128">
      <c r="A7">
        <v>2022</v>
      </c>
      <c r="B7" t="str">
        <f t="shared" si="2"/>
        <v>ASCIMINIB (SCEMBLIX, ABC FILM-CTD TABS, 40MG, NA VOL) (C,O)</v>
      </c>
      <c r="C7" t="s">
        <v>124</v>
      </c>
      <c r="D7" t="s">
        <v>125</v>
      </c>
      <c r="E7" t="s">
        <v>105</v>
      </c>
      <c r="F7" t="s">
        <v>126</v>
      </c>
      <c r="G7" t="s">
        <v>107</v>
      </c>
      <c r="H7" t="s">
        <v>650</v>
      </c>
      <c r="I7" t="s">
        <v>533</v>
      </c>
      <c r="J7" t="str">
        <f t="shared" si="0"/>
        <v>L1</v>
      </c>
      <c r="K7" t="s">
        <v>645</v>
      </c>
      <c r="L7" t="str">
        <f t="shared" si="1"/>
        <v>L1 ANTINEOPLASTICS</v>
      </c>
      <c r="M7" s="6">
        <f t="shared" si="3"/>
        <v>44621</v>
      </c>
      <c r="N7" s="6">
        <f t="shared" si="4"/>
        <v>44621</v>
      </c>
      <c r="O7" s="6">
        <f t="shared" si="5"/>
        <v>44805</v>
      </c>
      <c r="P7" s="6">
        <f t="shared" si="6"/>
        <v>44501</v>
      </c>
      <c r="Q7" s="7">
        <f t="shared" si="7"/>
        <v>6</v>
      </c>
      <c r="R7" s="7">
        <f t="shared" si="8"/>
        <v>6</v>
      </c>
      <c r="S7" s="7">
        <f t="shared" si="9"/>
        <v>10</v>
      </c>
      <c r="T7" s="8">
        <f t="shared" si="10"/>
        <v>1.2565689977080668E-2</v>
      </c>
      <c r="U7">
        <f t="shared" si="11"/>
        <v>25</v>
      </c>
      <c r="V7" s="10">
        <v>85.019771863117867</v>
      </c>
      <c r="W7" s="10">
        <v>103.05671020158643</v>
      </c>
      <c r="X7" s="10">
        <v>100.63825200000001</v>
      </c>
      <c r="Y7" s="10">
        <v>455.62710430273302</v>
      </c>
      <c r="Z7" s="13">
        <f t="shared" si="12"/>
        <v>1.212149926343111</v>
      </c>
      <c r="AA7" s="13">
        <f t="shared" si="13"/>
        <v>5.3590722995151561</v>
      </c>
      <c r="AB7" s="13">
        <f t="shared" si="14"/>
        <v>1.1837040937022032</v>
      </c>
      <c r="AC7" s="1">
        <v>44682</v>
      </c>
      <c r="AD7" s="1">
        <v>44470</v>
      </c>
      <c r="AE7" s="1">
        <v>44501</v>
      </c>
      <c r="AF7" s="1">
        <v>44470</v>
      </c>
      <c r="AG7" s="1">
        <v>44501</v>
      </c>
      <c r="AH7" s="2">
        <v>68160</v>
      </c>
      <c r="AI7" s="2">
        <v>5681491</v>
      </c>
      <c r="AJ7" s="1">
        <v>44805</v>
      </c>
      <c r="AK7" s="2">
        <v>64980</v>
      </c>
      <c r="AL7" s="2">
        <v>5576973.6963999998</v>
      </c>
      <c r="AN7" s="2">
        <v>18008</v>
      </c>
      <c r="AO7" s="2">
        <v>1804697.2812000001</v>
      </c>
      <c r="AP7" s="1">
        <v>45017</v>
      </c>
      <c r="AQ7" s="2">
        <v>174668</v>
      </c>
      <c r="AR7" s="2">
        <v>19404807.615599997</v>
      </c>
      <c r="AS7" s="1">
        <v>44682</v>
      </c>
      <c r="AT7" s="2">
        <v>133917</v>
      </c>
      <c r="AU7" s="2">
        <v>14306969.2788</v>
      </c>
      <c r="AV7" s="1">
        <v>44835</v>
      </c>
      <c r="AW7" s="2">
        <v>64493</v>
      </c>
      <c r="AX7" s="2">
        <v>7066974.0768000009</v>
      </c>
      <c r="AY7" s="1">
        <v>45108</v>
      </c>
      <c r="AZ7" s="2">
        <v>459280</v>
      </c>
      <c r="BA7" s="2">
        <v>29067382.296533331</v>
      </c>
      <c r="BB7" s="1">
        <v>44682</v>
      </c>
      <c r="BF7" s="2">
        <v>2460</v>
      </c>
      <c r="BG7" s="2">
        <v>208196.663</v>
      </c>
      <c r="BH7" s="1">
        <v>44958</v>
      </c>
      <c r="BI7" s="2">
        <v>51100</v>
      </c>
      <c r="BJ7" s="2">
        <v>6820233.6047999999</v>
      </c>
      <c r="BK7" s="1">
        <v>45292</v>
      </c>
      <c r="BL7" s="2">
        <v>8100</v>
      </c>
      <c r="BM7" s="2">
        <v>758403.03373333334</v>
      </c>
      <c r="BN7" s="1">
        <v>44774</v>
      </c>
      <c r="BO7" s="2">
        <v>91500</v>
      </c>
      <c r="BP7" s="2">
        <v>9684838.1998333335</v>
      </c>
      <c r="BQ7" s="1">
        <v>44621</v>
      </c>
      <c r="BR7" s="2">
        <v>476760</v>
      </c>
      <c r="BS7" s="2">
        <v>217856395.85799998</v>
      </c>
      <c r="BT7" s="1">
        <v>44501</v>
      </c>
      <c r="BU7" s="2">
        <v>16560</v>
      </c>
      <c r="BV7" s="2">
        <v>1824043.0032666668</v>
      </c>
      <c r="BW7" s="1">
        <v>44743</v>
      </c>
      <c r="BX7" s="2">
        <v>18000</v>
      </c>
      <c r="BY7" s="2">
        <v>1994014.1364000002</v>
      </c>
      <c r="BZ7" s="1">
        <v>44835</v>
      </c>
      <c r="CD7" s="2">
        <v>7260</v>
      </c>
      <c r="CE7" s="2">
        <v>742903.14351866674</v>
      </c>
      <c r="CF7" s="1">
        <v>45047</v>
      </c>
      <c r="CG7" s="2">
        <v>1020</v>
      </c>
      <c r="CH7" s="2">
        <v>78832.551600000006</v>
      </c>
      <c r="CI7" s="1">
        <v>45231</v>
      </c>
      <c r="CJ7" s="2">
        <v>180</v>
      </c>
      <c r="CK7" s="2">
        <v>19972.524000000001</v>
      </c>
      <c r="CL7" s="1">
        <v>44927</v>
      </c>
      <c r="CP7" s="2">
        <v>180</v>
      </c>
      <c r="CQ7" s="2">
        <v>17132.666010000001</v>
      </c>
      <c r="CR7" s="1">
        <v>45413</v>
      </c>
      <c r="CS7" s="2">
        <v>7440</v>
      </c>
      <c r="CT7" s="2">
        <v>834979.78079999995</v>
      </c>
      <c r="CU7" s="1">
        <v>45170</v>
      </c>
      <c r="CV7" s="2">
        <v>16380</v>
      </c>
      <c r="CW7" s="2">
        <v>1045674.1116399999</v>
      </c>
      <c r="CX7" s="1">
        <v>44896</v>
      </c>
      <c r="DB7" s="2">
        <v>1740</v>
      </c>
      <c r="DC7" s="2">
        <v>118422.10222666667</v>
      </c>
      <c r="DD7" s="1">
        <v>45292</v>
      </c>
      <c r="DH7" s="2">
        <v>25440</v>
      </c>
      <c r="DI7" s="2">
        <v>2009479.4796800001</v>
      </c>
      <c r="DJ7" s="1">
        <v>44805</v>
      </c>
      <c r="DK7" s="2">
        <v>4545</v>
      </c>
      <c r="DL7" s="2">
        <v>479051.20559999999</v>
      </c>
      <c r="DM7" s="1">
        <v>44835</v>
      </c>
      <c r="DN7" s="2">
        <v>0</v>
      </c>
      <c r="DO7" s="2">
        <v>0</v>
      </c>
      <c r="DP7" s="1">
        <v>45200</v>
      </c>
      <c r="DQ7" s="2">
        <v>780</v>
      </c>
      <c r="DR7" s="2">
        <v>78498.433199999999</v>
      </c>
      <c r="DS7" s="1">
        <v>45139</v>
      </c>
      <c r="DT7" s="2">
        <v>2160</v>
      </c>
      <c r="DU7" s="2">
        <v>135240.03</v>
      </c>
      <c r="DV7" s="1">
        <v>45413</v>
      </c>
      <c r="DW7" s="2">
        <v>134023394.670627</v>
      </c>
      <c r="DX7" s="2">
        <v>193592211.10201499</v>
      </c>
    </row>
    <row r="8" spans="1:128">
      <c r="A8">
        <v>2022</v>
      </c>
      <c r="B8" t="str">
        <f t="shared" si="2"/>
        <v xml:space="preserve">ATOGEPANT (QULIPTA, AAA TABLETS, 60MG, NA VOL) </v>
      </c>
      <c r="C8" t="s">
        <v>127</v>
      </c>
      <c r="D8" t="s">
        <v>128</v>
      </c>
      <c r="E8" t="s">
        <v>110</v>
      </c>
      <c r="F8" t="s">
        <v>129</v>
      </c>
      <c r="G8" t="s">
        <v>107</v>
      </c>
      <c r="I8" t="s">
        <v>534</v>
      </c>
      <c r="J8" t="str">
        <f t="shared" si="0"/>
        <v>N2</v>
      </c>
      <c r="K8" t="s">
        <v>651</v>
      </c>
      <c r="L8" t="str">
        <f t="shared" si="1"/>
        <v>N2 ANALGESICS</v>
      </c>
      <c r="M8" s="6">
        <f t="shared" si="3"/>
        <v>45139</v>
      </c>
      <c r="N8" s="6">
        <f t="shared" si="4"/>
        <v>45139</v>
      </c>
      <c r="O8" s="6">
        <f t="shared" si="5"/>
        <v>44958</v>
      </c>
      <c r="P8" s="6">
        <f t="shared" si="6"/>
        <v>44470</v>
      </c>
      <c r="Q8" s="7">
        <f t="shared" si="7"/>
        <v>6</v>
      </c>
      <c r="R8" s="7">
        <f t="shared" si="8"/>
        <v>6</v>
      </c>
      <c r="S8" s="7">
        <f t="shared" si="9"/>
        <v>16</v>
      </c>
      <c r="T8" s="8">
        <f t="shared" si="10"/>
        <v>1.3300788981493823E-2</v>
      </c>
      <c r="U8">
        <f t="shared" si="11"/>
        <v>18</v>
      </c>
      <c r="V8" s="10">
        <v>280</v>
      </c>
      <c r="W8" s="10">
        <v>18.128224946567965</v>
      </c>
      <c r="X8" s="10">
        <v>18.145332198314108</v>
      </c>
      <c r="Y8" s="10">
        <v>47.099637092968273</v>
      </c>
      <c r="Z8" s="13">
        <f t="shared" si="12"/>
        <v>6.4743660523457022E-2</v>
      </c>
      <c r="AA8" s="13">
        <f t="shared" si="13"/>
        <v>0.16821298961774384</v>
      </c>
      <c r="AB8" s="13">
        <f t="shared" si="14"/>
        <v>6.4804757851121816E-2</v>
      </c>
      <c r="AC8" s="1">
        <v>44470</v>
      </c>
      <c r="AD8" s="1">
        <v>44470</v>
      </c>
      <c r="AE8" s="1">
        <v>44470</v>
      </c>
      <c r="AF8" s="1">
        <v>44470</v>
      </c>
      <c r="AG8" s="1">
        <v>44470</v>
      </c>
      <c r="AH8" s="2">
        <v>319530</v>
      </c>
      <c r="AI8" s="2">
        <v>6013861</v>
      </c>
      <c r="AJ8" s="1">
        <v>44958</v>
      </c>
      <c r="AN8" s="2">
        <v>54180</v>
      </c>
      <c r="AO8" s="2">
        <v>1209885.9828000001</v>
      </c>
      <c r="AP8" s="1">
        <v>45323</v>
      </c>
      <c r="AQ8" s="2">
        <v>8512</v>
      </c>
      <c r="AR8" s="2">
        <v>63358.693200000002</v>
      </c>
      <c r="AS8" s="1">
        <v>45444</v>
      </c>
      <c r="AT8" s="2">
        <v>0</v>
      </c>
      <c r="AU8" s="2">
        <v>0</v>
      </c>
      <c r="AV8" s="1">
        <v>45717</v>
      </c>
      <c r="AW8" s="2">
        <v>38455</v>
      </c>
      <c r="AX8" s="2">
        <v>841751.64480000001</v>
      </c>
      <c r="AY8" s="1">
        <v>45323</v>
      </c>
      <c r="BC8" s="2">
        <v>5544</v>
      </c>
      <c r="BD8" s="2">
        <v>119244.47040000001</v>
      </c>
      <c r="BE8" s="1">
        <v>45139</v>
      </c>
      <c r="BF8" s="2">
        <v>225344</v>
      </c>
      <c r="BG8" s="2">
        <v>2986728.1546666664</v>
      </c>
      <c r="BH8" s="1">
        <v>45231</v>
      </c>
      <c r="BI8" s="2">
        <v>337027</v>
      </c>
      <c r="BJ8" s="2">
        <v>8943201.0360000003</v>
      </c>
      <c r="BK8" s="1">
        <v>45413</v>
      </c>
      <c r="BL8" s="2">
        <v>56672</v>
      </c>
      <c r="BM8" s="2">
        <v>837945.39453333337</v>
      </c>
      <c r="BN8" s="1">
        <v>45139</v>
      </c>
      <c r="BO8" s="2">
        <v>316680</v>
      </c>
      <c r="BP8" s="2">
        <v>3231294.4216666669</v>
      </c>
      <c r="BQ8" s="1">
        <v>45200</v>
      </c>
      <c r="BR8" s="2">
        <v>15753600</v>
      </c>
      <c r="BS8" s="2">
        <v>740119620.84599996</v>
      </c>
      <c r="BT8" s="1">
        <v>44470</v>
      </c>
      <c r="BU8" s="2">
        <v>20804</v>
      </c>
      <c r="BV8" s="2">
        <v>441396.46743333334</v>
      </c>
      <c r="BW8" s="1">
        <v>45413</v>
      </c>
      <c r="CD8" s="2">
        <v>13020</v>
      </c>
      <c r="CE8" s="2">
        <v>206026.51368133334</v>
      </c>
      <c r="CF8" s="1">
        <v>45474</v>
      </c>
      <c r="CG8" s="2">
        <v>784</v>
      </c>
      <c r="CH8" s="2">
        <v>11386.874400000001</v>
      </c>
      <c r="CI8" s="1">
        <v>45566</v>
      </c>
      <c r="CJ8" s="2">
        <v>83076</v>
      </c>
      <c r="CK8" s="2">
        <v>1340909.6184</v>
      </c>
      <c r="CS8" s="2">
        <v>0</v>
      </c>
      <c r="CT8" s="2">
        <v>0</v>
      </c>
      <c r="CU8" s="1">
        <v>45383</v>
      </c>
      <c r="CV8" s="2">
        <v>69664</v>
      </c>
      <c r="CW8" s="2">
        <v>669030.29905066662</v>
      </c>
      <c r="CX8" s="1">
        <v>45413</v>
      </c>
      <c r="CY8" s="2">
        <v>1988</v>
      </c>
      <c r="CZ8" s="2">
        <v>44392.999199999998</v>
      </c>
      <c r="DA8" s="1">
        <v>45352</v>
      </c>
      <c r="DK8" s="2">
        <v>1876</v>
      </c>
      <c r="DL8" s="2">
        <v>40820.617200000001</v>
      </c>
      <c r="DM8" s="1">
        <v>45170</v>
      </c>
      <c r="DQ8" s="2">
        <v>1232</v>
      </c>
      <c r="DR8" s="2">
        <v>24824.698800000002</v>
      </c>
      <c r="DS8" s="1">
        <v>45597</v>
      </c>
      <c r="DW8" s="2">
        <v>56340466.986802995</v>
      </c>
      <c r="DX8" s="2">
        <v>710805212.74542892</v>
      </c>
    </row>
    <row r="9" spans="1:128">
      <c r="A9">
        <v>2022</v>
      </c>
      <c r="B9" t="str">
        <f t="shared" si="2"/>
        <v>AVACOPAN (TAVNEOS, ACA CAPSULES, 10MG, NA VOL) (O)</v>
      </c>
      <c r="C9" t="s">
        <v>130</v>
      </c>
      <c r="D9" t="s">
        <v>131</v>
      </c>
      <c r="E9" t="s">
        <v>132</v>
      </c>
      <c r="F9" t="s">
        <v>111</v>
      </c>
      <c r="G9" t="s">
        <v>107</v>
      </c>
      <c r="H9" t="s">
        <v>642</v>
      </c>
      <c r="I9" t="s">
        <v>535</v>
      </c>
      <c r="J9" t="str">
        <f t="shared" si="0"/>
        <v>C6</v>
      </c>
      <c r="K9" t="s">
        <v>652</v>
      </c>
      <c r="L9" t="str">
        <f t="shared" si="1"/>
        <v>C6 OTHER CARDIOVASCULAR PRODUCTS</v>
      </c>
      <c r="M9" s="6">
        <f t="shared" si="3"/>
        <v>44562</v>
      </c>
      <c r="N9" s="6">
        <f t="shared" si="4"/>
        <v>44562</v>
      </c>
      <c r="O9" s="6">
        <f t="shared" si="5"/>
        <v>44866</v>
      </c>
      <c r="P9" s="6">
        <f t="shared" si="6"/>
        <v>44470</v>
      </c>
      <c r="Q9" s="7">
        <f t="shared" si="7"/>
        <v>10</v>
      </c>
      <c r="R9" s="7">
        <f t="shared" si="8"/>
        <v>10</v>
      </c>
      <c r="S9" s="7">
        <f t="shared" si="9"/>
        <v>13</v>
      </c>
      <c r="T9" s="8">
        <f t="shared" si="10"/>
        <v>5.5972092981573197E-3</v>
      </c>
      <c r="U9">
        <f t="shared" si="11"/>
        <v>17</v>
      </c>
      <c r="V9" s="10">
        <v>33.797275641025642</v>
      </c>
      <c r="W9" s="10">
        <v>46.160066537033757</v>
      </c>
      <c r="X9" s="10">
        <v>44.240996056338034</v>
      </c>
      <c r="Y9" s="10">
        <v>120.5383400055844</v>
      </c>
      <c r="Z9" s="13">
        <f t="shared" si="12"/>
        <v>1.3657925279930327</v>
      </c>
      <c r="AA9" s="13">
        <f t="shared" si="13"/>
        <v>3.5665105461715387</v>
      </c>
      <c r="AB9" s="13">
        <f t="shared" si="14"/>
        <v>1.3090107180898045</v>
      </c>
      <c r="AC9" s="1">
        <v>44470</v>
      </c>
      <c r="AD9" s="1">
        <v>44470</v>
      </c>
      <c r="AE9" s="1">
        <v>44470</v>
      </c>
      <c r="AF9" s="1">
        <v>44470</v>
      </c>
      <c r="AG9" s="1">
        <v>44470</v>
      </c>
      <c r="AH9" s="2">
        <v>74880</v>
      </c>
      <c r="AI9" s="2">
        <v>2530740</v>
      </c>
      <c r="AJ9" s="1">
        <v>44866</v>
      </c>
      <c r="AK9" s="2">
        <v>45900</v>
      </c>
      <c r="AL9" s="2">
        <v>1938911.2025999997</v>
      </c>
      <c r="AQ9" s="2">
        <v>124454</v>
      </c>
      <c r="AR9" s="2">
        <v>5744804.9207999995</v>
      </c>
      <c r="AS9" s="1">
        <v>44652</v>
      </c>
      <c r="AT9" s="2">
        <v>293924</v>
      </c>
      <c r="AU9" s="2">
        <v>12386593.9428</v>
      </c>
      <c r="AV9" s="1">
        <v>44593</v>
      </c>
      <c r="AW9" s="2">
        <v>14180</v>
      </c>
      <c r="AX9" s="2">
        <v>676701.63</v>
      </c>
      <c r="AY9" s="1">
        <v>45474</v>
      </c>
      <c r="AZ9" s="2">
        <v>1938060</v>
      </c>
      <c r="BA9" s="2">
        <v>19776740.611199997</v>
      </c>
      <c r="BB9" s="1">
        <v>44713</v>
      </c>
      <c r="BC9" s="2">
        <v>15960</v>
      </c>
      <c r="BD9" s="2">
        <v>665435.57520000008</v>
      </c>
      <c r="BE9" s="1">
        <v>44562</v>
      </c>
      <c r="BF9" s="2">
        <v>1980</v>
      </c>
      <c r="BG9" s="2">
        <v>92308.412166666662</v>
      </c>
      <c r="BH9" s="1">
        <v>44927</v>
      </c>
      <c r="BI9" s="2">
        <v>80638</v>
      </c>
      <c r="BJ9" s="2">
        <v>4668053.1875999998</v>
      </c>
      <c r="BK9" s="1">
        <v>45231</v>
      </c>
      <c r="BL9" s="2">
        <v>0</v>
      </c>
      <c r="BM9" s="2">
        <v>0</v>
      </c>
      <c r="BN9" s="1">
        <v>44562</v>
      </c>
      <c r="BO9" s="2">
        <v>406620</v>
      </c>
      <c r="BP9" s="2">
        <v>19653265.268666666</v>
      </c>
      <c r="BQ9" s="1">
        <v>44805</v>
      </c>
      <c r="BR9" s="2">
        <v>895350</v>
      </c>
      <c r="BS9" s="2">
        <v>107924002.72399999</v>
      </c>
      <c r="BT9" s="1">
        <v>44470</v>
      </c>
      <c r="BU9" s="2">
        <v>38160</v>
      </c>
      <c r="BV9" s="2">
        <v>1906482.9592666668</v>
      </c>
      <c r="BW9" s="1">
        <v>45017</v>
      </c>
      <c r="BX9" s="2">
        <v>28620</v>
      </c>
      <c r="BY9" s="2">
        <v>1242267.1272</v>
      </c>
      <c r="BZ9" s="1">
        <v>44621</v>
      </c>
      <c r="CD9" s="2">
        <v>0</v>
      </c>
      <c r="CE9" s="2">
        <v>0</v>
      </c>
      <c r="CF9" s="1">
        <v>45717</v>
      </c>
      <c r="CJ9" s="2">
        <v>6840</v>
      </c>
      <c r="CK9" s="2">
        <v>292214.8812</v>
      </c>
      <c r="CL9" s="1">
        <v>45047</v>
      </c>
      <c r="CP9" s="2">
        <v>540</v>
      </c>
      <c r="CQ9" s="2">
        <v>29663.743970000003</v>
      </c>
      <c r="CR9" s="1">
        <v>45383</v>
      </c>
      <c r="CS9" s="2">
        <v>12780</v>
      </c>
      <c r="CT9" s="2">
        <v>565399.92960000003</v>
      </c>
      <c r="CU9" s="1">
        <v>45352</v>
      </c>
      <c r="DK9" s="2">
        <v>9572</v>
      </c>
      <c r="DL9" s="2">
        <v>370984.7856</v>
      </c>
      <c r="DM9" s="1">
        <v>44774</v>
      </c>
      <c r="DW9" s="2">
        <v>45640455.041233331</v>
      </c>
      <c r="DX9" s="2">
        <v>134824115.86063665</v>
      </c>
    </row>
    <row r="10" spans="1:128">
      <c r="A10">
        <v>2021</v>
      </c>
      <c r="B10" t="str">
        <f t="shared" si="2"/>
        <v>AVALGLUCOSIDASE ALFA (NEXVIAZYME, FQD INF DRY BOTTLE, 100MG, NA VOL) (B,O)</v>
      </c>
      <c r="C10" t="s">
        <v>133</v>
      </c>
      <c r="D10" t="s">
        <v>134</v>
      </c>
      <c r="E10" t="s">
        <v>135</v>
      </c>
      <c r="F10" t="s">
        <v>136</v>
      </c>
      <c r="G10" t="s">
        <v>107</v>
      </c>
      <c r="H10" t="s">
        <v>646</v>
      </c>
      <c r="I10" t="s">
        <v>537</v>
      </c>
      <c r="J10" t="str">
        <f t="shared" si="0"/>
        <v>A16</v>
      </c>
      <c r="K10" t="s">
        <v>653</v>
      </c>
      <c r="L10" t="str">
        <f t="shared" si="1"/>
        <v>A16 OTHER ALIMENTARY TRACT AND METABOLISM PRODUCTS</v>
      </c>
      <c r="M10" s="6">
        <f t="shared" si="3"/>
        <v>44440</v>
      </c>
      <c r="N10" s="6">
        <f t="shared" si="4"/>
        <v>44440</v>
      </c>
      <c r="O10" s="6">
        <f t="shared" si="5"/>
        <v>44593</v>
      </c>
      <c r="P10" s="6">
        <f t="shared" si="6"/>
        <v>44440</v>
      </c>
      <c r="Q10" s="7">
        <f t="shared" si="7"/>
        <v>5</v>
      </c>
      <c r="R10" s="7">
        <f t="shared" si="8"/>
        <v>5</v>
      </c>
      <c r="S10" s="7">
        <f t="shared" si="9"/>
        <v>5</v>
      </c>
      <c r="T10" s="8">
        <f t="shared" si="10"/>
        <v>3.6000078718427552E-3</v>
      </c>
      <c r="U10">
        <f t="shared" si="11"/>
        <v>15</v>
      </c>
      <c r="V10" s="10">
        <v>1645.8230535894843</v>
      </c>
      <c r="W10" s="10">
        <v>1456.1348344992148</v>
      </c>
      <c r="X10" s="10">
        <v>1566.18</v>
      </c>
      <c r="Y10" s="10">
        <v>2291.2510464673437</v>
      </c>
      <c r="Z10" s="13">
        <f t="shared" si="12"/>
        <v>0.88474567865812426</v>
      </c>
      <c r="AA10" s="13">
        <f t="shared" si="13"/>
        <v>1.3921612298905419</v>
      </c>
      <c r="AB10" s="13">
        <f t="shared" si="14"/>
        <v>0.95160898164855245</v>
      </c>
      <c r="AD10" s="1">
        <v>44378</v>
      </c>
      <c r="AE10" s="1">
        <v>44440</v>
      </c>
      <c r="AF10" s="1">
        <v>44378</v>
      </c>
      <c r="AG10" s="1">
        <v>44440</v>
      </c>
      <c r="AH10" s="2">
        <v>989</v>
      </c>
      <c r="AI10" s="2">
        <v>1627719</v>
      </c>
      <c r="AJ10" s="1">
        <v>44593</v>
      </c>
      <c r="AN10" s="2">
        <v>3917</v>
      </c>
      <c r="AO10" s="2">
        <v>4956624.09</v>
      </c>
      <c r="AP10" s="1">
        <v>45108</v>
      </c>
      <c r="AQ10" s="2">
        <v>10328</v>
      </c>
      <c r="AR10" s="2">
        <v>18127380.4932</v>
      </c>
      <c r="AS10" s="1">
        <v>44440</v>
      </c>
      <c r="AT10" s="2">
        <v>5900</v>
      </c>
      <c r="AU10" s="2">
        <v>11877288.614399999</v>
      </c>
      <c r="AV10" s="1">
        <v>44774</v>
      </c>
      <c r="AW10" s="2">
        <v>8143</v>
      </c>
      <c r="AX10" s="2">
        <v>12058075.009200001</v>
      </c>
      <c r="AY10" s="1">
        <v>45352</v>
      </c>
      <c r="AZ10" s="2">
        <v>5730</v>
      </c>
      <c r="BA10" s="2">
        <v>8202377.0684333341</v>
      </c>
      <c r="BB10" s="1">
        <v>44501</v>
      </c>
      <c r="BI10" s="2">
        <v>3581</v>
      </c>
      <c r="BJ10" s="2">
        <v>5608490.5800000001</v>
      </c>
      <c r="BK10" s="1">
        <v>45352</v>
      </c>
      <c r="BL10" s="2">
        <v>237</v>
      </c>
      <c r="BM10" s="2">
        <v>307564.52160000004</v>
      </c>
      <c r="BN10" s="1">
        <v>44713</v>
      </c>
      <c r="BO10" s="2">
        <v>8619</v>
      </c>
      <c r="BP10" s="2">
        <v>10587113.469000001</v>
      </c>
      <c r="BQ10" s="1">
        <v>44927</v>
      </c>
      <c r="BR10" s="2">
        <v>45688</v>
      </c>
      <c r="BS10" s="2">
        <v>104682677.81099999</v>
      </c>
      <c r="BT10" s="1">
        <v>44440</v>
      </c>
      <c r="BU10" s="2">
        <v>0</v>
      </c>
      <c r="BV10" s="2">
        <v>0</v>
      </c>
      <c r="BW10" s="1">
        <v>44682</v>
      </c>
      <c r="BX10" s="2">
        <v>650</v>
      </c>
      <c r="BY10" s="2">
        <v>1066494</v>
      </c>
      <c r="BZ10" s="1">
        <v>44774</v>
      </c>
      <c r="CD10" s="2">
        <v>1550</v>
      </c>
      <c r="CE10" s="2">
        <v>2471510.7807693332</v>
      </c>
      <c r="CF10" s="1">
        <v>45108</v>
      </c>
      <c r="CJ10" s="2">
        <v>178</v>
      </c>
      <c r="CK10" s="2">
        <v>281833.34519999998</v>
      </c>
      <c r="CL10" s="1">
        <v>44805</v>
      </c>
      <c r="CP10" s="2">
        <v>2141</v>
      </c>
      <c r="CQ10" s="2">
        <v>2228793.9506133334</v>
      </c>
      <c r="CR10" s="1">
        <v>44866</v>
      </c>
      <c r="CV10" s="2">
        <v>0</v>
      </c>
      <c r="CW10" s="2">
        <v>0</v>
      </c>
      <c r="CX10" s="1">
        <v>45170</v>
      </c>
      <c r="DH10" s="2">
        <v>3579</v>
      </c>
      <c r="DI10" s="2">
        <v>5766685.2240000004</v>
      </c>
      <c r="DJ10" s="1">
        <v>44866</v>
      </c>
      <c r="DK10" s="2">
        <v>0</v>
      </c>
      <c r="DL10" s="2">
        <v>0</v>
      </c>
      <c r="DM10" s="1">
        <v>44743</v>
      </c>
      <c r="DW10" s="2">
        <v>171000772.09944931</v>
      </c>
      <c r="DX10" s="2">
        <v>18849855.857966665</v>
      </c>
    </row>
    <row r="11" spans="1:128">
      <c r="A11">
        <v>2024</v>
      </c>
      <c r="B11" t="str">
        <f t="shared" si="2"/>
        <v>AVAPRITINIB (AYVAKYT, ABC FILM-CTD TABS, 25MG, NA VOL) (C,O)</v>
      </c>
      <c r="C11" t="s">
        <v>137</v>
      </c>
      <c r="D11" t="s">
        <v>138</v>
      </c>
      <c r="E11" t="s">
        <v>105</v>
      </c>
      <c r="F11" t="s">
        <v>139</v>
      </c>
      <c r="G11" t="s">
        <v>107</v>
      </c>
      <c r="H11" t="s">
        <v>650</v>
      </c>
      <c r="I11" t="s">
        <v>539</v>
      </c>
      <c r="J11" t="str">
        <f t="shared" si="0"/>
        <v>L1</v>
      </c>
      <c r="K11" t="s">
        <v>645</v>
      </c>
      <c r="L11" t="str">
        <f t="shared" si="1"/>
        <v>L1 ANTINEOPLASTICS</v>
      </c>
      <c r="M11" s="6">
        <f t="shared" si="3"/>
        <v>44075</v>
      </c>
      <c r="N11" s="6">
        <f t="shared" si="4"/>
        <v>44075</v>
      </c>
      <c r="O11" s="6">
        <f t="shared" si="5"/>
        <v>45717</v>
      </c>
      <c r="P11" s="6">
        <f t="shared" si="6"/>
        <v>43831</v>
      </c>
      <c r="Q11" s="7">
        <f t="shared" si="7"/>
        <v>54</v>
      </c>
      <c r="R11" s="7">
        <f t="shared" si="8"/>
        <v>54</v>
      </c>
      <c r="S11" s="7">
        <f t="shared" si="9"/>
        <v>62</v>
      </c>
      <c r="T11" s="8">
        <f t="shared" si="10"/>
        <v>0</v>
      </c>
      <c r="U11">
        <f t="shared" si="11"/>
        <v>11</v>
      </c>
      <c r="V11" s="10" t="s">
        <v>536</v>
      </c>
      <c r="W11" s="10">
        <v>872.43018142347341</v>
      </c>
      <c r="X11" s="10">
        <v>911.81507999999997</v>
      </c>
      <c r="Y11" s="10" t="s">
        <v>536</v>
      </c>
      <c r="Z11" s="13" t="str">
        <f t="shared" si="12"/>
        <v/>
      </c>
      <c r="AA11" s="13" t="str">
        <f t="shared" si="13"/>
        <v/>
      </c>
      <c r="AB11" s="13" t="str">
        <f t="shared" si="14"/>
        <v/>
      </c>
      <c r="AC11" s="1">
        <v>43831</v>
      </c>
      <c r="AD11" s="1">
        <v>43831</v>
      </c>
      <c r="AE11" s="1">
        <v>44075</v>
      </c>
      <c r="AF11" s="1">
        <v>44287</v>
      </c>
      <c r="AG11" s="1">
        <v>43831</v>
      </c>
      <c r="AH11" s="2">
        <v>0</v>
      </c>
      <c r="AI11" s="2">
        <v>0</v>
      </c>
      <c r="AJ11" s="1">
        <v>45717</v>
      </c>
      <c r="AQ11" s="2">
        <v>11590</v>
      </c>
      <c r="AR11" s="2">
        <v>9522101.4372000005</v>
      </c>
      <c r="AS11" s="1">
        <v>44075</v>
      </c>
      <c r="AT11" s="2">
        <v>23930</v>
      </c>
      <c r="AU11" s="2">
        <v>17338349.450400002</v>
      </c>
      <c r="AV11" s="1">
        <v>44136</v>
      </c>
      <c r="AW11" s="2">
        <v>4828</v>
      </c>
      <c r="AX11" s="2">
        <v>4631183.8187999995</v>
      </c>
      <c r="AY11" s="1">
        <v>44621</v>
      </c>
      <c r="BI11" s="2">
        <v>6111</v>
      </c>
      <c r="BJ11" s="2">
        <v>5572102.9979999997</v>
      </c>
      <c r="BK11" s="1">
        <v>45323</v>
      </c>
      <c r="BO11" s="2">
        <v>2100</v>
      </c>
      <c r="BP11" s="2">
        <v>2914697.4270000001</v>
      </c>
      <c r="BQ11" s="1">
        <v>44287</v>
      </c>
      <c r="BR11" s="2">
        <v>11280</v>
      </c>
      <c r="BS11" s="2">
        <v>17708407.695999999</v>
      </c>
      <c r="BT11" s="1">
        <v>43831</v>
      </c>
      <c r="BX11" s="2">
        <v>1890</v>
      </c>
      <c r="BY11" s="2">
        <v>1723330.5012000001</v>
      </c>
      <c r="BZ11" s="1">
        <v>44805</v>
      </c>
      <c r="CD11" s="2">
        <v>360</v>
      </c>
      <c r="CE11" s="2">
        <v>320551.544796</v>
      </c>
      <c r="CF11" s="1">
        <v>44835</v>
      </c>
      <c r="CG11" s="2">
        <v>210</v>
      </c>
      <c r="CH11" s="2">
        <v>57750.277200000004</v>
      </c>
      <c r="CI11" s="1">
        <v>45597</v>
      </c>
      <c r="DH11" s="2">
        <v>390</v>
      </c>
      <c r="DI11" s="2">
        <v>361509.36581333337</v>
      </c>
      <c r="DJ11" s="1">
        <v>44835</v>
      </c>
      <c r="DK11" s="2">
        <v>0</v>
      </c>
      <c r="DL11" s="2">
        <v>0</v>
      </c>
      <c r="DM11" s="1">
        <v>45170</v>
      </c>
      <c r="DQ11" s="2">
        <v>210</v>
      </c>
      <c r="DR11" s="2">
        <v>102098.5284</v>
      </c>
      <c r="DS11" s="1">
        <v>44958</v>
      </c>
      <c r="DW11" s="2">
        <v>27977570.449009337</v>
      </c>
      <c r="DX11" s="2">
        <v>32274512.595800001</v>
      </c>
    </row>
    <row r="12" spans="1:128">
      <c r="A12">
        <v>2023</v>
      </c>
      <c r="B12" t="str">
        <f t="shared" si="2"/>
        <v>AVATROMBOPAG (DOPTELET, ABC FILM-CTD TABS, 20MG, NA VOL) (O)</v>
      </c>
      <c r="C12" t="s">
        <v>140</v>
      </c>
      <c r="D12" t="s">
        <v>141</v>
      </c>
      <c r="E12" t="s">
        <v>105</v>
      </c>
      <c r="F12" t="s">
        <v>142</v>
      </c>
      <c r="G12" t="s">
        <v>107</v>
      </c>
      <c r="H12" t="s">
        <v>642</v>
      </c>
      <c r="I12" t="s">
        <v>540</v>
      </c>
      <c r="J12" t="str">
        <f t="shared" si="0"/>
        <v>B2</v>
      </c>
      <c r="K12" t="s">
        <v>647</v>
      </c>
      <c r="L12" t="str">
        <f t="shared" si="1"/>
        <v>B2 BLOOD COAGULATION SYSTEM PRODUCTS</v>
      </c>
      <c r="M12" s="6">
        <f t="shared" si="3"/>
        <v>43617</v>
      </c>
      <c r="N12" s="6">
        <f t="shared" si="4"/>
        <v>43617</v>
      </c>
      <c r="O12" s="6">
        <f t="shared" si="5"/>
        <v>45413</v>
      </c>
      <c r="P12" s="6">
        <f t="shared" si="6"/>
        <v>43252</v>
      </c>
      <c r="Q12" s="7">
        <f t="shared" si="7"/>
        <v>59</v>
      </c>
      <c r="R12" s="7">
        <f t="shared" si="8"/>
        <v>59</v>
      </c>
      <c r="S12" s="7">
        <f t="shared" si="9"/>
        <v>71</v>
      </c>
      <c r="T12" s="8">
        <f t="shared" si="10"/>
        <v>3.0335965834256157E-4</v>
      </c>
      <c r="U12">
        <f t="shared" si="11"/>
        <v>23</v>
      </c>
      <c r="V12" s="10">
        <v>115.74852320675106</v>
      </c>
      <c r="W12" s="10">
        <v>89.736885852279613</v>
      </c>
      <c r="X12" s="10">
        <v>82.204110000000014</v>
      </c>
      <c r="Y12" s="10">
        <v>484.49241031484121</v>
      </c>
      <c r="Z12" s="13">
        <f t="shared" si="12"/>
        <v>0.77527456390947447</v>
      </c>
      <c r="AA12" s="13">
        <f t="shared" si="13"/>
        <v>4.1857329743156768</v>
      </c>
      <c r="AB12" s="13">
        <f t="shared" si="14"/>
        <v>0.71019575647774169</v>
      </c>
      <c r="AC12" s="1">
        <v>43252</v>
      </c>
      <c r="AD12" s="1">
        <v>43831</v>
      </c>
      <c r="AE12" s="1">
        <v>43252</v>
      </c>
      <c r="AF12" s="1">
        <v>43831</v>
      </c>
      <c r="AG12" s="1">
        <v>43252</v>
      </c>
      <c r="AH12" s="2">
        <v>1185</v>
      </c>
      <c r="AI12" s="2">
        <v>137162</v>
      </c>
      <c r="AJ12" s="1">
        <v>45413</v>
      </c>
      <c r="AK12" s="2">
        <v>39540</v>
      </c>
      <c r="AL12" s="2">
        <v>3004451.1103999997</v>
      </c>
      <c r="AM12" s="1">
        <v>45139</v>
      </c>
      <c r="AN12" s="2">
        <v>10946</v>
      </c>
      <c r="AO12" s="2">
        <v>1036496.4324</v>
      </c>
      <c r="AP12" s="1">
        <v>44409</v>
      </c>
      <c r="AT12" s="2">
        <v>71488</v>
      </c>
      <c r="AU12" s="2">
        <v>6414737.6700000009</v>
      </c>
      <c r="AV12" s="1">
        <v>44287</v>
      </c>
      <c r="AW12" s="2">
        <v>64159</v>
      </c>
      <c r="AX12" s="2">
        <v>7868221.3236000007</v>
      </c>
      <c r="AY12" s="1">
        <v>44348</v>
      </c>
      <c r="AZ12" s="2">
        <v>2315</v>
      </c>
      <c r="BA12" s="2">
        <v>119568.62544999999</v>
      </c>
      <c r="BB12" s="1">
        <v>45078</v>
      </c>
      <c r="BC12" s="2">
        <v>5770</v>
      </c>
      <c r="BD12" s="2">
        <v>517811.92320000008</v>
      </c>
      <c r="BE12" s="1">
        <v>43617</v>
      </c>
      <c r="BF12" s="2">
        <v>15145</v>
      </c>
      <c r="BG12" s="2">
        <v>1064197.4931666665</v>
      </c>
      <c r="BH12" s="1">
        <v>44166</v>
      </c>
      <c r="BI12" s="2">
        <v>125332</v>
      </c>
      <c r="BJ12" s="2">
        <v>17324213.5572</v>
      </c>
      <c r="BK12" s="1">
        <v>44256</v>
      </c>
      <c r="BL12" s="2">
        <v>17015</v>
      </c>
      <c r="BM12" s="2">
        <v>1220581.5365333334</v>
      </c>
      <c r="BN12" s="1">
        <v>43617</v>
      </c>
      <c r="BO12" s="2">
        <v>102605</v>
      </c>
      <c r="BP12" s="2">
        <v>10299452.797333334</v>
      </c>
      <c r="BQ12" s="1">
        <v>44136</v>
      </c>
      <c r="BR12" s="2">
        <v>224240</v>
      </c>
      <c r="BS12" s="2">
        <v>108642578.08899999</v>
      </c>
      <c r="BT12" s="1">
        <v>43252</v>
      </c>
      <c r="BU12" s="2">
        <v>8880</v>
      </c>
      <c r="BV12" s="2">
        <v>942249.48550000007</v>
      </c>
      <c r="BW12" s="1">
        <v>44531</v>
      </c>
      <c r="BX12" s="2">
        <v>13725</v>
      </c>
      <c r="BY12" s="2">
        <v>1276581.3851999999</v>
      </c>
      <c r="BZ12" s="1">
        <v>44105</v>
      </c>
      <c r="CD12" s="2">
        <v>15255</v>
      </c>
      <c r="CE12" s="2">
        <v>1177250.3555026667</v>
      </c>
      <c r="CF12" s="1">
        <v>44317</v>
      </c>
      <c r="CG12" s="2">
        <v>1320</v>
      </c>
      <c r="CH12" s="2">
        <v>108509.42520000001</v>
      </c>
      <c r="CI12" s="1">
        <v>45323</v>
      </c>
      <c r="CJ12" s="2">
        <v>6530</v>
      </c>
      <c r="CK12" s="2">
        <v>514015.80120000005</v>
      </c>
      <c r="CL12" s="1">
        <v>44287</v>
      </c>
      <c r="CP12" s="2">
        <v>11775</v>
      </c>
      <c r="CQ12" s="2">
        <v>856108.07194933342</v>
      </c>
      <c r="CR12" s="1">
        <v>44835</v>
      </c>
      <c r="CS12" s="2">
        <v>15705</v>
      </c>
      <c r="CT12" s="2">
        <v>1411348.9368</v>
      </c>
      <c r="CU12" s="1">
        <v>44470</v>
      </c>
      <c r="DH12" s="2">
        <v>26120</v>
      </c>
      <c r="DI12" s="2">
        <v>2221169.7580266669</v>
      </c>
      <c r="DJ12" s="1">
        <v>44105</v>
      </c>
      <c r="DK12" s="2">
        <v>3722</v>
      </c>
      <c r="DL12" s="2">
        <v>215654.03640000001</v>
      </c>
      <c r="DM12" s="1">
        <v>44682</v>
      </c>
      <c r="DN12" s="2">
        <v>7515</v>
      </c>
      <c r="DO12" s="2">
        <v>587635.21079999988</v>
      </c>
      <c r="DP12" s="1">
        <v>44378</v>
      </c>
      <c r="DQ12" s="2">
        <v>4315</v>
      </c>
      <c r="DR12" s="2">
        <v>285068.62560000003</v>
      </c>
      <c r="DS12" s="1">
        <v>44621</v>
      </c>
      <c r="DW12" s="2">
        <v>81871028.85471499</v>
      </c>
      <c r="DX12" s="2">
        <v>85374034.795746982</v>
      </c>
    </row>
    <row r="13" spans="1:128">
      <c r="A13">
        <v>2022</v>
      </c>
      <c r="B13" t="str">
        <f t="shared" si="2"/>
        <v>BELZUTIFAN (WELIREG, ABC FILM-CTD TABS, 40MG, NA VOL) (C,O)</v>
      </c>
      <c r="C13" t="s">
        <v>143</v>
      </c>
      <c r="D13" t="s">
        <v>144</v>
      </c>
      <c r="E13" t="s">
        <v>105</v>
      </c>
      <c r="F13" t="s">
        <v>126</v>
      </c>
      <c r="G13" t="s">
        <v>107</v>
      </c>
      <c r="H13" t="s">
        <v>650</v>
      </c>
      <c r="I13" t="s">
        <v>541</v>
      </c>
      <c r="J13" t="str">
        <f t="shared" si="0"/>
        <v>L1</v>
      </c>
      <c r="K13" t="s">
        <v>645</v>
      </c>
      <c r="L13" t="str">
        <f t="shared" si="1"/>
        <v>L1 ANTINEOPLASTICS</v>
      </c>
      <c r="M13" s="6">
        <f t="shared" si="3"/>
        <v>44774</v>
      </c>
      <c r="N13" s="6">
        <f t="shared" si="4"/>
        <v>44774</v>
      </c>
      <c r="O13" s="6">
        <f t="shared" si="5"/>
        <v>44774</v>
      </c>
      <c r="P13" s="6">
        <f t="shared" si="6"/>
        <v>44440</v>
      </c>
      <c r="Q13" s="7">
        <f t="shared" si="7"/>
        <v>0</v>
      </c>
      <c r="R13" s="7">
        <f t="shared" si="8"/>
        <v>0</v>
      </c>
      <c r="S13" s="7">
        <f t="shared" si="9"/>
        <v>11</v>
      </c>
      <c r="T13" s="8">
        <f t="shared" si="10"/>
        <v>5.5512039595563686E-3</v>
      </c>
      <c r="U13">
        <f t="shared" si="11"/>
        <v>5</v>
      </c>
      <c r="V13" s="10">
        <v>211.2743265993266</v>
      </c>
      <c r="W13" s="10">
        <v>215.11774194028135</v>
      </c>
      <c r="X13" s="10">
        <v>223.95478508641972</v>
      </c>
      <c r="Y13" s="10">
        <v>425.4057296325476</v>
      </c>
      <c r="Z13" s="13">
        <f t="shared" si="12"/>
        <v>1.0181915872260412</v>
      </c>
      <c r="AA13" s="13">
        <f t="shared" si="13"/>
        <v>2.0135230649169822</v>
      </c>
      <c r="AB13" s="13">
        <f t="shared" si="14"/>
        <v>1.0600189274825669</v>
      </c>
      <c r="AC13" s="1">
        <v>44440</v>
      </c>
      <c r="AD13" s="1">
        <v>44378</v>
      </c>
      <c r="AE13" s="1">
        <v>44440</v>
      </c>
      <c r="AF13" s="1">
        <v>44378</v>
      </c>
      <c r="AG13" s="1">
        <v>44440</v>
      </c>
      <c r="AH13" s="2">
        <v>11880</v>
      </c>
      <c r="AI13" s="2">
        <v>2509939</v>
      </c>
      <c r="AJ13" s="1">
        <v>44774</v>
      </c>
      <c r="AK13" s="2">
        <v>4050</v>
      </c>
      <c r="AL13" s="2">
        <v>907016.87959999987</v>
      </c>
      <c r="AQ13" s="2">
        <v>0</v>
      </c>
      <c r="AR13" s="2">
        <v>0</v>
      </c>
      <c r="AS13" s="1">
        <v>45778</v>
      </c>
      <c r="AT13" s="2">
        <v>0</v>
      </c>
      <c r="AU13" s="2">
        <v>0</v>
      </c>
      <c r="AV13" s="1">
        <v>45748</v>
      </c>
      <c r="BO13" s="2">
        <v>3870</v>
      </c>
      <c r="BP13" s="2">
        <v>798306.30433333339</v>
      </c>
      <c r="BQ13" s="1">
        <v>44774</v>
      </c>
      <c r="BR13" s="2">
        <v>456930</v>
      </c>
      <c r="BS13" s="2">
        <v>194380640.04099998</v>
      </c>
      <c r="BT13" s="1">
        <v>44440</v>
      </c>
      <c r="BX13" s="2">
        <v>0</v>
      </c>
      <c r="BY13" s="2">
        <v>0</v>
      </c>
      <c r="BZ13" s="1">
        <v>45778</v>
      </c>
      <c r="DH13" s="2">
        <v>5040</v>
      </c>
      <c r="DI13" s="2">
        <v>1428019.8096</v>
      </c>
      <c r="DJ13" s="1">
        <v>45261</v>
      </c>
      <c r="DK13" s="2">
        <v>0</v>
      </c>
      <c r="DL13" s="2">
        <v>0</v>
      </c>
      <c r="DM13" s="1">
        <v>45658</v>
      </c>
      <c r="DN13" s="2">
        <v>0</v>
      </c>
      <c r="DO13" s="2">
        <v>0</v>
      </c>
      <c r="DP13" s="1">
        <v>45748</v>
      </c>
      <c r="DW13" s="2">
        <v>49058740.028933331</v>
      </c>
      <c r="DX13" s="2">
        <v>150965182.00559998</v>
      </c>
    </row>
    <row r="14" spans="1:128">
      <c r="A14">
        <v>2022</v>
      </c>
      <c r="B14" t="str">
        <f t="shared" si="2"/>
        <v>BEROTRALSTAT (ORLADEYO, ACA CAPSULES, 150MG, NA VOL) (O)</v>
      </c>
      <c r="C14" t="s">
        <v>145</v>
      </c>
      <c r="D14" t="s">
        <v>146</v>
      </c>
      <c r="E14" t="s">
        <v>132</v>
      </c>
      <c r="F14" t="s">
        <v>147</v>
      </c>
      <c r="G14" t="s">
        <v>107</v>
      </c>
      <c r="H14" t="s">
        <v>642</v>
      </c>
      <c r="I14" t="s">
        <v>542</v>
      </c>
      <c r="J14" t="str">
        <f t="shared" si="0"/>
        <v>B6</v>
      </c>
      <c r="K14" t="s">
        <v>654</v>
      </c>
      <c r="L14" t="str">
        <f t="shared" si="1"/>
        <v>B6 ALL OTHER HAEMATOLOGICAL AGENTS</v>
      </c>
      <c r="M14" s="6">
        <f t="shared" si="3"/>
        <v>44256</v>
      </c>
      <c r="N14" s="6">
        <f t="shared" si="4"/>
        <v>44256</v>
      </c>
      <c r="O14" s="6" t="str">
        <f t="shared" si="5"/>
        <v/>
      </c>
      <c r="P14" s="6" t="str">
        <f t="shared" si="6"/>
        <v/>
      </c>
      <c r="Q14" s="7" t="str">
        <f t="shared" si="7"/>
        <v/>
      </c>
      <c r="R14" s="7" t="str">
        <f t="shared" si="8"/>
        <v/>
      </c>
      <c r="S14" s="7" t="str">
        <f t="shared" si="9"/>
        <v/>
      </c>
      <c r="T14" s="8">
        <f t="shared" si="10"/>
        <v>0</v>
      </c>
      <c r="U14">
        <f t="shared" si="11"/>
        <v>15</v>
      </c>
      <c r="V14" s="10" t="s">
        <v>536</v>
      </c>
      <c r="W14" s="10">
        <v>586.40041861348527</v>
      </c>
      <c r="X14" s="10">
        <v>584.62155930674271</v>
      </c>
      <c r="Y14" s="10" t="s">
        <v>536</v>
      </c>
      <c r="Z14" s="13" t="str">
        <f t="shared" si="12"/>
        <v/>
      </c>
      <c r="AA14" s="13" t="str">
        <f t="shared" si="13"/>
        <v/>
      </c>
      <c r="AB14" s="13" t="str">
        <f t="shared" si="14"/>
        <v/>
      </c>
      <c r="AC14" s="1">
        <v>44166</v>
      </c>
      <c r="AD14" s="1">
        <v>44197</v>
      </c>
      <c r="AE14" s="1">
        <v>44256</v>
      </c>
      <c r="AF14" s="1">
        <v>44197</v>
      </c>
      <c r="AG14" s="1">
        <v>44256</v>
      </c>
      <c r="AN14" s="2">
        <v>306</v>
      </c>
      <c r="AO14" s="2">
        <v>195020.73360000001</v>
      </c>
      <c r="AP14" s="1">
        <v>45474</v>
      </c>
      <c r="AQ14" s="2">
        <v>6580</v>
      </c>
      <c r="AR14" s="2">
        <v>4166677.2047999999</v>
      </c>
      <c r="AS14" s="1">
        <v>44256</v>
      </c>
      <c r="AT14" s="2">
        <v>1736</v>
      </c>
      <c r="AU14" s="2">
        <v>1111807.3164000001</v>
      </c>
      <c r="AV14" s="1">
        <v>44348</v>
      </c>
      <c r="AW14" s="2">
        <v>3159</v>
      </c>
      <c r="AX14" s="2">
        <v>1852438.9224</v>
      </c>
      <c r="AY14" s="1">
        <v>45352</v>
      </c>
      <c r="AZ14" s="2">
        <v>6608</v>
      </c>
      <c r="BA14" s="2">
        <v>3565245.0592</v>
      </c>
      <c r="BB14" s="1">
        <v>44287</v>
      </c>
      <c r="BF14" s="2">
        <v>4172</v>
      </c>
      <c r="BG14" s="2">
        <v>2093349.9216666666</v>
      </c>
      <c r="BH14" s="1">
        <v>44501</v>
      </c>
      <c r="BI14" s="2">
        <v>2759</v>
      </c>
      <c r="BJ14" s="2">
        <v>1786626.5472000001</v>
      </c>
      <c r="BK14" s="1">
        <v>45231</v>
      </c>
      <c r="BL14" s="2">
        <v>700</v>
      </c>
      <c r="BM14" s="2">
        <v>341296.74506666668</v>
      </c>
      <c r="BN14" s="1">
        <v>44287</v>
      </c>
      <c r="BO14" s="2">
        <v>18340</v>
      </c>
      <c r="BP14" s="2">
        <v>10490689.525833333</v>
      </c>
      <c r="BQ14" s="1">
        <v>44470</v>
      </c>
      <c r="BX14" s="2">
        <v>168</v>
      </c>
      <c r="BY14" s="2">
        <v>104361.2856</v>
      </c>
      <c r="BZ14" s="1">
        <v>44378</v>
      </c>
      <c r="CD14" s="2">
        <v>168</v>
      </c>
      <c r="CE14" s="2">
        <v>104455.67153000001</v>
      </c>
      <c r="CF14" s="1">
        <v>45078</v>
      </c>
      <c r="CG14" s="2">
        <v>112</v>
      </c>
      <c r="CH14" s="2">
        <v>99864.111600000004</v>
      </c>
      <c r="CI14" s="1">
        <v>45474</v>
      </c>
      <c r="CJ14" s="2">
        <v>280</v>
      </c>
      <c r="CK14" s="2">
        <v>158190.1464</v>
      </c>
      <c r="CL14" s="1">
        <v>44927</v>
      </c>
      <c r="CP14" s="2">
        <v>56</v>
      </c>
      <c r="CQ14" s="2">
        <v>30894.384640000004</v>
      </c>
      <c r="CR14" s="1">
        <v>45444</v>
      </c>
      <c r="DK14" s="2">
        <v>114</v>
      </c>
      <c r="DL14" s="2">
        <v>0</v>
      </c>
      <c r="DM14" s="1">
        <v>45536</v>
      </c>
      <c r="DQ14" s="2">
        <v>84</v>
      </c>
      <c r="DR14" s="2">
        <v>48958.786800000002</v>
      </c>
      <c r="DS14" s="1">
        <v>45566</v>
      </c>
      <c r="DW14" s="2">
        <v>15996583.225896666</v>
      </c>
      <c r="DX14" s="2">
        <v>10153293.136840001</v>
      </c>
    </row>
    <row r="15" spans="1:128">
      <c r="A15">
        <v>2022</v>
      </c>
      <c r="B15" t="str">
        <f t="shared" si="2"/>
        <v>BIMEKIZUMAB (BIMZELX, FNH PREFIL AUTOINJ, 160MG/1ML, 1ML) (B)</v>
      </c>
      <c r="C15" t="s">
        <v>148</v>
      </c>
      <c r="D15" t="s">
        <v>149</v>
      </c>
      <c r="E15" t="s">
        <v>150</v>
      </c>
      <c r="F15" t="s">
        <v>151</v>
      </c>
      <c r="G15" t="s">
        <v>152</v>
      </c>
      <c r="H15" t="s">
        <v>648</v>
      </c>
      <c r="I15" t="s">
        <v>544</v>
      </c>
      <c r="J15" t="str">
        <f t="shared" si="0"/>
        <v>L4</v>
      </c>
      <c r="K15" t="s">
        <v>649</v>
      </c>
      <c r="L15" t="str">
        <f t="shared" si="1"/>
        <v>L4 IMMUNOSUPPRESSANTS</v>
      </c>
      <c r="M15" s="6">
        <f t="shared" si="3"/>
        <v>44409</v>
      </c>
      <c r="N15" s="6">
        <f t="shared" si="4"/>
        <v>44409</v>
      </c>
      <c r="O15" s="6">
        <f t="shared" si="5"/>
        <v>44621</v>
      </c>
      <c r="P15" s="6">
        <f t="shared" si="6"/>
        <v>45231</v>
      </c>
      <c r="Q15" s="7">
        <f t="shared" si="7"/>
        <v>7</v>
      </c>
      <c r="R15" s="7">
        <f t="shared" si="8"/>
        <v>7</v>
      </c>
      <c r="S15" s="7">
        <f t="shared" si="9"/>
        <v>7</v>
      </c>
      <c r="T15" s="8">
        <f t="shared" si="10"/>
        <v>3.7594845675190086E-2</v>
      </c>
      <c r="U15">
        <f t="shared" si="11"/>
        <v>25</v>
      </c>
      <c r="V15" s="10">
        <v>1663.7297832673037</v>
      </c>
      <c r="W15" s="10">
        <v>1184.7362336472384</v>
      </c>
      <c r="X15" s="10">
        <v>1184.6965765251116</v>
      </c>
      <c r="Y15" s="10">
        <v>9713.0380480818112</v>
      </c>
      <c r="Z15" s="13">
        <f t="shared" si="12"/>
        <v>0.71209654690475199</v>
      </c>
      <c r="AA15" s="13">
        <f t="shared" si="13"/>
        <v>5.8381103384510746</v>
      </c>
      <c r="AB15" s="13">
        <f t="shared" si="14"/>
        <v>0.71207271062885813</v>
      </c>
      <c r="AC15" s="1">
        <v>44409</v>
      </c>
      <c r="AD15" s="1">
        <v>44378</v>
      </c>
      <c r="AE15" s="1">
        <v>44409</v>
      </c>
      <c r="AF15" s="1">
        <v>44378</v>
      </c>
      <c r="AG15" s="1">
        <v>44409</v>
      </c>
      <c r="AH15" s="2">
        <v>10218</v>
      </c>
      <c r="AI15" s="2">
        <v>16998253</v>
      </c>
      <c r="AJ15" s="1">
        <v>44621</v>
      </c>
      <c r="AK15" s="2">
        <v>7206</v>
      </c>
      <c r="AL15" s="2">
        <v>10721512.597399998</v>
      </c>
      <c r="AM15" s="1">
        <v>45200</v>
      </c>
      <c r="AN15" s="2">
        <v>4926</v>
      </c>
      <c r="AO15" s="2">
        <v>5835931.239599999</v>
      </c>
      <c r="AP15" s="1">
        <v>44774</v>
      </c>
      <c r="AQ15" s="2">
        <v>11930</v>
      </c>
      <c r="AR15" s="2">
        <v>13639703.510400001</v>
      </c>
      <c r="AS15" s="1">
        <v>44774</v>
      </c>
      <c r="AT15" s="2">
        <v>30241</v>
      </c>
      <c r="AU15" s="2">
        <v>52500974.341199994</v>
      </c>
      <c r="AV15" s="1">
        <v>44440</v>
      </c>
      <c r="AW15" s="2">
        <v>10085</v>
      </c>
      <c r="AX15" s="2">
        <v>16291305.9144</v>
      </c>
      <c r="AY15" s="1">
        <v>44682</v>
      </c>
      <c r="AZ15" s="2">
        <v>13996</v>
      </c>
      <c r="BA15" s="2">
        <v>15952937.176549999</v>
      </c>
      <c r="BB15" s="1">
        <v>44652</v>
      </c>
      <c r="BF15" s="2">
        <v>296</v>
      </c>
      <c r="BG15" s="2">
        <v>338544.16749999998</v>
      </c>
      <c r="BH15" s="1">
        <v>44866</v>
      </c>
      <c r="BI15" s="2">
        <v>13857</v>
      </c>
      <c r="BJ15" s="2">
        <v>27634588.304400001</v>
      </c>
      <c r="BK15" s="1">
        <v>44896</v>
      </c>
      <c r="BL15" s="2">
        <v>3191</v>
      </c>
      <c r="BM15" s="2">
        <v>3806395.3302666666</v>
      </c>
      <c r="BN15" s="1">
        <v>44409</v>
      </c>
      <c r="BO15" s="2">
        <v>10724</v>
      </c>
      <c r="BP15" s="2">
        <v>20544201.499333333</v>
      </c>
      <c r="BQ15" s="1">
        <v>44440</v>
      </c>
      <c r="BR15" s="2">
        <v>38126</v>
      </c>
      <c r="BS15" s="2">
        <v>370075753.42699993</v>
      </c>
      <c r="BT15" s="1">
        <v>45231</v>
      </c>
      <c r="BU15" s="2">
        <v>1236</v>
      </c>
      <c r="BV15" s="2">
        <v>1908005.1974333334</v>
      </c>
      <c r="BW15" s="1">
        <v>44896</v>
      </c>
      <c r="BX15" s="2">
        <v>3149</v>
      </c>
      <c r="BY15" s="2">
        <v>4931900.82</v>
      </c>
      <c r="BZ15" s="1">
        <v>44470</v>
      </c>
      <c r="CD15" s="2">
        <v>969</v>
      </c>
      <c r="CE15" s="2">
        <v>1110351.429369</v>
      </c>
      <c r="CF15" s="1">
        <v>44682</v>
      </c>
      <c r="CJ15" s="2">
        <v>1578</v>
      </c>
      <c r="CK15" s="2">
        <v>2011443.4824000001</v>
      </c>
      <c r="CL15" s="1">
        <v>44835</v>
      </c>
      <c r="CM15" s="2">
        <v>36</v>
      </c>
      <c r="CN15" s="2">
        <v>52035.957600000002</v>
      </c>
      <c r="CO15" s="1">
        <v>44986</v>
      </c>
      <c r="CP15" s="2">
        <v>364</v>
      </c>
      <c r="CQ15" s="2">
        <v>410124.77162133338</v>
      </c>
      <c r="CR15" s="1">
        <v>45261</v>
      </c>
      <c r="CS15" s="2">
        <v>694</v>
      </c>
      <c r="CT15" s="2">
        <v>1051445.2475999999</v>
      </c>
      <c r="CU15" s="1">
        <v>45047</v>
      </c>
      <c r="CY15" s="2">
        <v>410</v>
      </c>
      <c r="CZ15" s="2">
        <v>485708.21640000003</v>
      </c>
      <c r="DA15" s="1">
        <v>44805</v>
      </c>
      <c r="DB15" s="2">
        <v>160</v>
      </c>
      <c r="DC15" s="2">
        <v>276703.09918666666</v>
      </c>
      <c r="DD15" s="1">
        <v>45383</v>
      </c>
      <c r="DH15" s="2">
        <v>2881</v>
      </c>
      <c r="DI15" s="2">
        <v>1892463.8318400001</v>
      </c>
      <c r="DJ15" s="1">
        <v>44713</v>
      </c>
      <c r="DN15" s="2">
        <v>1096</v>
      </c>
      <c r="DO15" s="2">
        <v>1258476.3444000001</v>
      </c>
      <c r="DP15" s="1">
        <v>45017</v>
      </c>
      <c r="DQ15" s="2">
        <v>394</v>
      </c>
      <c r="DR15" s="2">
        <v>355845.04560000001</v>
      </c>
      <c r="DS15" s="1">
        <v>45047</v>
      </c>
      <c r="DT15" s="2">
        <v>1468</v>
      </c>
      <c r="DU15" s="2">
        <v>493921.23300000001</v>
      </c>
      <c r="DV15" s="1">
        <v>45566</v>
      </c>
      <c r="DW15" s="2">
        <v>100554475.04155634</v>
      </c>
      <c r="DX15" s="2">
        <v>470024050.14294392</v>
      </c>
    </row>
    <row r="16" spans="1:128">
      <c r="A16">
        <v>2021</v>
      </c>
      <c r="B16" t="str">
        <f t="shared" si="2"/>
        <v>BINIMETINIB (MEKTOVI, ABC FILM-CTD TABS, 15MG, NA VOL) (C,O)</v>
      </c>
      <c r="C16" t="s">
        <v>153</v>
      </c>
      <c r="D16" t="s">
        <v>154</v>
      </c>
      <c r="E16" t="s">
        <v>105</v>
      </c>
      <c r="F16" t="s">
        <v>155</v>
      </c>
      <c r="G16" t="s">
        <v>107</v>
      </c>
      <c r="H16" t="s">
        <v>650</v>
      </c>
      <c r="I16" t="s">
        <v>546</v>
      </c>
      <c r="J16" t="str">
        <f t="shared" si="0"/>
        <v>L1</v>
      </c>
      <c r="K16" t="s">
        <v>645</v>
      </c>
      <c r="L16" t="str">
        <f t="shared" si="1"/>
        <v>L1 ANTINEOPLASTICS</v>
      </c>
      <c r="M16" s="6">
        <f t="shared" si="3"/>
        <v>43344</v>
      </c>
      <c r="N16" s="6">
        <f t="shared" si="4"/>
        <v>43344</v>
      </c>
      <c r="O16" s="6">
        <f t="shared" si="5"/>
        <v>44501</v>
      </c>
      <c r="P16" s="6">
        <f t="shared" si="6"/>
        <v>43282</v>
      </c>
      <c r="Q16" s="7">
        <f t="shared" si="7"/>
        <v>38</v>
      </c>
      <c r="R16" s="7">
        <f t="shared" si="8"/>
        <v>38</v>
      </c>
      <c r="S16" s="7">
        <f t="shared" si="9"/>
        <v>40</v>
      </c>
      <c r="T16" s="8">
        <f t="shared" si="10"/>
        <v>7.0769706493282536E-3</v>
      </c>
      <c r="U16">
        <f t="shared" si="11"/>
        <v>23</v>
      </c>
      <c r="V16" s="10">
        <v>38.147401049117789</v>
      </c>
      <c r="W16" s="10">
        <v>37.904746847895602</v>
      </c>
      <c r="X16" s="10">
        <v>37.818445682605173</v>
      </c>
      <c r="Y16" s="10">
        <v>103.42679009295497</v>
      </c>
      <c r="Z16" s="13">
        <f t="shared" si="12"/>
        <v>0.99363903714148838</v>
      </c>
      <c r="AA16" s="13">
        <f t="shared" si="13"/>
        <v>2.7112407988105094</v>
      </c>
      <c r="AB16" s="13">
        <f t="shared" si="14"/>
        <v>0.99137672927995646</v>
      </c>
      <c r="AC16" s="1">
        <v>43252</v>
      </c>
      <c r="AD16" s="1">
        <v>43831</v>
      </c>
      <c r="AE16" s="1">
        <v>43282</v>
      </c>
      <c r="AF16" s="1">
        <v>43831</v>
      </c>
      <c r="AG16" s="1">
        <v>43282</v>
      </c>
      <c r="AH16" s="2">
        <v>83880</v>
      </c>
      <c r="AI16" s="2">
        <v>3199804</v>
      </c>
      <c r="AJ16" s="1">
        <v>44501</v>
      </c>
      <c r="AK16" s="2">
        <v>162876</v>
      </c>
      <c r="AL16" s="2">
        <v>6159717.159</v>
      </c>
      <c r="AM16" s="1">
        <v>43922</v>
      </c>
      <c r="AN16" s="2">
        <v>44896</v>
      </c>
      <c r="AO16" s="2">
        <v>1705646.0915999999</v>
      </c>
      <c r="AP16" s="1">
        <v>43739</v>
      </c>
      <c r="AQ16" s="2">
        <v>360538</v>
      </c>
      <c r="AR16" s="2">
        <v>15282568.158</v>
      </c>
      <c r="AS16" s="1">
        <v>43678</v>
      </c>
      <c r="AT16" s="2">
        <v>465317</v>
      </c>
      <c r="AU16" s="2">
        <v>10124330.462400001</v>
      </c>
      <c r="AV16" s="1">
        <v>43374</v>
      </c>
      <c r="AW16" s="2">
        <v>220916</v>
      </c>
      <c r="AX16" s="2">
        <v>8473233.6743999999</v>
      </c>
      <c r="AY16" s="1">
        <v>43952</v>
      </c>
      <c r="AZ16" s="2">
        <v>194270</v>
      </c>
      <c r="BA16" s="2">
        <v>6956435.8395833336</v>
      </c>
      <c r="BB16" s="1">
        <v>43497</v>
      </c>
      <c r="BF16" s="2">
        <v>26544</v>
      </c>
      <c r="BG16" s="2">
        <v>953374.71199999994</v>
      </c>
      <c r="BH16" s="1">
        <v>43617</v>
      </c>
      <c r="BI16" s="2">
        <v>235419</v>
      </c>
      <c r="BJ16" s="2">
        <v>13926647.077200001</v>
      </c>
      <c r="BK16" s="1">
        <v>43709</v>
      </c>
      <c r="BL16" s="2">
        <v>64764</v>
      </c>
      <c r="BM16" s="2">
        <v>1806217.3929333333</v>
      </c>
      <c r="BN16" s="1">
        <v>43344</v>
      </c>
      <c r="BO16" s="2">
        <v>303492</v>
      </c>
      <c r="BP16" s="2">
        <v>12692269.498833334</v>
      </c>
      <c r="BQ16" s="1">
        <v>43405</v>
      </c>
      <c r="BR16" s="2">
        <v>735840</v>
      </c>
      <c r="BS16" s="2">
        <v>76105569.221999988</v>
      </c>
      <c r="BT16" s="1">
        <v>43282</v>
      </c>
      <c r="BU16" s="2">
        <v>43512</v>
      </c>
      <c r="BV16" s="2">
        <v>1773385.1486333334</v>
      </c>
      <c r="BW16" s="1">
        <v>43800</v>
      </c>
      <c r="BX16" s="2">
        <v>95088</v>
      </c>
      <c r="BY16" s="2">
        <v>3388760.0735999998</v>
      </c>
      <c r="BZ16" s="1">
        <v>43405</v>
      </c>
      <c r="CD16" s="2">
        <v>45864</v>
      </c>
      <c r="CE16" s="2">
        <v>1720533.0939159999</v>
      </c>
      <c r="CF16" s="1">
        <v>44136</v>
      </c>
      <c r="CG16" s="2">
        <v>0</v>
      </c>
      <c r="CH16" s="2">
        <v>0</v>
      </c>
      <c r="CI16" s="1">
        <v>44593</v>
      </c>
      <c r="CJ16" s="2">
        <v>18396</v>
      </c>
      <c r="CK16" s="2">
        <v>748628.0736</v>
      </c>
      <c r="CL16" s="1">
        <v>43586</v>
      </c>
      <c r="CP16" s="2">
        <v>504</v>
      </c>
      <c r="CQ16" s="2">
        <v>21906.32633</v>
      </c>
      <c r="CR16" s="1">
        <v>45474</v>
      </c>
      <c r="CS16" s="2">
        <v>13944</v>
      </c>
      <c r="CT16" s="2">
        <v>581334.69240000006</v>
      </c>
      <c r="CU16" s="1">
        <v>43678</v>
      </c>
      <c r="DB16" s="2">
        <v>252</v>
      </c>
      <c r="DC16" s="2">
        <v>5549.8846000000003</v>
      </c>
      <c r="DD16" s="1">
        <v>45261</v>
      </c>
      <c r="DH16" s="2">
        <v>142716</v>
      </c>
      <c r="DI16" s="2">
        <v>4120240.7789866668</v>
      </c>
      <c r="DJ16" s="1">
        <v>43678</v>
      </c>
      <c r="DK16" s="2">
        <v>48865</v>
      </c>
      <c r="DL16" s="2">
        <v>1994918.0460000001</v>
      </c>
      <c r="DM16" s="1">
        <v>43922</v>
      </c>
      <c r="DN16" s="2">
        <v>20580</v>
      </c>
      <c r="DO16" s="2">
        <v>497642.50800000003</v>
      </c>
      <c r="DP16" s="1">
        <v>43831</v>
      </c>
      <c r="DQ16" s="2">
        <v>7728</v>
      </c>
      <c r="DR16" s="2">
        <v>144853.75080000001</v>
      </c>
      <c r="DS16" s="1">
        <v>45474</v>
      </c>
      <c r="DW16" s="2">
        <v>79757587.819206655</v>
      </c>
      <c r="DX16" s="2">
        <v>92625977.845609322</v>
      </c>
    </row>
    <row r="17" spans="1:128">
      <c r="A17">
        <v>2021</v>
      </c>
      <c r="B17" t="str">
        <f t="shared" si="2"/>
        <v>BREXUCABTAGENE AUTOLEUCEL (TECARTUS, FQE INFUSION BAGS, NA INTSTR, NA VOL) (B,C,G,O)</v>
      </c>
      <c r="C17" t="s">
        <v>156</v>
      </c>
      <c r="D17" t="s">
        <v>157</v>
      </c>
      <c r="E17" t="s">
        <v>158</v>
      </c>
      <c r="F17" t="s">
        <v>159</v>
      </c>
      <c r="G17" t="s">
        <v>107</v>
      </c>
      <c r="H17" t="s">
        <v>655</v>
      </c>
      <c r="I17" t="s">
        <v>547</v>
      </c>
      <c r="J17" t="str">
        <f t="shared" si="0"/>
        <v>L1</v>
      </c>
      <c r="K17" t="s">
        <v>645</v>
      </c>
      <c r="L17" t="str">
        <f t="shared" si="1"/>
        <v>L1 ANTINEOPLASTICS</v>
      </c>
      <c r="M17" s="6">
        <f t="shared" si="3"/>
        <v>44166</v>
      </c>
      <c r="N17" s="6">
        <f t="shared" si="4"/>
        <v>44166</v>
      </c>
      <c r="O17" s="6">
        <f t="shared" si="5"/>
        <v>44531</v>
      </c>
      <c r="P17" s="6" t="str">
        <f t="shared" si="6"/>
        <v/>
      </c>
      <c r="Q17" s="7">
        <f t="shared" si="7"/>
        <v>12</v>
      </c>
      <c r="R17" s="7">
        <f t="shared" si="8"/>
        <v>12</v>
      </c>
      <c r="S17" s="7">
        <f t="shared" si="9"/>
        <v>12</v>
      </c>
      <c r="T17" s="8">
        <f t="shared" si="10"/>
        <v>2.2339613846833271E-2</v>
      </c>
      <c r="U17">
        <f t="shared" si="11"/>
        <v>9</v>
      </c>
      <c r="V17" s="10">
        <v>531616</v>
      </c>
      <c r="W17" s="10" t="e">
        <v>#NUM!</v>
      </c>
      <c r="X17" s="10" t="e">
        <v>#NUM!</v>
      </c>
      <c r="Y17" s="10" t="s">
        <v>536</v>
      </c>
      <c r="Z17" s="13" t="str">
        <f t="shared" si="12"/>
        <v/>
      </c>
      <c r="AA17" s="13" t="str">
        <f t="shared" si="13"/>
        <v/>
      </c>
      <c r="AB17" s="13" t="str">
        <f t="shared" si="14"/>
        <v/>
      </c>
      <c r="AC17" s="1">
        <v>43040</v>
      </c>
      <c r="AD17" s="1">
        <v>44197</v>
      </c>
      <c r="AF17" s="1">
        <v>44197</v>
      </c>
      <c r="AG17" s="1">
        <v>44166</v>
      </c>
      <c r="AH17" s="2">
        <v>19</v>
      </c>
      <c r="AI17" s="2">
        <v>10100704</v>
      </c>
      <c r="AJ17" s="1">
        <v>44531</v>
      </c>
      <c r="AN17" s="2">
        <v>0</v>
      </c>
      <c r="AO17" s="2">
        <v>0</v>
      </c>
      <c r="AP17" s="1">
        <v>44866</v>
      </c>
      <c r="AQ17" s="2">
        <v>46</v>
      </c>
      <c r="AR17" s="2">
        <v>18788988.6228</v>
      </c>
      <c r="AS17" s="1">
        <v>44166</v>
      </c>
      <c r="AT17" s="2">
        <v>35</v>
      </c>
      <c r="AU17" s="2">
        <v>14147826</v>
      </c>
      <c r="AV17" s="1">
        <v>44256</v>
      </c>
      <c r="AW17" s="2">
        <v>18</v>
      </c>
      <c r="AX17" s="2">
        <v>8723175.120000001</v>
      </c>
      <c r="AY17" s="1">
        <v>44621</v>
      </c>
      <c r="BI17" s="2">
        <v>24</v>
      </c>
      <c r="BJ17" s="2">
        <v>12887424</v>
      </c>
      <c r="BK17" s="1">
        <v>45323</v>
      </c>
      <c r="BO17" s="2">
        <v>16</v>
      </c>
      <c r="BP17" s="2">
        <v>7941420.2586666672</v>
      </c>
      <c r="BQ17" s="1">
        <v>44228</v>
      </c>
      <c r="CD17" s="2">
        <v>2</v>
      </c>
      <c r="CE17" s="2">
        <v>1079945.64216</v>
      </c>
      <c r="CF17" s="1">
        <v>44562</v>
      </c>
      <c r="DH17" s="2">
        <v>15</v>
      </c>
      <c r="DI17" s="2">
        <v>6362195.7394133341</v>
      </c>
      <c r="DJ17" s="1">
        <v>45444</v>
      </c>
      <c r="DK17" s="2">
        <v>1</v>
      </c>
      <c r="DL17" s="2">
        <v>569194.56000000006</v>
      </c>
      <c r="DM17" s="1">
        <v>44409</v>
      </c>
      <c r="DN17" s="2">
        <v>0</v>
      </c>
      <c r="DO17" s="2">
        <v>0</v>
      </c>
      <c r="DP17" s="1">
        <v>45566</v>
      </c>
      <c r="DW17" s="2">
        <v>80600873.943039998</v>
      </c>
    </row>
    <row r="18" spans="1:128">
      <c r="A18">
        <v>2021</v>
      </c>
      <c r="B18" t="str">
        <f t="shared" si="2"/>
        <v>BRILLIANT BLUE G (TISSUEBLUE, NNA P-FIL SYR OPHT, 250Y/1ML, 0.5ML) (O)</v>
      </c>
      <c r="C18" t="s">
        <v>160</v>
      </c>
      <c r="D18" t="s">
        <v>161</v>
      </c>
      <c r="E18" t="s">
        <v>162</v>
      </c>
      <c r="F18" t="s">
        <v>163</v>
      </c>
      <c r="G18" t="s">
        <v>164</v>
      </c>
      <c r="H18" t="s">
        <v>642</v>
      </c>
      <c r="I18" t="s">
        <v>548</v>
      </c>
      <c r="J18" t="str">
        <f t="shared" si="0"/>
        <v>S1</v>
      </c>
      <c r="K18" t="s">
        <v>656</v>
      </c>
      <c r="L18" t="str">
        <f t="shared" si="1"/>
        <v>S1 OPHTHALMOLOGICALS</v>
      </c>
      <c r="M18" s="6" t="str">
        <f t="shared" si="3"/>
        <v/>
      </c>
      <c r="N18" s="6" t="str">
        <f t="shared" si="4"/>
        <v/>
      </c>
      <c r="O18" s="6" t="str">
        <f t="shared" si="5"/>
        <v/>
      </c>
      <c r="P18" s="6">
        <f t="shared" si="6"/>
        <v>43983</v>
      </c>
      <c r="Q18" s="7" t="str">
        <f t="shared" si="7"/>
        <v/>
      </c>
      <c r="R18" s="7" t="str">
        <f t="shared" si="8"/>
        <v/>
      </c>
      <c r="S18" s="7" t="str">
        <f t="shared" si="9"/>
        <v/>
      </c>
      <c r="T18" s="8">
        <f t="shared" si="10"/>
        <v>0</v>
      </c>
      <c r="U18">
        <f t="shared" si="11"/>
        <v>1</v>
      </c>
      <c r="V18" s="10" t="s">
        <v>536</v>
      </c>
      <c r="W18" s="10" t="e">
        <v>#NUM!</v>
      </c>
      <c r="X18" s="10" t="e">
        <v>#NUM!</v>
      </c>
      <c r="Y18" s="10">
        <v>246.748625</v>
      </c>
      <c r="Z18" s="13" t="str">
        <f t="shared" si="12"/>
        <v/>
      </c>
      <c r="AA18" s="13" t="str">
        <f t="shared" si="13"/>
        <v/>
      </c>
      <c r="AB18" s="13" t="str">
        <f t="shared" si="14"/>
        <v/>
      </c>
      <c r="AD18" s="1">
        <v>43922</v>
      </c>
      <c r="AF18" s="1">
        <v>43922</v>
      </c>
      <c r="AG18" s="1">
        <v>43983</v>
      </c>
      <c r="BR18" s="2">
        <v>40</v>
      </c>
      <c r="BS18" s="2">
        <v>9869.9449999999997</v>
      </c>
      <c r="BT18" s="1">
        <v>43983</v>
      </c>
      <c r="DW18" s="2">
        <v>9869.9449999999997</v>
      </c>
    </row>
    <row r="19" spans="1:128">
      <c r="A19">
        <v>2023</v>
      </c>
      <c r="B19" t="str">
        <f t="shared" si="2"/>
        <v>CALASPARGASE PEGOL (ASPARLAS, FQC INFUS.VIA/BOT., 750IU/1ML, 5ML) (B,C,O)</v>
      </c>
      <c r="C19" t="s">
        <v>165</v>
      </c>
      <c r="D19" t="s">
        <v>166</v>
      </c>
      <c r="E19" t="s">
        <v>114</v>
      </c>
      <c r="F19" t="s">
        <v>167</v>
      </c>
      <c r="G19" t="s">
        <v>168</v>
      </c>
      <c r="H19" t="s">
        <v>657</v>
      </c>
      <c r="I19" t="s">
        <v>541</v>
      </c>
      <c r="J19" t="str">
        <f t="shared" si="0"/>
        <v>L1</v>
      </c>
      <c r="K19" t="s">
        <v>645</v>
      </c>
      <c r="L19" t="str">
        <f t="shared" si="1"/>
        <v>L1 ANTINEOPLASTICS</v>
      </c>
      <c r="M19" s="6" t="str">
        <f t="shared" si="3"/>
        <v/>
      </c>
      <c r="N19" s="6" t="str">
        <f t="shared" si="4"/>
        <v/>
      </c>
      <c r="O19" s="6" t="str">
        <f t="shared" si="5"/>
        <v/>
      </c>
      <c r="P19" s="6">
        <f t="shared" si="6"/>
        <v>44409</v>
      </c>
      <c r="Q19" s="7" t="str">
        <f t="shared" si="7"/>
        <v/>
      </c>
      <c r="R19" s="7" t="str">
        <f t="shared" si="8"/>
        <v/>
      </c>
      <c r="S19" s="7" t="str">
        <f t="shared" si="9"/>
        <v/>
      </c>
      <c r="T19" s="8">
        <f t="shared" si="10"/>
        <v>0</v>
      </c>
      <c r="U19">
        <f t="shared" si="11"/>
        <v>1</v>
      </c>
      <c r="V19" s="10" t="s">
        <v>536</v>
      </c>
      <c r="W19" s="10" t="e">
        <v>#NUM!</v>
      </c>
      <c r="X19" s="10" t="e">
        <v>#NUM!</v>
      </c>
      <c r="Y19" s="10">
        <v>35047.835437499991</v>
      </c>
      <c r="Z19" s="13" t="str">
        <f t="shared" si="12"/>
        <v/>
      </c>
      <c r="AA19" s="13" t="str">
        <f t="shared" si="13"/>
        <v/>
      </c>
      <c r="AB19" s="13" t="str">
        <f t="shared" si="14"/>
        <v/>
      </c>
      <c r="AC19" s="1">
        <v>34425</v>
      </c>
      <c r="AD19" s="1">
        <v>44378</v>
      </c>
      <c r="AE19" s="1">
        <v>44409</v>
      </c>
      <c r="AF19" s="1">
        <v>44378</v>
      </c>
      <c r="AG19" s="1">
        <v>44409</v>
      </c>
      <c r="BR19" s="2">
        <v>368</v>
      </c>
      <c r="BS19" s="2">
        <v>12897603.440999998</v>
      </c>
      <c r="BT19" s="1">
        <v>44409</v>
      </c>
      <c r="DW19" s="2">
        <v>12897603.440999998</v>
      </c>
      <c r="DX19" s="2">
        <v>0</v>
      </c>
    </row>
    <row r="20" spans="1:128">
      <c r="A20">
        <v>2023</v>
      </c>
      <c r="B20" t="str">
        <f t="shared" si="2"/>
        <v xml:space="preserve">CANGRELOR (KENGREAL, FPB VIAL DRY, 50MG, NA VOL) </v>
      </c>
      <c r="C20" t="s">
        <v>169</v>
      </c>
      <c r="D20" t="s">
        <v>170</v>
      </c>
      <c r="E20" t="s">
        <v>119</v>
      </c>
      <c r="F20" t="s">
        <v>171</v>
      </c>
      <c r="G20" t="s">
        <v>107</v>
      </c>
      <c r="I20" t="s">
        <v>549</v>
      </c>
      <c r="J20" t="str">
        <f t="shared" si="0"/>
        <v>B1</v>
      </c>
      <c r="K20" t="s">
        <v>658</v>
      </c>
      <c r="L20" t="str">
        <f t="shared" si="1"/>
        <v>B1 ANTITHROMBOTIC AGENTS</v>
      </c>
      <c r="M20" s="6">
        <f t="shared" si="3"/>
        <v>42064</v>
      </c>
      <c r="N20" s="6">
        <f t="shared" si="4"/>
        <v>42064</v>
      </c>
      <c r="O20" s="6" t="str">
        <f t="shared" si="5"/>
        <v/>
      </c>
      <c r="P20" s="6">
        <f t="shared" si="6"/>
        <v>42186</v>
      </c>
      <c r="Q20" s="7" t="str">
        <f t="shared" si="7"/>
        <v/>
      </c>
      <c r="R20" s="7" t="str">
        <f t="shared" si="8"/>
        <v/>
      </c>
      <c r="S20" s="7" t="str">
        <f t="shared" si="9"/>
        <v/>
      </c>
      <c r="T20" s="8">
        <f t="shared" si="10"/>
        <v>0</v>
      </c>
      <c r="U20">
        <f t="shared" si="11"/>
        <v>17</v>
      </c>
      <c r="V20" s="10" t="s">
        <v>536</v>
      </c>
      <c r="W20" s="10">
        <v>414.27405255663433</v>
      </c>
      <c r="X20" s="10">
        <v>444.32873551773054</v>
      </c>
      <c r="Y20" s="10">
        <v>1194.7840711475408</v>
      </c>
      <c r="Z20" s="13" t="str">
        <f t="shared" si="12"/>
        <v/>
      </c>
      <c r="AA20" s="13" t="str">
        <f t="shared" si="13"/>
        <v/>
      </c>
      <c r="AB20" s="13" t="str">
        <f t="shared" si="14"/>
        <v/>
      </c>
      <c r="AC20" s="1">
        <v>42064</v>
      </c>
      <c r="AD20" s="1">
        <v>43831</v>
      </c>
      <c r="AE20" s="1">
        <v>42064</v>
      </c>
      <c r="AF20" s="1">
        <v>43831</v>
      </c>
      <c r="AG20" s="1">
        <v>42064</v>
      </c>
      <c r="AN20" s="2">
        <v>140</v>
      </c>
      <c r="AO20" s="2">
        <v>58801.855199999998</v>
      </c>
      <c r="AP20" s="1">
        <v>43466</v>
      </c>
      <c r="AQ20" s="2">
        <v>1650</v>
      </c>
      <c r="AR20" s="2">
        <v>861439.27320000005</v>
      </c>
      <c r="AS20" s="1">
        <v>42583</v>
      </c>
      <c r="AT20" s="2">
        <v>634</v>
      </c>
      <c r="AU20" s="2">
        <v>264788.83199999999</v>
      </c>
      <c r="AV20" s="1">
        <v>42186</v>
      </c>
      <c r="AW20" s="2">
        <v>5777</v>
      </c>
      <c r="AX20" s="2">
        <v>2585100.9095999999</v>
      </c>
      <c r="AY20" s="1">
        <v>42705</v>
      </c>
      <c r="BF20" s="2">
        <v>90</v>
      </c>
      <c r="BG20" s="2">
        <v>35119.135333333332</v>
      </c>
      <c r="BH20" s="1">
        <v>42917</v>
      </c>
      <c r="BI20" s="2">
        <v>1978</v>
      </c>
      <c r="BJ20" s="2">
        <v>1032634.68</v>
      </c>
      <c r="BK20" s="1">
        <v>43586</v>
      </c>
      <c r="BL20" s="2">
        <v>1030</v>
      </c>
      <c r="BM20" s="2">
        <v>426702.27413333335</v>
      </c>
      <c r="BN20" s="1">
        <v>42064</v>
      </c>
      <c r="BO20" s="2">
        <v>310</v>
      </c>
      <c r="BP20" s="2">
        <v>121569.83366666667</v>
      </c>
      <c r="BQ20" s="1">
        <v>42156</v>
      </c>
      <c r="BR20" s="2">
        <v>33550</v>
      </c>
      <c r="BS20" s="2">
        <v>40085005.58699999</v>
      </c>
      <c r="BT20" s="1">
        <v>42186</v>
      </c>
      <c r="BU20" s="2">
        <v>630</v>
      </c>
      <c r="BV20" s="2">
        <v>421763.58</v>
      </c>
      <c r="BW20" s="1">
        <v>42736</v>
      </c>
      <c r="BX20" s="2">
        <v>650</v>
      </c>
      <c r="BY20" s="2">
        <v>339339</v>
      </c>
      <c r="BZ20" s="1">
        <v>42217</v>
      </c>
      <c r="CD20" s="2">
        <v>470</v>
      </c>
      <c r="CE20" s="2">
        <v>208834.50569333334</v>
      </c>
      <c r="CF20" s="1">
        <v>43282</v>
      </c>
      <c r="CJ20" s="2">
        <v>260</v>
      </c>
      <c r="CK20" s="2">
        <v>130984.85400000001</v>
      </c>
      <c r="CL20" s="1">
        <v>42339</v>
      </c>
      <c r="DH20" s="2">
        <v>90</v>
      </c>
      <c r="DI20" s="2">
        <v>56469.498453333334</v>
      </c>
      <c r="DJ20" s="1">
        <v>45017</v>
      </c>
      <c r="DN20" s="2">
        <v>160</v>
      </c>
      <c r="DO20" s="2">
        <v>55990.189200000001</v>
      </c>
      <c r="DP20" s="1">
        <v>43252</v>
      </c>
      <c r="DQ20" s="2">
        <v>310</v>
      </c>
      <c r="DR20" s="2">
        <v>152671.22640000001</v>
      </c>
      <c r="DS20" s="1">
        <v>42644</v>
      </c>
      <c r="DT20" s="2">
        <v>420</v>
      </c>
      <c r="DU20" s="2">
        <v>53301.483</v>
      </c>
      <c r="DV20" s="1">
        <v>44652</v>
      </c>
      <c r="DW20" s="2">
        <v>46698536.156450666</v>
      </c>
      <c r="DX20" s="2">
        <v>191980.56042933333</v>
      </c>
    </row>
    <row r="21" spans="1:128">
      <c r="A21">
        <v>2024</v>
      </c>
      <c r="B21" t="str">
        <f t="shared" si="2"/>
        <v>CAPIVASERTIB (TRUQAP, ABC FILM-CTD TABS, 200MG, NA VOL) (C)</v>
      </c>
      <c r="C21" t="s">
        <v>172</v>
      </c>
      <c r="D21" t="s">
        <v>173</v>
      </c>
      <c r="E21" t="s">
        <v>105</v>
      </c>
      <c r="F21" t="s">
        <v>106</v>
      </c>
      <c r="G21" t="s">
        <v>107</v>
      </c>
      <c r="H21" t="s">
        <v>659</v>
      </c>
      <c r="I21" t="s">
        <v>539</v>
      </c>
      <c r="J21" t="str">
        <f t="shared" si="0"/>
        <v>L1</v>
      </c>
      <c r="K21" t="s">
        <v>645</v>
      </c>
      <c r="L21" t="str">
        <f t="shared" si="1"/>
        <v>L1 ANTINEOPLASTICS</v>
      </c>
      <c r="M21" s="6">
        <f t="shared" si="3"/>
        <v>45413</v>
      </c>
      <c r="N21" s="6">
        <f t="shared" si="4"/>
        <v>45413</v>
      </c>
      <c r="O21" s="6">
        <f t="shared" si="5"/>
        <v>45383</v>
      </c>
      <c r="P21" s="6">
        <f t="shared" si="6"/>
        <v>45261</v>
      </c>
      <c r="Q21" s="7">
        <f t="shared" si="7"/>
        <v>1</v>
      </c>
      <c r="R21" s="7">
        <f t="shared" si="8"/>
        <v>1</v>
      </c>
      <c r="S21" s="7">
        <f t="shared" si="9"/>
        <v>4</v>
      </c>
      <c r="T21" s="8">
        <f t="shared" si="10"/>
        <v>5.9379597672487719E-3</v>
      </c>
      <c r="U21">
        <f t="shared" si="11"/>
        <v>10</v>
      </c>
      <c r="V21" s="10">
        <v>718.11</v>
      </c>
      <c r="W21" s="10">
        <v>141.3316584269663</v>
      </c>
      <c r="X21" s="10">
        <v>142.43134531819805</v>
      </c>
      <c r="Y21" s="10">
        <v>452.53506961521475</v>
      </c>
      <c r="Z21" s="13">
        <f t="shared" si="12"/>
        <v>0.19681059785682736</v>
      </c>
      <c r="AA21" s="13">
        <f t="shared" si="13"/>
        <v>0.63017513976300954</v>
      </c>
      <c r="AB21" s="13">
        <f t="shared" si="14"/>
        <v>0.19834196058848652</v>
      </c>
      <c r="AC21" s="1">
        <v>45261</v>
      </c>
      <c r="AD21" s="1">
        <v>45200</v>
      </c>
      <c r="AE21" s="1">
        <v>45261</v>
      </c>
      <c r="AF21" s="1">
        <v>45200</v>
      </c>
      <c r="AG21" s="1">
        <v>45261</v>
      </c>
      <c r="AH21" s="2">
        <v>18304</v>
      </c>
      <c r="AI21" s="2">
        <v>2684808</v>
      </c>
      <c r="AJ21" s="1">
        <v>45383</v>
      </c>
      <c r="AT21" s="2">
        <v>56429</v>
      </c>
      <c r="AU21" s="2">
        <v>7975203.3504000008</v>
      </c>
      <c r="AV21" s="1">
        <v>45566</v>
      </c>
      <c r="AW21" s="2">
        <v>0</v>
      </c>
      <c r="AX21" s="2">
        <v>0</v>
      </c>
      <c r="AY21" s="1">
        <v>45689</v>
      </c>
      <c r="AZ21" s="2">
        <v>54848</v>
      </c>
      <c r="BA21" s="2">
        <v>4236711.7319999998</v>
      </c>
      <c r="BB21" s="1">
        <v>45413</v>
      </c>
      <c r="BF21" s="2">
        <v>0</v>
      </c>
      <c r="BG21" s="2">
        <v>0</v>
      </c>
      <c r="BH21" s="1">
        <v>45689</v>
      </c>
      <c r="BL21" s="2">
        <v>0</v>
      </c>
      <c r="BM21" s="2">
        <v>0</v>
      </c>
      <c r="BN21" s="1">
        <v>45444</v>
      </c>
      <c r="BO21" s="2">
        <v>2944</v>
      </c>
      <c r="BP21" s="2">
        <v>428051.8396666667</v>
      </c>
      <c r="BQ21" s="1">
        <v>45505</v>
      </c>
      <c r="BR21" s="2">
        <v>418496</v>
      </c>
      <c r="BS21" s="2">
        <v>189475204.62799996</v>
      </c>
      <c r="BT21" s="1">
        <v>45261</v>
      </c>
      <c r="BU21" s="2">
        <v>8192</v>
      </c>
      <c r="BV21" s="2">
        <v>1385348.3093333333</v>
      </c>
      <c r="BW21" s="1">
        <v>45413</v>
      </c>
      <c r="BX21" s="2">
        <v>3904</v>
      </c>
      <c r="BY21" s="2">
        <v>591419.4</v>
      </c>
      <c r="BZ21" s="1">
        <v>45505</v>
      </c>
      <c r="CD21" s="2">
        <v>192</v>
      </c>
      <c r="CE21" s="2">
        <v>28765.604959</v>
      </c>
      <c r="CF21" s="1">
        <v>45597</v>
      </c>
      <c r="CP21" s="2">
        <v>0</v>
      </c>
      <c r="CQ21" s="2">
        <v>0</v>
      </c>
      <c r="CR21" s="1">
        <v>45748</v>
      </c>
      <c r="CV21" s="2">
        <v>896</v>
      </c>
      <c r="CW21" s="2">
        <v>92106.627509333324</v>
      </c>
      <c r="CX21" s="1">
        <v>45536</v>
      </c>
      <c r="DB21" s="2">
        <v>0</v>
      </c>
      <c r="DC21" s="2">
        <v>0</v>
      </c>
      <c r="DD21" s="1">
        <v>45717</v>
      </c>
      <c r="DH21" s="2">
        <v>640</v>
      </c>
      <c r="DI21" s="2">
        <v>87235.47888000001</v>
      </c>
      <c r="DJ21" s="1">
        <v>45566</v>
      </c>
      <c r="DW21" s="2">
        <v>85028322.72323899</v>
      </c>
      <c r="DX21" s="2">
        <v>121956532.2475093</v>
      </c>
    </row>
    <row r="22" spans="1:128">
      <c r="A22">
        <v>2022</v>
      </c>
      <c r="B22" t="str">
        <f t="shared" si="2"/>
        <v>CAPMATINIB (TABRECTA, ABC FILM-CTD TABS, 200MG, NA VOL) (C,O)</v>
      </c>
      <c r="C22" t="s">
        <v>174</v>
      </c>
      <c r="D22" t="s">
        <v>175</v>
      </c>
      <c r="E22" t="s">
        <v>105</v>
      </c>
      <c r="F22" t="s">
        <v>106</v>
      </c>
      <c r="G22" t="s">
        <v>107</v>
      </c>
      <c r="H22" t="s">
        <v>650</v>
      </c>
      <c r="I22" t="s">
        <v>539</v>
      </c>
      <c r="J22" t="str">
        <f t="shared" si="0"/>
        <v>L1</v>
      </c>
      <c r="K22" t="s">
        <v>645</v>
      </c>
      <c r="L22" t="str">
        <f t="shared" si="1"/>
        <v>L1 ANTINEOPLASTICS</v>
      </c>
      <c r="M22" s="6">
        <f t="shared" si="3"/>
        <v>44044</v>
      </c>
      <c r="N22" s="6">
        <f t="shared" si="4"/>
        <v>44044</v>
      </c>
      <c r="O22" s="6">
        <f t="shared" si="5"/>
        <v>44805</v>
      </c>
      <c r="P22" s="6">
        <f t="shared" si="6"/>
        <v>43952</v>
      </c>
      <c r="Q22" s="7">
        <f t="shared" si="7"/>
        <v>25</v>
      </c>
      <c r="R22" s="7">
        <f t="shared" si="8"/>
        <v>25</v>
      </c>
      <c r="S22" s="7">
        <f t="shared" si="9"/>
        <v>28</v>
      </c>
      <c r="T22" s="8">
        <f t="shared" si="10"/>
        <v>5.1905681965193774E-4</v>
      </c>
      <c r="U22">
        <f t="shared" si="11"/>
        <v>16</v>
      </c>
      <c r="V22" s="10">
        <v>88.545175438596488</v>
      </c>
      <c r="W22" s="10">
        <v>89.745111964392478</v>
      </c>
      <c r="X22" s="10">
        <v>81.42305997846141</v>
      </c>
      <c r="Y22" s="10">
        <v>251.62110776301753</v>
      </c>
      <c r="Z22" s="13">
        <f t="shared" si="12"/>
        <v>1.0135516872585353</v>
      </c>
      <c r="AA22" s="13">
        <f t="shared" si="13"/>
        <v>2.8417257802770912</v>
      </c>
      <c r="AB22" s="13">
        <f t="shared" si="14"/>
        <v>0.91956517760728751</v>
      </c>
      <c r="AD22" s="1">
        <v>43922</v>
      </c>
      <c r="AE22" s="1">
        <v>43952</v>
      </c>
      <c r="AF22" s="1">
        <v>43922</v>
      </c>
      <c r="AG22" s="1">
        <v>43952</v>
      </c>
      <c r="AH22" s="2">
        <v>2640</v>
      </c>
      <c r="AI22" s="2">
        <v>234688</v>
      </c>
      <c r="AJ22" s="1">
        <v>44805</v>
      </c>
      <c r="AQ22" s="2">
        <v>639</v>
      </c>
      <c r="AR22" s="2">
        <v>37181.1132</v>
      </c>
      <c r="AS22" s="1">
        <v>44440</v>
      </c>
      <c r="AT22" s="2">
        <v>0</v>
      </c>
      <c r="AU22" s="2">
        <v>0</v>
      </c>
      <c r="AV22" s="1">
        <v>44774</v>
      </c>
      <c r="AW22" s="2">
        <v>32548</v>
      </c>
      <c r="AX22" s="2">
        <v>2921024.1455999999</v>
      </c>
      <c r="AY22" s="1">
        <v>45078</v>
      </c>
      <c r="AZ22" s="2">
        <v>53200</v>
      </c>
      <c r="BA22" s="2">
        <v>2390826.8720666668</v>
      </c>
      <c r="BB22" s="1">
        <v>44044</v>
      </c>
      <c r="BF22" s="2">
        <v>120</v>
      </c>
      <c r="BG22" s="2">
        <v>10453.222833333333</v>
      </c>
      <c r="BH22" s="1">
        <v>44805</v>
      </c>
      <c r="BI22" s="2">
        <v>3237</v>
      </c>
      <c r="BJ22" s="2">
        <v>321903.6876</v>
      </c>
      <c r="BK22" s="1">
        <v>45047</v>
      </c>
      <c r="BL22" s="2">
        <v>480</v>
      </c>
      <c r="BM22" s="2">
        <v>44538.102000000006</v>
      </c>
      <c r="BN22" s="1">
        <v>44713</v>
      </c>
      <c r="BR22" s="2">
        <v>209776</v>
      </c>
      <c r="BS22" s="2">
        <v>52867874.239999995</v>
      </c>
      <c r="BT22" s="1">
        <v>43952</v>
      </c>
      <c r="BU22" s="2">
        <v>16800</v>
      </c>
      <c r="BV22" s="2">
        <v>1228097.1218000001</v>
      </c>
      <c r="BW22" s="1">
        <v>44348</v>
      </c>
      <c r="BX22" s="2">
        <v>2040</v>
      </c>
      <c r="BY22" s="2">
        <v>193982.58000000002</v>
      </c>
      <c r="BZ22" s="1">
        <v>44774</v>
      </c>
      <c r="CD22" s="2">
        <v>120</v>
      </c>
      <c r="CE22" s="2">
        <v>10353.598735666666</v>
      </c>
      <c r="CF22" s="1">
        <v>44835</v>
      </c>
      <c r="CP22" s="2">
        <v>960</v>
      </c>
      <c r="CQ22" s="2">
        <v>86927.828803333337</v>
      </c>
      <c r="CR22" s="1">
        <v>45139</v>
      </c>
      <c r="CV22" s="2">
        <v>3600</v>
      </c>
      <c r="CW22" s="2">
        <v>159449.572896</v>
      </c>
      <c r="CX22" s="1">
        <v>44652</v>
      </c>
      <c r="DK22" s="2">
        <v>1721</v>
      </c>
      <c r="DL22" s="2">
        <v>68440.574400000012</v>
      </c>
      <c r="DM22" s="1">
        <v>44287</v>
      </c>
      <c r="DN22" s="2">
        <v>720</v>
      </c>
      <c r="DO22" s="2">
        <v>71177.660400000008</v>
      </c>
      <c r="DP22" s="1">
        <v>44835</v>
      </c>
      <c r="DQ22" s="2">
        <v>480</v>
      </c>
      <c r="DR22" s="2">
        <v>14341.734</v>
      </c>
      <c r="DS22" s="1">
        <v>45505</v>
      </c>
      <c r="DW22" s="2">
        <v>24032961.29300233</v>
      </c>
      <c r="DX22" s="2">
        <v>36628298.761332661</v>
      </c>
    </row>
    <row r="23" spans="1:128">
      <c r="A23">
        <v>2022</v>
      </c>
      <c r="B23" t="str">
        <f t="shared" si="2"/>
        <v xml:space="preserve">CARIPRAZINE (VRAYLAR, ACA CAPSULES, 1.5MG, NA VOL) </v>
      </c>
      <c r="C23" t="s">
        <v>176</v>
      </c>
      <c r="D23" t="s">
        <v>177</v>
      </c>
      <c r="E23" t="s">
        <v>132</v>
      </c>
      <c r="F23" t="s">
        <v>178</v>
      </c>
      <c r="G23" t="s">
        <v>107</v>
      </c>
      <c r="I23" t="s">
        <v>550</v>
      </c>
      <c r="J23" t="str">
        <f t="shared" si="0"/>
        <v>N5</v>
      </c>
      <c r="K23" t="s">
        <v>660</v>
      </c>
      <c r="L23" t="str">
        <f t="shared" si="1"/>
        <v>N5 PSYCHOLEPTICS</v>
      </c>
      <c r="M23" s="6">
        <f t="shared" si="3"/>
        <v>42917</v>
      </c>
      <c r="N23" s="6">
        <f t="shared" si="4"/>
        <v>42917</v>
      </c>
      <c r="O23" s="6">
        <f t="shared" si="5"/>
        <v>44713</v>
      </c>
      <c r="P23" s="6">
        <f t="shared" si="6"/>
        <v>42430</v>
      </c>
      <c r="Q23" s="7">
        <f t="shared" si="7"/>
        <v>59</v>
      </c>
      <c r="R23" s="7">
        <f t="shared" si="8"/>
        <v>59</v>
      </c>
      <c r="S23" s="7">
        <f t="shared" si="9"/>
        <v>75</v>
      </c>
      <c r="T23" s="8">
        <f t="shared" si="10"/>
        <v>5.4197986815583445E-3</v>
      </c>
      <c r="U23">
        <f t="shared" si="11"/>
        <v>24</v>
      </c>
      <c r="V23" s="10">
        <v>5.0791474524800364</v>
      </c>
      <c r="W23" s="10">
        <v>3.4962790501467955</v>
      </c>
      <c r="X23" s="10">
        <v>2.7209703574317263</v>
      </c>
      <c r="Y23" s="10">
        <v>63.707875815236825</v>
      </c>
      <c r="Z23" s="13">
        <f t="shared" si="12"/>
        <v>0.68835943095915419</v>
      </c>
      <c r="AA23" s="13">
        <f t="shared" si="13"/>
        <v>12.543025460725632</v>
      </c>
      <c r="AB23" s="13">
        <f t="shared" si="14"/>
        <v>0.53571399194231628</v>
      </c>
      <c r="AC23" s="1">
        <v>42430</v>
      </c>
      <c r="AD23" s="1">
        <v>43831</v>
      </c>
      <c r="AE23" s="1">
        <v>42430</v>
      </c>
      <c r="AF23" s="1">
        <v>43831</v>
      </c>
      <c r="AG23" s="1">
        <v>42430</v>
      </c>
      <c r="AH23" s="2">
        <v>482820</v>
      </c>
      <c r="AI23" s="2">
        <v>2450525</v>
      </c>
      <c r="AJ23" s="1">
        <v>44713</v>
      </c>
      <c r="AK23" s="2">
        <v>178110</v>
      </c>
      <c r="AL23" s="2">
        <v>449744.70259999996</v>
      </c>
      <c r="AN23" s="2">
        <v>16047</v>
      </c>
      <c r="AO23" s="2">
        <v>35904.303599999999</v>
      </c>
      <c r="AP23" s="1">
        <v>43831</v>
      </c>
      <c r="AT23" s="2">
        <v>1115527</v>
      </c>
      <c r="AU23" s="2">
        <v>4125582.1331999996</v>
      </c>
      <c r="AV23" s="1">
        <v>43191</v>
      </c>
      <c r="AW23" s="2">
        <v>402754</v>
      </c>
      <c r="AX23" s="2">
        <v>817598.16599999997</v>
      </c>
      <c r="AY23" s="1">
        <v>43435</v>
      </c>
      <c r="BC23" s="2">
        <v>70970</v>
      </c>
      <c r="BD23" s="2">
        <v>240047.66280000002</v>
      </c>
      <c r="BE23" s="1">
        <v>42917</v>
      </c>
      <c r="BF23" s="2">
        <v>14700</v>
      </c>
      <c r="BG23" s="2">
        <v>43923.271166666666</v>
      </c>
      <c r="BH23" s="1">
        <v>43556</v>
      </c>
      <c r="BI23" s="2">
        <v>1393375</v>
      </c>
      <c r="BJ23" s="2">
        <v>3096754.0164000001</v>
      </c>
      <c r="BK23" s="1">
        <v>43678</v>
      </c>
      <c r="BL23" s="2">
        <v>68722</v>
      </c>
      <c r="BM23" s="2">
        <v>274909.21453333332</v>
      </c>
      <c r="BN23" s="1">
        <v>42917</v>
      </c>
      <c r="BO23" s="2">
        <v>94052</v>
      </c>
      <c r="BP23" s="2">
        <v>423118.00483333331</v>
      </c>
      <c r="BQ23" s="1">
        <v>43344</v>
      </c>
      <c r="BR23" s="2">
        <v>25599850</v>
      </c>
      <c r="BS23" s="2">
        <v>1631024292.6979997</v>
      </c>
      <c r="BT23" s="1">
        <v>42430</v>
      </c>
      <c r="BU23" s="2">
        <v>175784</v>
      </c>
      <c r="BV23" s="2">
        <v>1232719.625133333</v>
      </c>
      <c r="BW23" s="1">
        <v>43374</v>
      </c>
      <c r="BX23" s="2">
        <v>143983</v>
      </c>
      <c r="BY23" s="2">
        <v>460210.80600000004</v>
      </c>
      <c r="BZ23" s="1">
        <v>44256</v>
      </c>
      <c r="CD23" s="2">
        <v>278488</v>
      </c>
      <c r="CE23" s="2">
        <v>636047.19086533342</v>
      </c>
      <c r="CF23" s="1">
        <v>43556</v>
      </c>
      <c r="CG23" s="2">
        <v>35196</v>
      </c>
      <c r="CH23" s="2">
        <v>42865.600800000007</v>
      </c>
      <c r="CI23" s="1">
        <v>43101</v>
      </c>
      <c r="CJ23" s="2">
        <v>193184</v>
      </c>
      <c r="CK23" s="2">
        <v>516734.98799999995</v>
      </c>
      <c r="CL23" s="1">
        <v>43374</v>
      </c>
      <c r="CM23" s="2">
        <v>289408</v>
      </c>
      <c r="CN23" s="2">
        <v>850074.77280000004</v>
      </c>
      <c r="CO23" s="1">
        <v>44378</v>
      </c>
      <c r="CP23" s="2">
        <v>306990</v>
      </c>
      <c r="CQ23" s="2">
        <v>1038473.2212446667</v>
      </c>
      <c r="CR23" s="1">
        <v>43101</v>
      </c>
      <c r="CS23" s="2">
        <v>18844</v>
      </c>
      <c r="CT23" s="2">
        <v>98388.919200000004</v>
      </c>
      <c r="CU23" s="1">
        <v>43617</v>
      </c>
      <c r="CY23" s="2">
        <v>11137</v>
      </c>
      <c r="CZ23" s="2">
        <v>43949.993999999999</v>
      </c>
      <c r="DA23" s="1">
        <v>43344</v>
      </c>
      <c r="DH23" s="2">
        <v>775320</v>
      </c>
      <c r="DI23" s="2">
        <v>1759274.9853333335</v>
      </c>
      <c r="DJ23" s="1">
        <v>43132</v>
      </c>
      <c r="DK23" s="2">
        <v>515875</v>
      </c>
      <c r="DL23" s="2">
        <v>1156855.128</v>
      </c>
      <c r="DM23" s="1">
        <v>43374</v>
      </c>
      <c r="DN23" s="2">
        <v>211624</v>
      </c>
      <c r="DO23" s="2">
        <v>592180.11600000004</v>
      </c>
      <c r="DP23" s="1">
        <v>43466</v>
      </c>
      <c r="DQ23" s="2">
        <v>82572</v>
      </c>
      <c r="DR23" s="2">
        <v>251725.39919999999</v>
      </c>
      <c r="DS23" s="1">
        <v>43282</v>
      </c>
      <c r="DT23" s="2">
        <v>0</v>
      </c>
      <c r="DU23" s="2">
        <v>0</v>
      </c>
      <c r="DV23" s="1">
        <v>45778</v>
      </c>
      <c r="DW23" s="2">
        <v>143447576.27582464</v>
      </c>
      <c r="DX23" s="2">
        <v>1508214323.6438854</v>
      </c>
    </row>
    <row r="24" spans="1:128">
      <c r="A24">
        <v>2023</v>
      </c>
      <c r="B24" t="str">
        <f t="shared" si="2"/>
        <v xml:space="preserve">CENOBAMATE (XCOPRI, ABC FILM-CTD TABS, 200MG, NA VOL) </v>
      </c>
      <c r="C24" t="s">
        <v>179</v>
      </c>
      <c r="D24" t="s">
        <v>180</v>
      </c>
      <c r="E24" t="s">
        <v>105</v>
      </c>
      <c r="F24" t="s">
        <v>106</v>
      </c>
      <c r="G24" t="s">
        <v>107</v>
      </c>
      <c r="I24" t="s">
        <v>551</v>
      </c>
      <c r="J24" t="str">
        <f t="shared" si="0"/>
        <v>N3</v>
      </c>
      <c r="K24" t="s">
        <v>661</v>
      </c>
      <c r="L24" t="str">
        <f t="shared" si="1"/>
        <v>N3 ANTI-EPILEPTICS</v>
      </c>
      <c r="M24" s="6">
        <f t="shared" si="3"/>
        <v>44256</v>
      </c>
      <c r="N24" s="6">
        <f t="shared" si="4"/>
        <v>44256</v>
      </c>
      <c r="O24" s="6">
        <f t="shared" si="5"/>
        <v>45261</v>
      </c>
      <c r="P24" s="6">
        <f t="shared" si="6"/>
        <v>43952</v>
      </c>
      <c r="Q24" s="7">
        <f t="shared" si="7"/>
        <v>33</v>
      </c>
      <c r="R24" s="7">
        <f t="shared" si="8"/>
        <v>33</v>
      </c>
      <c r="S24" s="7">
        <f t="shared" si="9"/>
        <v>43</v>
      </c>
      <c r="T24" s="8">
        <f t="shared" si="10"/>
        <v>1.6561015103936834E-3</v>
      </c>
      <c r="U24">
        <f t="shared" si="11"/>
        <v>23</v>
      </c>
      <c r="V24" s="10">
        <v>9.2072009291521493</v>
      </c>
      <c r="W24" s="10" t="e">
        <v>#NUM!</v>
      </c>
      <c r="X24" s="10" t="e">
        <v>#NUM!</v>
      </c>
      <c r="Y24" s="10">
        <v>51.180707548193062</v>
      </c>
      <c r="Z24" s="13" t="str">
        <f t="shared" si="12"/>
        <v/>
      </c>
      <c r="AA24" s="13">
        <f t="shared" si="13"/>
        <v>5.5587694829318846</v>
      </c>
      <c r="AB24" s="13" t="str">
        <f t="shared" si="14"/>
        <v/>
      </c>
      <c r="AD24" s="1">
        <v>43922</v>
      </c>
      <c r="AE24" s="1">
        <v>43952</v>
      </c>
      <c r="AF24" s="1">
        <v>43922</v>
      </c>
      <c r="AG24" s="1">
        <v>43952</v>
      </c>
      <c r="AH24" s="2">
        <v>81900</v>
      </c>
      <c r="AI24" s="2">
        <v>748795</v>
      </c>
      <c r="AJ24" s="1">
        <v>45261</v>
      </c>
      <c r="AN24" s="2">
        <v>147398</v>
      </c>
      <c r="AO24" s="2">
        <v>771636.00360000005</v>
      </c>
      <c r="AP24" s="1">
        <v>44805</v>
      </c>
      <c r="AQ24" s="2">
        <v>613076</v>
      </c>
      <c r="AR24" s="2">
        <v>1650374.8536</v>
      </c>
      <c r="AS24" s="1">
        <v>44317</v>
      </c>
      <c r="AT24" s="2">
        <v>1093882</v>
      </c>
      <c r="AU24" s="2">
        <v>5019433.8744000001</v>
      </c>
      <c r="AV24" s="1">
        <v>44348</v>
      </c>
      <c r="AW24" s="2">
        <v>522503</v>
      </c>
      <c r="AX24" s="2">
        <v>4124393.3279999997</v>
      </c>
      <c r="AY24" s="1">
        <v>44713</v>
      </c>
      <c r="BC24" s="2">
        <v>111426</v>
      </c>
      <c r="BD24" s="2">
        <v>579693.93239999993</v>
      </c>
      <c r="BE24" s="1">
        <v>44256</v>
      </c>
      <c r="BF24" s="2">
        <v>73052</v>
      </c>
      <c r="BG24" s="2">
        <v>329602.29066666664</v>
      </c>
      <c r="BH24" s="1">
        <v>44593</v>
      </c>
      <c r="BI24" s="2">
        <v>1169039</v>
      </c>
      <c r="BJ24" s="2">
        <v>6173748.8075999999</v>
      </c>
      <c r="BK24" s="1">
        <v>44805</v>
      </c>
      <c r="BL24" s="2">
        <v>113442</v>
      </c>
      <c r="BM24" s="2">
        <v>626558.80933333328</v>
      </c>
      <c r="BN24" s="1">
        <v>44256</v>
      </c>
      <c r="BO24" s="2">
        <v>977802</v>
      </c>
      <c r="BP24" s="2">
        <v>8383902.6243333332</v>
      </c>
      <c r="BQ24" s="1">
        <v>44470</v>
      </c>
      <c r="BR24" s="2">
        <v>3990640</v>
      </c>
      <c r="BS24" s="2">
        <v>197281691.77999994</v>
      </c>
      <c r="BT24" s="1">
        <v>43952</v>
      </c>
      <c r="BU24" s="2">
        <v>71904</v>
      </c>
      <c r="BV24" s="2">
        <v>382033.96083333343</v>
      </c>
      <c r="BW24" s="1">
        <v>44835</v>
      </c>
      <c r="BX24" s="2">
        <v>117012</v>
      </c>
      <c r="BY24" s="2">
        <v>733855.2672</v>
      </c>
      <c r="BZ24" s="1">
        <v>44378</v>
      </c>
      <c r="CD24" s="2">
        <v>199234</v>
      </c>
      <c r="CE24" s="2">
        <v>766402.90642300004</v>
      </c>
      <c r="CF24" s="1">
        <v>44593</v>
      </c>
      <c r="CG24" s="2">
        <v>10976</v>
      </c>
      <c r="CH24" s="2">
        <v>62653.166399999995</v>
      </c>
      <c r="CI24" s="1">
        <v>45078</v>
      </c>
      <c r="CJ24" s="2">
        <v>51450</v>
      </c>
      <c r="CK24" s="2">
        <v>261610.23240000001</v>
      </c>
      <c r="CL24" s="1">
        <v>44774</v>
      </c>
      <c r="CM24" s="2">
        <v>93296</v>
      </c>
      <c r="CN24" s="2">
        <v>925212.63119999995</v>
      </c>
      <c r="CO24" s="1">
        <v>45047</v>
      </c>
      <c r="CP24" s="2">
        <v>22736</v>
      </c>
      <c r="CQ24" s="2">
        <v>231027.61185000004</v>
      </c>
      <c r="CR24" s="1">
        <v>44256</v>
      </c>
      <c r="CS24" s="2">
        <v>99134</v>
      </c>
      <c r="CT24" s="2">
        <v>690267.73200000008</v>
      </c>
      <c r="CU24" s="1">
        <v>45017</v>
      </c>
      <c r="CY24" s="2">
        <v>2632</v>
      </c>
      <c r="CZ24" s="2">
        <v>17870.859600000003</v>
      </c>
      <c r="DA24" s="1">
        <v>44440</v>
      </c>
      <c r="DH24" s="2">
        <v>546308</v>
      </c>
      <c r="DI24" s="2">
        <v>2771883.5450666668</v>
      </c>
      <c r="DJ24" s="1">
        <v>44501</v>
      </c>
      <c r="DK24" s="2">
        <v>82673</v>
      </c>
      <c r="DL24" s="2">
        <v>364166.68200000003</v>
      </c>
      <c r="DM24" s="1">
        <v>44501</v>
      </c>
      <c r="DN24" s="2">
        <v>61964</v>
      </c>
      <c r="DO24" s="2">
        <v>246021.5208</v>
      </c>
      <c r="DP24" s="1">
        <v>44743</v>
      </c>
      <c r="DW24" s="2">
        <v>35188005.431910336</v>
      </c>
      <c r="DX24" s="2">
        <v>197954831.98779598</v>
      </c>
    </row>
    <row r="25" spans="1:128">
      <c r="A25">
        <v>2023</v>
      </c>
      <c r="B25" t="str">
        <f t="shared" si="2"/>
        <v>CILTACABTAGENE AUTOLEUCEL (CARVYKTI, FQE INFUSION BAGS, NA INTSTR, NA VOL) (B,C,O)</v>
      </c>
      <c r="C25" t="s">
        <v>181</v>
      </c>
      <c r="D25" t="s">
        <v>182</v>
      </c>
      <c r="E25" t="s">
        <v>158</v>
      </c>
      <c r="F25" t="s">
        <v>159</v>
      </c>
      <c r="G25" t="s">
        <v>107</v>
      </c>
      <c r="H25" t="s">
        <v>657</v>
      </c>
      <c r="I25" t="s">
        <v>547</v>
      </c>
      <c r="J25" t="str">
        <f t="shared" si="0"/>
        <v>L1</v>
      </c>
      <c r="K25" t="s">
        <v>645</v>
      </c>
      <c r="L25" t="str">
        <f t="shared" si="1"/>
        <v>L1 ANTINEOPLASTICS</v>
      </c>
      <c r="M25" s="6">
        <f t="shared" si="3"/>
        <v>44958</v>
      </c>
      <c r="N25" s="6">
        <f t="shared" si="4"/>
        <v>44958</v>
      </c>
      <c r="O25" s="6" t="str">
        <f t="shared" si="5"/>
        <v/>
      </c>
      <c r="P25" s="6" t="str">
        <f t="shared" si="6"/>
        <v/>
      </c>
      <c r="Q25" s="7" t="str">
        <f t="shared" si="7"/>
        <v/>
      </c>
      <c r="R25" s="7" t="str">
        <f t="shared" si="8"/>
        <v/>
      </c>
      <c r="S25" s="7" t="str">
        <f t="shared" si="9"/>
        <v/>
      </c>
      <c r="T25" s="8">
        <f t="shared" si="10"/>
        <v>0</v>
      </c>
      <c r="U25">
        <f t="shared" si="11"/>
        <v>1</v>
      </c>
      <c r="V25" s="10" t="s">
        <v>536</v>
      </c>
      <c r="W25" s="10">
        <v>425106</v>
      </c>
      <c r="X25" s="10">
        <v>425106</v>
      </c>
      <c r="Y25" s="10" t="s">
        <v>536</v>
      </c>
      <c r="Z25" s="13" t="str">
        <f t="shared" si="12"/>
        <v/>
      </c>
      <c r="AA25" s="13" t="str">
        <f t="shared" si="13"/>
        <v/>
      </c>
      <c r="AB25" s="13" t="str">
        <f t="shared" si="14"/>
        <v/>
      </c>
      <c r="AD25" s="1">
        <v>45017</v>
      </c>
      <c r="AF25" s="1">
        <v>45017</v>
      </c>
      <c r="AG25" s="1">
        <v>44958</v>
      </c>
      <c r="AN25" s="2">
        <v>0</v>
      </c>
      <c r="AO25" s="2">
        <v>0</v>
      </c>
      <c r="AP25" s="1">
        <v>45748</v>
      </c>
      <c r="AT25" s="2">
        <v>133</v>
      </c>
      <c r="AU25" s="2">
        <v>56539098</v>
      </c>
      <c r="AV25" s="1">
        <v>44958</v>
      </c>
      <c r="BO25" s="2">
        <v>0</v>
      </c>
      <c r="BP25" s="2">
        <v>0</v>
      </c>
      <c r="BQ25" s="1">
        <v>45658</v>
      </c>
      <c r="DW25" s="2">
        <v>56539098</v>
      </c>
    </row>
    <row r="26" spans="1:128">
      <c r="A26">
        <v>2023</v>
      </c>
      <c r="B26" t="str">
        <f t="shared" si="2"/>
        <v xml:space="preserve">CLASCOTERONE (WINLEVI, MTA CREAM, 1%, 30G) </v>
      </c>
      <c r="C26" t="s">
        <v>183</v>
      </c>
      <c r="D26" t="s">
        <v>184</v>
      </c>
      <c r="E26" t="s">
        <v>185</v>
      </c>
      <c r="F26" t="s">
        <v>186</v>
      </c>
      <c r="G26" t="s">
        <v>187</v>
      </c>
      <c r="I26" t="s">
        <v>553</v>
      </c>
      <c r="J26" t="str">
        <f t="shared" si="0"/>
        <v>D10</v>
      </c>
      <c r="K26" t="s">
        <v>662</v>
      </c>
      <c r="L26" t="str">
        <f t="shared" si="1"/>
        <v>D10 ANTI-ACANE PREPARATIONS</v>
      </c>
      <c r="M26" s="6">
        <f t="shared" si="3"/>
        <v>45689</v>
      </c>
      <c r="N26" s="6">
        <f t="shared" si="4"/>
        <v>45689</v>
      </c>
      <c r="O26" s="6">
        <f t="shared" si="5"/>
        <v>45170</v>
      </c>
      <c r="P26" s="6">
        <f t="shared" si="6"/>
        <v>44470</v>
      </c>
      <c r="Q26" s="7">
        <f t="shared" si="7"/>
        <v>17</v>
      </c>
      <c r="R26" s="7">
        <f t="shared" si="8"/>
        <v>17</v>
      </c>
      <c r="S26" s="7">
        <f t="shared" si="9"/>
        <v>23</v>
      </c>
      <c r="T26" s="8">
        <f t="shared" si="10"/>
        <v>8.1070868219535533E-3</v>
      </c>
      <c r="U26">
        <f t="shared" si="11"/>
        <v>3</v>
      </c>
      <c r="V26" s="10">
        <v>8.5140733514505378</v>
      </c>
      <c r="W26" s="10" t="e">
        <v>#NUM!</v>
      </c>
      <c r="X26" s="10" t="e">
        <v>#NUM!</v>
      </c>
      <c r="Y26" s="10" t="s">
        <v>536</v>
      </c>
      <c r="Z26" s="13" t="str">
        <f t="shared" si="12"/>
        <v/>
      </c>
      <c r="AA26" s="13" t="str">
        <f t="shared" si="13"/>
        <v/>
      </c>
      <c r="AB26" s="13" t="str">
        <f t="shared" si="14"/>
        <v/>
      </c>
      <c r="AD26" s="1">
        <v>44470</v>
      </c>
      <c r="AE26" s="1">
        <v>44470</v>
      </c>
      <c r="AF26" s="1">
        <v>44470</v>
      </c>
      <c r="AG26" s="1">
        <v>44470</v>
      </c>
      <c r="AH26" s="2">
        <v>430530</v>
      </c>
      <c r="AI26" s="2">
        <v>3665564</v>
      </c>
      <c r="AJ26" s="1">
        <v>45170</v>
      </c>
      <c r="AK26" s="2">
        <v>131220</v>
      </c>
      <c r="AL26" s="2">
        <v>103089.54639999999</v>
      </c>
      <c r="BO26" s="2">
        <v>0</v>
      </c>
      <c r="BP26" s="2">
        <v>0</v>
      </c>
      <c r="BQ26" s="1">
        <v>45689</v>
      </c>
      <c r="BR26" s="2">
        <v>3842280</v>
      </c>
      <c r="BS26" s="2">
        <v>49903573.710999995</v>
      </c>
      <c r="BT26" s="1">
        <v>44470</v>
      </c>
      <c r="DW26" s="2">
        <v>662583.87479999987</v>
      </c>
      <c r="DX26" s="2">
        <v>53009643.382599995</v>
      </c>
    </row>
    <row r="27" spans="1:128">
      <c r="A27">
        <v>2023</v>
      </c>
      <c r="B27" t="str">
        <f t="shared" si="2"/>
        <v>CONCIZUMAB (ALHEMO, FRF P-F PENS, 100MG/1ML, NA VOL) (B,O)</v>
      </c>
      <c r="C27" t="s">
        <v>188</v>
      </c>
      <c r="D27" t="s">
        <v>189</v>
      </c>
      <c r="E27" t="s">
        <v>190</v>
      </c>
      <c r="F27" t="s">
        <v>191</v>
      </c>
      <c r="G27" t="s">
        <v>107</v>
      </c>
      <c r="H27" t="s">
        <v>646</v>
      </c>
      <c r="I27" t="s">
        <v>554</v>
      </c>
      <c r="J27" t="str">
        <f t="shared" si="0"/>
        <v>B2</v>
      </c>
      <c r="K27" t="s">
        <v>647</v>
      </c>
      <c r="L27" t="str">
        <f t="shared" si="1"/>
        <v>B2 BLOOD COAGULATION SYSTEM PRODUCTS</v>
      </c>
      <c r="M27" s="6">
        <f t="shared" si="3"/>
        <v>45231</v>
      </c>
      <c r="N27" s="6">
        <f t="shared" si="4"/>
        <v>45231</v>
      </c>
      <c r="O27" s="6" t="str">
        <f t="shared" si="5"/>
        <v/>
      </c>
      <c r="P27" s="6">
        <f t="shared" si="6"/>
        <v>45689</v>
      </c>
      <c r="Q27" s="7" t="str">
        <f t="shared" si="7"/>
        <v/>
      </c>
      <c r="R27" s="7" t="str">
        <f t="shared" si="8"/>
        <v/>
      </c>
      <c r="S27" s="7" t="str">
        <f t="shared" si="9"/>
        <v/>
      </c>
      <c r="T27" s="8">
        <f t="shared" si="10"/>
        <v>0</v>
      </c>
      <c r="U27">
        <f t="shared" si="11"/>
        <v>1</v>
      </c>
      <c r="V27" s="10" t="s">
        <v>536</v>
      </c>
      <c r="W27" s="10">
        <v>13759.546666666669</v>
      </c>
      <c r="X27" s="10">
        <v>13759.546666666669</v>
      </c>
      <c r="Y27" s="10" t="s">
        <v>536</v>
      </c>
      <c r="Z27" s="13" t="str">
        <f t="shared" si="12"/>
        <v/>
      </c>
      <c r="AA27" s="13" t="str">
        <f t="shared" si="13"/>
        <v/>
      </c>
      <c r="AB27" s="13" t="str">
        <f t="shared" si="14"/>
        <v/>
      </c>
      <c r="AC27" s="1">
        <v>45323</v>
      </c>
      <c r="AD27" s="1">
        <v>45292</v>
      </c>
      <c r="AE27" s="1">
        <v>45323</v>
      </c>
      <c r="AF27" s="1">
        <v>45292</v>
      </c>
      <c r="AG27" s="1">
        <v>45231</v>
      </c>
      <c r="AK27" s="2">
        <v>1</v>
      </c>
      <c r="AL27" s="2">
        <v>0</v>
      </c>
      <c r="AQ27" s="2">
        <v>0</v>
      </c>
      <c r="AR27" s="2">
        <v>0</v>
      </c>
      <c r="AS27" s="1">
        <v>45231</v>
      </c>
      <c r="AZ27" s="2">
        <v>203</v>
      </c>
      <c r="BA27" s="2">
        <v>2793187.9733333336</v>
      </c>
      <c r="BB27" s="1">
        <v>45323</v>
      </c>
      <c r="BR27" s="2">
        <v>0</v>
      </c>
      <c r="BS27" s="2">
        <v>0</v>
      </c>
      <c r="BT27" s="1">
        <v>45689</v>
      </c>
      <c r="BX27" s="2">
        <v>0</v>
      </c>
      <c r="BY27" s="2">
        <v>0</v>
      </c>
      <c r="BZ27" s="1">
        <v>45778</v>
      </c>
      <c r="DQ27" s="2">
        <v>0</v>
      </c>
      <c r="DR27" s="2">
        <v>0</v>
      </c>
      <c r="DS27" s="1">
        <v>45689</v>
      </c>
      <c r="DW27" s="2">
        <v>2036409.6032</v>
      </c>
      <c r="DX27" s="2">
        <v>756778.37013333337</v>
      </c>
    </row>
    <row r="28" spans="1:128">
      <c r="A28">
        <v>2024</v>
      </c>
      <c r="B28" t="str">
        <f t="shared" si="2"/>
        <v>DANICOPAN (VOYDEYA, ABC FILM-CTD TABS, NA INTSTR, NA VOL) (O)</v>
      </c>
      <c r="C28" t="s">
        <v>192</v>
      </c>
      <c r="D28" t="s">
        <v>193</v>
      </c>
      <c r="E28" t="s">
        <v>105</v>
      </c>
      <c r="F28" t="s">
        <v>159</v>
      </c>
      <c r="G28" t="s">
        <v>107</v>
      </c>
      <c r="H28" t="s">
        <v>642</v>
      </c>
      <c r="I28" t="s">
        <v>555</v>
      </c>
      <c r="J28" t="str">
        <f t="shared" si="0"/>
        <v>B6</v>
      </c>
      <c r="K28" t="s">
        <v>654</v>
      </c>
      <c r="L28" t="str">
        <f t="shared" si="1"/>
        <v>B6 ALL OTHER HAEMATOLOGICAL AGENTS</v>
      </c>
      <c r="M28" s="6">
        <f t="shared" si="3"/>
        <v>45444</v>
      </c>
      <c r="N28" s="6">
        <f t="shared" si="4"/>
        <v>45444</v>
      </c>
      <c r="O28" s="6" t="str">
        <f t="shared" si="5"/>
        <v/>
      </c>
      <c r="P28" s="6" t="str">
        <f t="shared" si="6"/>
        <v/>
      </c>
      <c r="Q28" s="7" t="str">
        <f t="shared" si="7"/>
        <v/>
      </c>
      <c r="R28" s="7" t="str">
        <f t="shared" si="8"/>
        <v/>
      </c>
      <c r="S28" s="7" t="str">
        <f t="shared" si="9"/>
        <v/>
      </c>
      <c r="T28" s="8">
        <f t="shared" si="10"/>
        <v>0</v>
      </c>
      <c r="U28">
        <f t="shared" si="11"/>
        <v>1</v>
      </c>
      <c r="V28" s="10" t="s">
        <v>536</v>
      </c>
      <c r="W28" s="10">
        <v>56.097272967032971</v>
      </c>
      <c r="X28" s="10">
        <v>56.097272967032971</v>
      </c>
      <c r="Y28" s="10" t="s">
        <v>536</v>
      </c>
      <c r="Z28" s="13" t="str">
        <f t="shared" si="12"/>
        <v/>
      </c>
      <c r="AA28" s="13" t="str">
        <f t="shared" si="13"/>
        <v/>
      </c>
      <c r="AB28" s="13" t="str">
        <f t="shared" si="14"/>
        <v/>
      </c>
      <c r="AD28" s="1">
        <v>45474</v>
      </c>
      <c r="AE28" s="1">
        <v>45444</v>
      </c>
      <c r="AF28" s="1">
        <v>45474</v>
      </c>
      <c r="AG28" s="1">
        <v>45444</v>
      </c>
      <c r="AQ28" s="2">
        <v>0</v>
      </c>
      <c r="AR28" s="2">
        <v>0</v>
      </c>
      <c r="AS28" s="1">
        <v>45689</v>
      </c>
      <c r="AT28" s="2">
        <v>17820</v>
      </c>
      <c r="AU28" s="2">
        <v>1026733.9104000001</v>
      </c>
      <c r="AV28" s="1">
        <v>45444</v>
      </c>
      <c r="BO28" s="2">
        <v>0</v>
      </c>
      <c r="BP28" s="2">
        <v>0</v>
      </c>
      <c r="BQ28" s="1">
        <v>45597</v>
      </c>
      <c r="BX28" s="2">
        <v>0</v>
      </c>
      <c r="BY28" s="2">
        <v>0</v>
      </c>
      <c r="BZ28" s="1">
        <v>45474</v>
      </c>
      <c r="CD28" s="2">
        <v>0</v>
      </c>
      <c r="CE28" s="2">
        <v>0</v>
      </c>
      <c r="CF28" s="1">
        <v>45778</v>
      </c>
      <c r="DW28" s="2">
        <v>0</v>
      </c>
      <c r="DX28" s="2">
        <v>1026733.9104000001</v>
      </c>
    </row>
    <row r="29" spans="1:128">
      <c r="A29">
        <v>2023</v>
      </c>
      <c r="B29" t="str">
        <f t="shared" si="2"/>
        <v xml:space="preserve">DARIDOREXANT (QUVIVIQ, ABC FILM-CTD TABS, 50MG, NA VOL) </v>
      </c>
      <c r="C29" t="s">
        <v>194</v>
      </c>
      <c r="D29" t="s">
        <v>195</v>
      </c>
      <c r="E29" t="s">
        <v>105</v>
      </c>
      <c r="F29" t="s">
        <v>171</v>
      </c>
      <c r="G29" t="s">
        <v>107</v>
      </c>
      <c r="H29" t="s">
        <v>536</v>
      </c>
      <c r="I29" t="s">
        <v>556</v>
      </c>
      <c r="J29" t="str">
        <f t="shared" si="0"/>
        <v>N5</v>
      </c>
      <c r="K29" t="s">
        <v>660</v>
      </c>
      <c r="L29" t="str">
        <f t="shared" si="1"/>
        <v>N5 PSYCHOLEPTICS</v>
      </c>
      <c r="M29" s="6">
        <f t="shared" si="3"/>
        <v>44652</v>
      </c>
      <c r="N29" s="6">
        <f t="shared" si="4"/>
        <v>44652</v>
      </c>
      <c r="O29" s="6">
        <f t="shared" si="5"/>
        <v>45108</v>
      </c>
      <c r="P29" s="6">
        <f t="shared" si="6"/>
        <v>44652</v>
      </c>
      <c r="Q29" s="7">
        <f t="shared" si="7"/>
        <v>15</v>
      </c>
      <c r="R29" s="7">
        <f t="shared" si="8"/>
        <v>15</v>
      </c>
      <c r="S29" s="7">
        <f t="shared" si="9"/>
        <v>15</v>
      </c>
      <c r="T29" s="8">
        <f t="shared" si="10"/>
        <v>2.3913774499103469E-3</v>
      </c>
      <c r="U29">
        <f t="shared" si="11"/>
        <v>12</v>
      </c>
      <c r="V29" s="10">
        <v>2.4521363450809632</v>
      </c>
      <c r="W29" s="10">
        <v>2.9971637281998489</v>
      </c>
      <c r="X29" s="10">
        <v>3.1472820518170757</v>
      </c>
      <c r="Y29" s="10">
        <v>21.617439557188458</v>
      </c>
      <c r="Z29" s="13">
        <f t="shared" si="12"/>
        <v>1.222266345104432</v>
      </c>
      <c r="AA29" s="13">
        <f t="shared" si="13"/>
        <v>8.8157575742284866</v>
      </c>
      <c r="AB29" s="13">
        <f t="shared" si="14"/>
        <v>1.2834857483070177</v>
      </c>
      <c r="AC29" s="1">
        <v>44682</v>
      </c>
      <c r="AD29" s="1">
        <v>44652</v>
      </c>
      <c r="AE29" s="1">
        <v>44652</v>
      </c>
      <c r="AF29" s="1">
        <v>44652</v>
      </c>
      <c r="AG29" s="1">
        <v>44652</v>
      </c>
      <c r="AH29" s="2">
        <v>440940</v>
      </c>
      <c r="AI29" s="2">
        <v>1081245</v>
      </c>
      <c r="AJ29" s="1">
        <v>45108</v>
      </c>
      <c r="AQ29" s="2">
        <v>3291362</v>
      </c>
      <c r="AR29" s="2">
        <v>8050291.9859999996</v>
      </c>
      <c r="AS29" s="1">
        <v>45323</v>
      </c>
      <c r="AT29" s="2">
        <v>2069140</v>
      </c>
      <c r="AU29" s="2">
        <v>6722410.0020000022</v>
      </c>
      <c r="AV29" s="1">
        <v>44866</v>
      </c>
      <c r="AW29" s="2">
        <v>228179</v>
      </c>
      <c r="AX29" s="2">
        <v>683919.4824000001</v>
      </c>
      <c r="AY29" s="1">
        <v>44866</v>
      </c>
      <c r="AZ29" s="2">
        <v>4237500</v>
      </c>
      <c r="BA29" s="2">
        <v>2559785.7324666665</v>
      </c>
      <c r="BB29" s="1">
        <v>45627</v>
      </c>
      <c r="BI29" s="2">
        <v>207477</v>
      </c>
      <c r="BJ29" s="2">
        <v>652989.66480000003</v>
      </c>
      <c r="BK29" s="1">
        <v>45170</v>
      </c>
      <c r="BL29" s="2">
        <v>8880</v>
      </c>
      <c r="BM29" s="2">
        <v>30749.524400000002</v>
      </c>
      <c r="BN29" s="1">
        <v>44652</v>
      </c>
      <c r="BO29" s="2">
        <v>479160</v>
      </c>
      <c r="BP29" s="2">
        <v>1052035.8844999999</v>
      </c>
      <c r="BQ29" s="1">
        <v>44652</v>
      </c>
      <c r="BR29" s="2">
        <v>984690</v>
      </c>
      <c r="BS29" s="2">
        <v>21268952.231999997</v>
      </c>
      <c r="BT29" s="1">
        <v>44652</v>
      </c>
      <c r="BU29" s="2">
        <v>220290</v>
      </c>
      <c r="BV29" s="2">
        <v>1351875.0093333335</v>
      </c>
      <c r="BW29" s="1">
        <v>45047</v>
      </c>
      <c r="BX29" s="2">
        <v>15390</v>
      </c>
      <c r="BY29" s="2">
        <v>54865.522799999999</v>
      </c>
      <c r="BZ29" s="1">
        <v>45323</v>
      </c>
      <c r="CG29" s="2">
        <v>390</v>
      </c>
      <c r="CH29" s="2">
        <v>1661.6424</v>
      </c>
      <c r="CI29" s="1">
        <v>45566</v>
      </c>
      <c r="DH29" s="2">
        <v>0</v>
      </c>
      <c r="DI29" s="2">
        <v>0</v>
      </c>
      <c r="DJ29" s="1">
        <v>45383</v>
      </c>
      <c r="DW29" s="2">
        <v>1967088.9527000003</v>
      </c>
      <c r="DX29" s="2">
        <v>41543692.730400003</v>
      </c>
    </row>
    <row r="30" spans="1:128">
      <c r="A30">
        <v>2022</v>
      </c>
      <c r="B30" t="str">
        <f t="shared" si="2"/>
        <v xml:space="preserve">DEUCRAVACITINIB (SOTYKTU, ABC FILM-CTD TABS, 6MG, NA VOL) </v>
      </c>
      <c r="C30" t="s">
        <v>196</v>
      </c>
      <c r="D30" t="s">
        <v>197</v>
      </c>
      <c r="E30" t="s">
        <v>105</v>
      </c>
      <c r="F30" t="s">
        <v>198</v>
      </c>
      <c r="G30" t="s">
        <v>107</v>
      </c>
      <c r="I30" t="s">
        <v>557</v>
      </c>
      <c r="J30" t="str">
        <f t="shared" si="0"/>
        <v>D5</v>
      </c>
      <c r="K30" t="s">
        <v>641</v>
      </c>
      <c r="L30" t="str">
        <f t="shared" si="1"/>
        <v>D5 NONSTEROIDAL PRODUCTS FOR INFLAMMATORY SKIN
DISORDERS</v>
      </c>
      <c r="M30" s="6">
        <f t="shared" si="3"/>
        <v>44866</v>
      </c>
      <c r="N30" s="6">
        <f t="shared" si="4"/>
        <v>44866</v>
      </c>
      <c r="O30" s="6">
        <f t="shared" si="5"/>
        <v>45108</v>
      </c>
      <c r="P30" s="6">
        <f t="shared" si="6"/>
        <v>44805</v>
      </c>
      <c r="Q30" s="7">
        <f t="shared" si="7"/>
        <v>8</v>
      </c>
      <c r="R30" s="7">
        <f t="shared" si="8"/>
        <v>8</v>
      </c>
      <c r="S30" s="7">
        <f t="shared" si="9"/>
        <v>10</v>
      </c>
      <c r="T30" s="8">
        <f t="shared" si="10"/>
        <v>2.2612350462136131E-3</v>
      </c>
      <c r="U30">
        <f t="shared" si="11"/>
        <v>18</v>
      </c>
      <c r="V30" s="10">
        <v>39.417148585087517</v>
      </c>
      <c r="W30" s="10">
        <v>37.805513199934666</v>
      </c>
      <c r="X30" s="10">
        <v>36.674739668989297</v>
      </c>
      <c r="Y30" s="10">
        <v>279.91340849007474</v>
      </c>
      <c r="Z30" s="13">
        <f t="shared" si="12"/>
        <v>0.95911334424219175</v>
      </c>
      <c r="AA30" s="13">
        <f t="shared" si="13"/>
        <v>7.1013104330934</v>
      </c>
      <c r="AB30" s="13">
        <f t="shared" si="14"/>
        <v>0.93042599440752694</v>
      </c>
      <c r="AC30" s="1">
        <v>44774</v>
      </c>
      <c r="AD30" s="1">
        <v>44743</v>
      </c>
      <c r="AE30" s="1">
        <v>44805</v>
      </c>
      <c r="AF30" s="1">
        <v>44743</v>
      </c>
      <c r="AG30" s="1">
        <v>44805</v>
      </c>
      <c r="AH30" s="2">
        <v>25938</v>
      </c>
      <c r="AI30" s="2">
        <v>1022402</v>
      </c>
      <c r="AJ30" s="1">
        <v>45108</v>
      </c>
      <c r="AK30" s="2">
        <v>205212</v>
      </c>
      <c r="AL30" s="2">
        <v>7604380.1575999986</v>
      </c>
      <c r="AN30" s="2">
        <v>33152</v>
      </c>
      <c r="AO30" s="2">
        <v>1148005.4652</v>
      </c>
      <c r="AP30" s="1">
        <v>45200</v>
      </c>
      <c r="AQ30" s="2">
        <v>23968</v>
      </c>
      <c r="AR30" s="2">
        <v>695431.65119999996</v>
      </c>
      <c r="AS30" s="1">
        <v>45444</v>
      </c>
      <c r="AT30" s="2">
        <v>180376</v>
      </c>
      <c r="AU30" s="2">
        <v>7546912.7844000002</v>
      </c>
      <c r="AV30" s="1">
        <v>45017</v>
      </c>
      <c r="AW30" s="2">
        <v>788</v>
      </c>
      <c r="AX30" s="2">
        <v>35004.868800000004</v>
      </c>
      <c r="AY30" s="1">
        <v>45566</v>
      </c>
      <c r="AZ30" s="2">
        <v>312270</v>
      </c>
      <c r="BA30" s="2">
        <v>5750232.1797333332</v>
      </c>
      <c r="BB30" s="1">
        <v>44866</v>
      </c>
      <c r="BC30" s="2">
        <v>0</v>
      </c>
      <c r="BD30" s="2">
        <v>0</v>
      </c>
      <c r="BE30" s="1">
        <v>44986</v>
      </c>
      <c r="BF30" s="2">
        <v>1400</v>
      </c>
      <c r="BG30" s="2">
        <v>59951.58</v>
      </c>
      <c r="BH30" s="1">
        <v>45078</v>
      </c>
      <c r="BI30" s="2">
        <v>8296</v>
      </c>
      <c r="BJ30" s="2">
        <v>398576.40240000002</v>
      </c>
      <c r="BK30" s="1">
        <v>45383</v>
      </c>
      <c r="BL30" s="2">
        <v>4620</v>
      </c>
      <c r="BM30" s="2">
        <v>165821.25466666667</v>
      </c>
      <c r="BN30" s="1">
        <v>44986</v>
      </c>
      <c r="BO30" s="2">
        <v>20524</v>
      </c>
      <c r="BP30" s="2">
        <v>791298.93266666669</v>
      </c>
      <c r="BQ30" s="1">
        <v>45139</v>
      </c>
      <c r="BR30" s="2">
        <v>480090</v>
      </c>
      <c r="BS30" s="2">
        <v>134383628.28199998</v>
      </c>
      <c r="BT30" s="1">
        <v>44805</v>
      </c>
      <c r="BX30" s="2">
        <v>18501</v>
      </c>
      <c r="BY30" s="2">
        <v>765260.90520000004</v>
      </c>
      <c r="BZ30" s="1">
        <v>45047</v>
      </c>
      <c r="CA30" s="2">
        <v>4470</v>
      </c>
      <c r="CB30" s="2">
        <v>60062.996986666658</v>
      </c>
      <c r="CC30" s="1">
        <v>45200</v>
      </c>
      <c r="CD30" s="2">
        <v>0</v>
      </c>
      <c r="CE30" s="2">
        <v>0</v>
      </c>
      <c r="CF30" s="1">
        <v>45200</v>
      </c>
      <c r="CJ30" s="2">
        <v>6384</v>
      </c>
      <c r="CK30" s="2">
        <v>231696.19440000001</v>
      </c>
      <c r="CL30" s="1">
        <v>45231</v>
      </c>
      <c r="CS30" s="2">
        <v>252</v>
      </c>
      <c r="CT30" s="2">
        <v>11025.9072</v>
      </c>
      <c r="CU30" s="1">
        <v>45352</v>
      </c>
      <c r="CV30" s="2">
        <v>15204</v>
      </c>
      <c r="CW30" s="2">
        <v>317083.15193599998</v>
      </c>
      <c r="CX30" s="1">
        <v>45383</v>
      </c>
      <c r="CY30" s="2">
        <v>1036</v>
      </c>
      <c r="CZ30" s="2">
        <v>35874.471600000004</v>
      </c>
      <c r="DA30" s="1">
        <v>45261</v>
      </c>
      <c r="DB30" s="2">
        <v>0</v>
      </c>
      <c r="DC30" s="2">
        <v>0</v>
      </c>
      <c r="DD30" s="1">
        <v>45717</v>
      </c>
      <c r="DW30" s="2">
        <v>8594130.1153333317</v>
      </c>
      <c r="DX30" s="2">
        <v>152428519.07065594</v>
      </c>
    </row>
    <row r="31" spans="1:128">
      <c r="A31">
        <v>2022</v>
      </c>
      <c r="B31" t="str">
        <f t="shared" si="2"/>
        <v xml:space="preserve">DIFELIKEFALIN (KORSUVA, FNC P-F SYRNG I.V., 35.7Y/1ML, 0.7ML) </v>
      </c>
      <c r="C31" t="s">
        <v>199</v>
      </c>
      <c r="D31" t="s">
        <v>200</v>
      </c>
      <c r="E31" t="s">
        <v>201</v>
      </c>
      <c r="F31" t="s">
        <v>202</v>
      </c>
      <c r="G31" t="s">
        <v>203</v>
      </c>
      <c r="I31" t="s">
        <v>558</v>
      </c>
      <c r="J31" t="str">
        <f t="shared" si="0"/>
        <v>D4</v>
      </c>
      <c r="K31" t="s">
        <v>663</v>
      </c>
      <c r="L31" t="str">
        <f t="shared" si="1"/>
        <v>D4 ANTI-PRURITICS</v>
      </c>
      <c r="M31" s="6">
        <f t="shared" si="3"/>
        <v>44652</v>
      </c>
      <c r="N31" s="6">
        <f t="shared" si="4"/>
        <v>44652</v>
      </c>
      <c r="O31" s="6">
        <f t="shared" si="5"/>
        <v>44958</v>
      </c>
      <c r="P31" s="6">
        <f t="shared" si="6"/>
        <v>44682</v>
      </c>
      <c r="Q31" s="7">
        <f t="shared" si="7"/>
        <v>10</v>
      </c>
      <c r="R31" s="7">
        <f t="shared" si="8"/>
        <v>10</v>
      </c>
      <c r="S31" s="7">
        <f t="shared" si="9"/>
        <v>10</v>
      </c>
      <c r="T31" s="8">
        <f t="shared" si="10"/>
        <v>2.1181122409857526E-4</v>
      </c>
      <c r="U31">
        <f t="shared" si="11"/>
        <v>14</v>
      </c>
      <c r="V31" s="10" t="s">
        <v>536</v>
      </c>
      <c r="W31" s="10">
        <v>26.232406662057691</v>
      </c>
      <c r="X31" s="10">
        <v>26.232406662057691</v>
      </c>
      <c r="Y31" s="10" t="s">
        <v>536</v>
      </c>
      <c r="Z31" s="13" t="str">
        <f t="shared" si="12"/>
        <v/>
      </c>
      <c r="AA31" s="13" t="str">
        <f t="shared" si="13"/>
        <v/>
      </c>
      <c r="AB31" s="13" t="str">
        <f t="shared" si="14"/>
        <v/>
      </c>
      <c r="AD31" s="1">
        <v>44652</v>
      </c>
      <c r="AE31" s="1">
        <v>45261</v>
      </c>
      <c r="AF31" s="1">
        <v>45200</v>
      </c>
      <c r="AG31" s="1">
        <v>44652</v>
      </c>
      <c r="AH31" s="2">
        <v>3564</v>
      </c>
      <c r="AI31" s="2">
        <v>95769</v>
      </c>
      <c r="AJ31" s="1">
        <v>44958</v>
      </c>
      <c r="AK31" s="2">
        <v>8220</v>
      </c>
      <c r="AL31" s="2">
        <v>337422.77999999997</v>
      </c>
      <c r="AM31" s="1">
        <v>45383</v>
      </c>
      <c r="AQ31" s="2">
        <v>22612</v>
      </c>
      <c r="AR31" s="2">
        <v>1205473.83</v>
      </c>
      <c r="AS31" s="1">
        <v>44774</v>
      </c>
      <c r="AT31" s="2">
        <v>90867</v>
      </c>
      <c r="AU31" s="2">
        <v>4035737.0988000003</v>
      </c>
      <c r="AV31" s="1">
        <v>44835</v>
      </c>
      <c r="AZ31" s="2">
        <v>532040</v>
      </c>
      <c r="BA31" s="2">
        <v>13894801.872933332</v>
      </c>
      <c r="BB31" s="1">
        <v>45261</v>
      </c>
      <c r="BC31" s="2">
        <v>372</v>
      </c>
      <c r="BD31" s="2">
        <v>18246.7428</v>
      </c>
      <c r="BE31" s="1">
        <v>44652</v>
      </c>
      <c r="BF31" s="2">
        <v>612</v>
      </c>
      <c r="BG31" s="2">
        <v>28050.713666666663</v>
      </c>
      <c r="BH31" s="1">
        <v>44927</v>
      </c>
      <c r="BL31" s="2">
        <v>1920</v>
      </c>
      <c r="BM31" s="2">
        <v>108824.34173333333</v>
      </c>
      <c r="BN31" s="1">
        <v>44652</v>
      </c>
      <c r="BO31" s="2">
        <v>10536</v>
      </c>
      <c r="BP31" s="2">
        <v>578626.09866666666</v>
      </c>
      <c r="BQ31" s="1">
        <v>45352</v>
      </c>
      <c r="BR31" s="2">
        <v>17976</v>
      </c>
      <c r="BS31" s="2">
        <v>1513429.8059999996</v>
      </c>
      <c r="BT31" s="1">
        <v>44682</v>
      </c>
      <c r="BU31" s="2">
        <v>3408</v>
      </c>
      <c r="BV31" s="2">
        <v>142538.87520000001</v>
      </c>
      <c r="BW31" s="1">
        <v>44986</v>
      </c>
      <c r="BX31" s="2">
        <v>10092</v>
      </c>
      <c r="BY31" s="2">
        <v>707340.58559999999</v>
      </c>
      <c r="BZ31" s="1">
        <v>44805</v>
      </c>
      <c r="CJ31" s="2">
        <v>792</v>
      </c>
      <c r="CK31" s="2">
        <v>46739.286</v>
      </c>
      <c r="CL31" s="1">
        <v>44805</v>
      </c>
      <c r="CS31" s="2">
        <v>324</v>
      </c>
      <c r="CT31" s="2">
        <v>19031.324400000001</v>
      </c>
      <c r="CU31" s="1">
        <v>45352</v>
      </c>
      <c r="DW31" s="2">
        <v>8671719.1127666663</v>
      </c>
      <c r="DX31" s="2">
        <v>14060313.243033333</v>
      </c>
    </row>
    <row r="32" spans="1:128">
      <c r="A32">
        <v>2021</v>
      </c>
      <c r="B32" t="str">
        <f t="shared" si="2"/>
        <v>DOSTARLIMAB (JEMPERLI, FQC INFUS.VIA/BOT., 50MG/1ML, 10ML) (B,C)</v>
      </c>
      <c r="C32" t="s">
        <v>204</v>
      </c>
      <c r="D32" t="s">
        <v>205</v>
      </c>
      <c r="E32" t="s">
        <v>114</v>
      </c>
      <c r="F32" t="s">
        <v>115</v>
      </c>
      <c r="G32" t="s">
        <v>206</v>
      </c>
      <c r="H32" t="s">
        <v>644</v>
      </c>
      <c r="I32" t="s">
        <v>559</v>
      </c>
      <c r="J32" t="str">
        <f t="shared" si="0"/>
        <v>L1</v>
      </c>
      <c r="K32" t="s">
        <v>645</v>
      </c>
      <c r="L32" t="str">
        <f t="shared" si="1"/>
        <v>L1 ANTINEOPLASTICS</v>
      </c>
      <c r="M32" s="6">
        <f t="shared" si="3"/>
        <v>44136</v>
      </c>
      <c r="N32" s="6">
        <f t="shared" si="4"/>
        <v>44136</v>
      </c>
      <c r="O32" s="6">
        <f t="shared" si="5"/>
        <v>44713</v>
      </c>
      <c r="P32" s="6">
        <f t="shared" si="6"/>
        <v>44317</v>
      </c>
      <c r="Q32" s="7">
        <f t="shared" si="7"/>
        <v>19</v>
      </c>
      <c r="R32" s="7">
        <f t="shared" si="8"/>
        <v>19</v>
      </c>
      <c r="S32" s="7">
        <f t="shared" si="9"/>
        <v>19</v>
      </c>
      <c r="T32" s="8">
        <f t="shared" si="10"/>
        <v>9.2366759097712182E-4</v>
      </c>
      <c r="U32">
        <f t="shared" si="11"/>
        <v>17</v>
      </c>
      <c r="V32" s="10">
        <v>10186.09756097561</v>
      </c>
      <c r="W32" s="10">
        <v>8678.409852564102</v>
      </c>
      <c r="X32" s="10">
        <v>8376.420906457517</v>
      </c>
      <c r="Y32" s="10">
        <v>13710.733450157148</v>
      </c>
      <c r="Z32" s="13">
        <f t="shared" si="12"/>
        <v>0.85198573846497661</v>
      </c>
      <c r="AA32" s="13">
        <f t="shared" si="13"/>
        <v>1.3460241636291528</v>
      </c>
      <c r="AB32" s="13">
        <f t="shared" si="14"/>
        <v>0.82233857042060721</v>
      </c>
      <c r="AC32" s="1">
        <v>44317</v>
      </c>
      <c r="AD32" s="1">
        <v>44197</v>
      </c>
      <c r="AE32" s="1">
        <v>44287</v>
      </c>
      <c r="AF32" s="1">
        <v>44197</v>
      </c>
      <c r="AG32" s="1">
        <v>44136</v>
      </c>
      <c r="AH32" s="2">
        <v>41</v>
      </c>
      <c r="AI32" s="2">
        <v>417630</v>
      </c>
      <c r="AJ32" s="1">
        <v>44713</v>
      </c>
      <c r="AK32" s="2">
        <v>321</v>
      </c>
      <c r="AL32" s="2">
        <v>2240425.2295999997</v>
      </c>
      <c r="AN32" s="2">
        <v>152</v>
      </c>
      <c r="AO32" s="2">
        <v>1278150.5484</v>
      </c>
      <c r="AP32" s="1">
        <v>45505</v>
      </c>
      <c r="AQ32" s="2">
        <v>4269</v>
      </c>
      <c r="AR32" s="2">
        <v>38654211.393600002</v>
      </c>
      <c r="AS32" s="1">
        <v>44136</v>
      </c>
      <c r="AT32" s="2">
        <v>1975</v>
      </c>
      <c r="AU32" s="2">
        <v>6966814.6283999998</v>
      </c>
      <c r="AV32" s="1">
        <v>44348</v>
      </c>
      <c r="AW32" s="2">
        <v>1370</v>
      </c>
      <c r="AX32" s="2">
        <v>12817649.9352</v>
      </c>
      <c r="AY32" s="1">
        <v>44805</v>
      </c>
      <c r="BF32" s="2">
        <v>130</v>
      </c>
      <c r="BG32" s="2">
        <v>1128193.2808333333</v>
      </c>
      <c r="BH32" s="1">
        <v>44409</v>
      </c>
      <c r="BI32" s="2">
        <v>883</v>
      </c>
      <c r="BJ32" s="2">
        <v>7360161.4812000003</v>
      </c>
      <c r="BK32" s="1">
        <v>45017</v>
      </c>
      <c r="BL32" s="2">
        <v>170</v>
      </c>
      <c r="BM32" s="2">
        <v>1521994.8818666667</v>
      </c>
      <c r="BN32" s="1">
        <v>44287</v>
      </c>
      <c r="BO32" s="2">
        <v>1060</v>
      </c>
      <c r="BP32" s="2">
        <v>9787877.030166667</v>
      </c>
      <c r="BQ32" s="1">
        <v>44562</v>
      </c>
      <c r="BR32" s="2">
        <v>16863</v>
      </c>
      <c r="BS32" s="2">
        <v>231204098.16999999</v>
      </c>
      <c r="BT32" s="1">
        <v>44317</v>
      </c>
      <c r="BU32" s="2">
        <v>312</v>
      </c>
      <c r="BV32" s="2">
        <v>2482689.1575333336</v>
      </c>
      <c r="BW32" s="1">
        <v>44774</v>
      </c>
      <c r="BX32" s="2">
        <v>380</v>
      </c>
      <c r="BY32" s="2">
        <v>3939315.6</v>
      </c>
      <c r="BZ32" s="1">
        <v>44378</v>
      </c>
      <c r="CD32" s="2">
        <v>11</v>
      </c>
      <c r="CE32" s="2">
        <v>79691.047359000004</v>
      </c>
      <c r="CF32" s="1">
        <v>44866</v>
      </c>
      <c r="CJ32" s="2">
        <v>105</v>
      </c>
      <c r="CK32" s="2">
        <v>778352.67839999998</v>
      </c>
      <c r="CL32" s="1">
        <v>44440</v>
      </c>
      <c r="CS32" s="2">
        <v>0</v>
      </c>
      <c r="CT32" s="2">
        <v>0</v>
      </c>
      <c r="CU32" s="1">
        <v>45627</v>
      </c>
      <c r="CV32" s="2">
        <v>0</v>
      </c>
      <c r="CW32" s="2">
        <v>0</v>
      </c>
      <c r="CX32" s="1">
        <v>45261</v>
      </c>
      <c r="DB32" s="2">
        <v>0</v>
      </c>
      <c r="DC32" s="2">
        <v>0</v>
      </c>
      <c r="DD32" s="1">
        <v>45748</v>
      </c>
      <c r="DH32" s="2">
        <v>510</v>
      </c>
      <c r="DI32" s="2">
        <v>4271974.6622933336</v>
      </c>
      <c r="DJ32" s="1">
        <v>44287</v>
      </c>
      <c r="DK32" s="2">
        <v>104</v>
      </c>
      <c r="DL32" s="2">
        <v>813973.57799999998</v>
      </c>
      <c r="DM32" s="1">
        <v>44621</v>
      </c>
      <c r="DW32" s="2">
        <v>321450091.85747862</v>
      </c>
      <c r="DX32" s="2">
        <v>4293111.4453736665</v>
      </c>
    </row>
    <row r="33" spans="1:128">
      <c r="A33">
        <v>2023</v>
      </c>
      <c r="B33" t="str">
        <f t="shared" si="2"/>
        <v>EFGARTIGIMOD ALFA (VYVGART, FQC INFUS.VIA/BOT., 20MG/1ML, NA VOL) (B,O)</v>
      </c>
      <c r="C33" t="s">
        <v>207</v>
      </c>
      <c r="D33" t="s">
        <v>208</v>
      </c>
      <c r="E33" t="s">
        <v>114</v>
      </c>
      <c r="F33" t="s">
        <v>209</v>
      </c>
      <c r="G33" t="s">
        <v>107</v>
      </c>
      <c r="H33" t="s">
        <v>646</v>
      </c>
      <c r="I33" t="s">
        <v>525</v>
      </c>
      <c r="J33" t="str">
        <f t="shared" si="0"/>
        <v>M5</v>
      </c>
      <c r="K33" t="s">
        <v>643</v>
      </c>
      <c r="L33" t="str">
        <f t="shared" si="1"/>
        <v>M5 MUSCULO-SKELETAL SYSTEM</v>
      </c>
      <c r="M33" s="6">
        <f t="shared" si="3"/>
        <v>44682</v>
      </c>
      <c r="N33" s="6">
        <f t="shared" si="4"/>
        <v>44682</v>
      </c>
      <c r="O33" s="6" t="str">
        <f t="shared" si="5"/>
        <v/>
      </c>
      <c r="P33" s="6">
        <f t="shared" si="6"/>
        <v>44562</v>
      </c>
      <c r="Q33" s="7" t="str">
        <f t="shared" si="7"/>
        <v/>
      </c>
      <c r="R33" s="7" t="str">
        <f t="shared" si="8"/>
        <v/>
      </c>
      <c r="S33" s="7" t="str">
        <f t="shared" si="9"/>
        <v/>
      </c>
      <c r="T33" s="8">
        <f t="shared" si="10"/>
        <v>0</v>
      </c>
      <c r="U33">
        <f t="shared" si="11"/>
        <v>14</v>
      </c>
      <c r="V33" s="10" t="s">
        <v>536</v>
      </c>
      <c r="W33" s="10" t="e">
        <v>#NUM!</v>
      </c>
      <c r="X33" s="10" t="e">
        <v>#NUM!</v>
      </c>
      <c r="Y33" s="10">
        <v>8373.2350881818675</v>
      </c>
      <c r="Z33" s="13" t="str">
        <f t="shared" si="12"/>
        <v/>
      </c>
      <c r="AA33" s="13" t="str">
        <f t="shared" si="13"/>
        <v/>
      </c>
      <c r="AB33" s="13" t="str">
        <f t="shared" si="14"/>
        <v/>
      </c>
      <c r="AD33" s="1">
        <v>44562</v>
      </c>
      <c r="AE33" s="1">
        <v>44562</v>
      </c>
      <c r="AF33" s="1">
        <v>44562</v>
      </c>
      <c r="AG33" s="1">
        <v>44562</v>
      </c>
      <c r="AN33" s="2">
        <v>240</v>
      </c>
      <c r="AO33" s="2">
        <v>3279730.08</v>
      </c>
      <c r="AP33" s="1">
        <v>45292</v>
      </c>
      <c r="AQ33" s="2">
        <v>1895</v>
      </c>
      <c r="AR33" s="2">
        <v>22485929.664000001</v>
      </c>
      <c r="AS33" s="1">
        <v>44774</v>
      </c>
      <c r="AT33" s="2">
        <v>2387</v>
      </c>
      <c r="AU33" s="2">
        <v>39710452.135200001</v>
      </c>
      <c r="AV33" s="1">
        <v>44805</v>
      </c>
      <c r="AW33" s="2">
        <v>1716</v>
      </c>
      <c r="AX33" s="2">
        <v>17837895.240000002</v>
      </c>
      <c r="AY33" s="1">
        <v>45200</v>
      </c>
      <c r="AZ33" s="2">
        <v>112</v>
      </c>
      <c r="BA33" s="2">
        <v>492172.00746666663</v>
      </c>
      <c r="BB33" s="1">
        <v>44682</v>
      </c>
      <c r="BI33" s="2">
        <v>768</v>
      </c>
      <c r="BJ33" s="2">
        <v>9813376.6104000006</v>
      </c>
      <c r="BK33" s="1">
        <v>45261</v>
      </c>
      <c r="BO33" s="2">
        <v>269</v>
      </c>
      <c r="BP33" s="2">
        <v>5.3765000000000001</v>
      </c>
      <c r="BQ33" s="1">
        <v>45261</v>
      </c>
      <c r="BR33" s="2">
        <v>25057</v>
      </c>
      <c r="BS33" s="2">
        <v>301191188.45799994</v>
      </c>
      <c r="BT33" s="1">
        <v>44562</v>
      </c>
      <c r="BX33" s="2">
        <v>197</v>
      </c>
      <c r="BY33" s="2">
        <v>3240571.1052000001</v>
      </c>
      <c r="BZ33" s="1">
        <v>44896</v>
      </c>
      <c r="CD33" s="2">
        <v>60</v>
      </c>
      <c r="CE33" s="2">
        <v>0.29552833333333334</v>
      </c>
      <c r="CF33" s="1">
        <v>44986</v>
      </c>
      <c r="DH33" s="2">
        <v>62</v>
      </c>
      <c r="DI33" s="2">
        <v>567864.13450666668</v>
      </c>
      <c r="DJ33" s="1">
        <v>44866</v>
      </c>
      <c r="DK33" s="2">
        <v>98</v>
      </c>
      <c r="DL33" s="2">
        <v>1.4916</v>
      </c>
      <c r="DM33" s="1">
        <v>45047</v>
      </c>
      <c r="DN33" s="2">
        <v>278</v>
      </c>
      <c r="DO33" s="2">
        <v>1619046.7788</v>
      </c>
      <c r="DP33" s="1">
        <v>45505</v>
      </c>
      <c r="DQ33" s="2">
        <v>230</v>
      </c>
      <c r="DR33" s="2">
        <v>2034894.4176</v>
      </c>
      <c r="DS33" s="1">
        <v>45231</v>
      </c>
      <c r="DW33" s="2">
        <v>343766148.69642925</v>
      </c>
      <c r="DX33" s="2">
        <v>58506979.098372325</v>
      </c>
    </row>
    <row r="34" spans="1:128">
      <c r="A34">
        <v>2021</v>
      </c>
      <c r="B34" t="str">
        <f t="shared" si="2"/>
        <v>ELEXACAFTOR (TRIKAFTA, ABC FILM-CTD TABS, 100MG+75MG+50MG, NA VOL) (O)</v>
      </c>
      <c r="C34" t="s">
        <v>210</v>
      </c>
      <c r="D34" t="s">
        <v>211</v>
      </c>
      <c r="E34" t="s">
        <v>105</v>
      </c>
      <c r="F34" t="s">
        <v>212</v>
      </c>
      <c r="G34" t="s">
        <v>107</v>
      </c>
      <c r="H34" t="s">
        <v>642</v>
      </c>
      <c r="I34" t="s">
        <v>560</v>
      </c>
      <c r="J34" t="str">
        <f t="shared" si="0"/>
        <v>R7</v>
      </c>
      <c r="K34" t="s">
        <v>664</v>
      </c>
      <c r="L34" t="str">
        <f t="shared" si="1"/>
        <v>R7 OTHER RESPIRATORY SYSTEM PRODUCTS</v>
      </c>
      <c r="M34" s="6">
        <f t="shared" si="3"/>
        <v>44044</v>
      </c>
      <c r="N34" s="6">
        <f t="shared" si="4"/>
        <v>44044</v>
      </c>
      <c r="O34" s="6" t="str">
        <f t="shared" si="5"/>
        <v/>
      </c>
      <c r="P34" s="6">
        <f t="shared" si="6"/>
        <v>43739</v>
      </c>
      <c r="Q34" s="7" t="str">
        <f t="shared" si="7"/>
        <v/>
      </c>
      <c r="R34" s="7" t="str">
        <f t="shared" si="8"/>
        <v/>
      </c>
      <c r="S34" s="7" t="str">
        <f t="shared" si="9"/>
        <v/>
      </c>
      <c r="T34" s="8">
        <f t="shared" si="10"/>
        <v>0</v>
      </c>
      <c r="U34">
        <f t="shared" si="11"/>
        <v>21</v>
      </c>
      <c r="V34" s="10" t="s">
        <v>536</v>
      </c>
      <c r="W34" s="10">
        <v>233.7184945660438</v>
      </c>
      <c r="X34" s="10">
        <v>234.4652917961962</v>
      </c>
      <c r="Y34" s="10" t="s">
        <v>536</v>
      </c>
      <c r="Z34" s="13" t="str">
        <f t="shared" si="12"/>
        <v/>
      </c>
      <c r="AA34" s="13" t="str">
        <f t="shared" si="13"/>
        <v/>
      </c>
      <c r="AB34" s="13" t="str">
        <f t="shared" si="14"/>
        <v/>
      </c>
      <c r="AC34" s="1">
        <v>43891</v>
      </c>
      <c r="AD34" s="1">
        <v>43831</v>
      </c>
      <c r="AE34" s="1">
        <v>43739</v>
      </c>
      <c r="AF34" s="1">
        <v>43831</v>
      </c>
      <c r="AG34" s="1">
        <v>43739</v>
      </c>
      <c r="AK34" s="2">
        <v>633276</v>
      </c>
      <c r="AL34" s="2">
        <v>147020460.77219999</v>
      </c>
      <c r="AN34" s="2">
        <v>88678</v>
      </c>
      <c r="AO34" s="2">
        <v>23192508.041999999</v>
      </c>
      <c r="AP34" s="1">
        <v>44774</v>
      </c>
      <c r="AQ34" s="2">
        <v>768441</v>
      </c>
      <c r="AR34" s="2">
        <v>191320114.27319998</v>
      </c>
      <c r="AS34" s="1">
        <v>44378</v>
      </c>
      <c r="AT34" s="2">
        <v>921877</v>
      </c>
      <c r="AU34" s="2">
        <v>226540129.96560004</v>
      </c>
      <c r="AV34" s="1">
        <v>44075</v>
      </c>
      <c r="AW34" s="2">
        <v>502860</v>
      </c>
      <c r="AX34" s="2">
        <v>131518065.2016</v>
      </c>
      <c r="AY34" s="1">
        <v>44256</v>
      </c>
      <c r="BC34" s="2">
        <v>150696</v>
      </c>
      <c r="BD34" s="2">
        <v>31571122.0704</v>
      </c>
      <c r="BE34" s="1">
        <v>44044</v>
      </c>
      <c r="BF34" s="2">
        <v>42336</v>
      </c>
      <c r="BG34" s="2">
        <v>9284418.4069999997</v>
      </c>
      <c r="BH34" s="1">
        <v>44166</v>
      </c>
      <c r="BI34" s="2">
        <v>329333</v>
      </c>
      <c r="BJ34" s="2">
        <v>88947371.620800003</v>
      </c>
      <c r="BK34" s="1">
        <v>44531</v>
      </c>
      <c r="BL34" s="2">
        <v>0</v>
      </c>
      <c r="BM34" s="2">
        <v>0</v>
      </c>
      <c r="BN34" s="1">
        <v>44044</v>
      </c>
      <c r="BO34" s="2">
        <v>1040536</v>
      </c>
      <c r="BP34" s="2">
        <v>251389994.39950001</v>
      </c>
      <c r="BQ34" s="1">
        <v>44044</v>
      </c>
      <c r="BR34" s="2">
        <v>2466856</v>
      </c>
      <c r="BS34" s="2">
        <v>920685568.17799997</v>
      </c>
      <c r="BT34" s="1">
        <v>43739</v>
      </c>
      <c r="BU34" s="2">
        <v>84</v>
      </c>
      <c r="BV34" s="2">
        <v>22787.347466666666</v>
      </c>
      <c r="BW34" s="1">
        <v>45627</v>
      </c>
      <c r="BX34" s="2">
        <v>112868</v>
      </c>
      <c r="BY34" s="2">
        <v>30311067.613200001</v>
      </c>
      <c r="BZ34" s="1">
        <v>44105</v>
      </c>
      <c r="CD34" s="2">
        <v>83048</v>
      </c>
      <c r="CE34" s="2">
        <v>20481449.051644001</v>
      </c>
      <c r="CF34" s="1">
        <v>44378</v>
      </c>
      <c r="CG34" s="2">
        <v>7448</v>
      </c>
      <c r="CH34" s="2">
        <v>1711382.7852000003</v>
      </c>
      <c r="CI34" s="1">
        <v>44317</v>
      </c>
      <c r="CJ34" s="2">
        <v>10136</v>
      </c>
      <c r="CK34" s="2">
        <v>2295908.0100000002</v>
      </c>
      <c r="CL34" s="1">
        <v>44256</v>
      </c>
      <c r="CP34" s="2">
        <v>46312</v>
      </c>
      <c r="CQ34" s="2">
        <v>10136573.164458668</v>
      </c>
      <c r="CR34" s="1">
        <v>44044</v>
      </c>
      <c r="DE34" s="2">
        <v>52648</v>
      </c>
      <c r="DF34" s="2">
        <v>17878929.616799999</v>
      </c>
      <c r="DH34" s="2">
        <v>130872</v>
      </c>
      <c r="DI34" s="2">
        <v>35037627.986666664</v>
      </c>
      <c r="DJ34" s="1">
        <v>44287</v>
      </c>
      <c r="DK34" s="2">
        <v>38125</v>
      </c>
      <c r="DL34" s="2">
        <v>10261316.0232</v>
      </c>
      <c r="DM34" s="1">
        <v>44166</v>
      </c>
      <c r="DN34" s="2">
        <v>22400</v>
      </c>
      <c r="DO34" s="2">
        <v>5183056.4280000003</v>
      </c>
      <c r="DP34" s="1">
        <v>44105</v>
      </c>
      <c r="DQ34" s="2">
        <v>16184</v>
      </c>
      <c r="DR34" s="2">
        <v>3561369.5172000001</v>
      </c>
      <c r="DS34" s="1">
        <v>44044</v>
      </c>
      <c r="DW34" s="2">
        <v>1062981888.997323</v>
      </c>
      <c r="DX34" s="2">
        <v>1095369331.4768131</v>
      </c>
    </row>
    <row r="35" spans="1:128">
      <c r="A35">
        <v>2023</v>
      </c>
      <c r="B35" t="str">
        <f t="shared" si="2"/>
        <v>ELRANATAMAB (ELREXFIO, FPE VIAL SC, 40MG/1ML, 1.9ML) (B,C,O)</v>
      </c>
      <c r="C35" t="s">
        <v>213</v>
      </c>
      <c r="D35" t="s">
        <v>214</v>
      </c>
      <c r="E35" t="s">
        <v>215</v>
      </c>
      <c r="F35" t="s">
        <v>216</v>
      </c>
      <c r="G35" t="s">
        <v>217</v>
      </c>
      <c r="H35" t="s">
        <v>657</v>
      </c>
      <c r="I35" t="s">
        <v>561</v>
      </c>
      <c r="J35" t="str">
        <f t="shared" si="0"/>
        <v>L1</v>
      </c>
      <c r="K35" t="s">
        <v>645</v>
      </c>
      <c r="L35" t="str">
        <f t="shared" si="1"/>
        <v>L1 ANTINEOPLASTICS</v>
      </c>
      <c r="M35" s="6">
        <f t="shared" si="3"/>
        <v>45261</v>
      </c>
      <c r="N35" s="6">
        <f t="shared" si="4"/>
        <v>44986</v>
      </c>
      <c r="O35" s="6">
        <f t="shared" si="5"/>
        <v>45352</v>
      </c>
      <c r="P35" s="6">
        <f t="shared" si="6"/>
        <v>45170</v>
      </c>
      <c r="Q35" s="7">
        <f t="shared" si="7"/>
        <v>3</v>
      </c>
      <c r="R35" s="7">
        <f t="shared" si="8"/>
        <v>12</v>
      </c>
      <c r="S35" s="7">
        <f t="shared" si="9"/>
        <v>12</v>
      </c>
      <c r="T35" s="8">
        <f t="shared" si="10"/>
        <v>2.1922480493557285E-4</v>
      </c>
      <c r="U35">
        <f t="shared" si="11"/>
        <v>14</v>
      </c>
      <c r="V35" s="10">
        <v>6975</v>
      </c>
      <c r="W35" s="10">
        <v>6957.6694864601259</v>
      </c>
      <c r="X35" s="10">
        <v>7222.6672642177182</v>
      </c>
      <c r="Y35" s="10">
        <v>16157.108055464927</v>
      </c>
      <c r="Z35" s="13">
        <f t="shared" si="12"/>
        <v>0.99751533856059149</v>
      </c>
      <c r="AA35" s="13">
        <f t="shared" si="13"/>
        <v>2.3164312624322476</v>
      </c>
      <c r="AB35" s="13">
        <f t="shared" si="14"/>
        <v>1.0355078515007481</v>
      </c>
      <c r="AC35" s="1">
        <v>45170</v>
      </c>
      <c r="AD35" s="1">
        <v>44927</v>
      </c>
      <c r="AE35" s="1">
        <v>45170</v>
      </c>
      <c r="AF35" s="1">
        <v>45108</v>
      </c>
      <c r="AG35" s="1">
        <v>44986</v>
      </c>
      <c r="AH35" s="2">
        <v>18</v>
      </c>
      <c r="AI35" s="2">
        <v>99121</v>
      </c>
      <c r="AJ35" s="1">
        <v>45352</v>
      </c>
      <c r="AN35" s="2">
        <v>0</v>
      </c>
      <c r="AO35" s="2">
        <v>0</v>
      </c>
      <c r="AP35" s="1">
        <v>45505</v>
      </c>
      <c r="AQ35" s="2">
        <v>1030</v>
      </c>
      <c r="AR35" s="2">
        <v>1335868.0104</v>
      </c>
      <c r="AS35" s="1">
        <v>45383</v>
      </c>
      <c r="AT35" s="2">
        <v>112</v>
      </c>
      <c r="AU35" s="2">
        <v>1051067.8728</v>
      </c>
      <c r="AV35" s="1">
        <v>45292</v>
      </c>
      <c r="AW35" s="2">
        <v>491</v>
      </c>
      <c r="AX35" s="2">
        <v>2330762.2272000001</v>
      </c>
      <c r="AY35" s="1">
        <v>45536</v>
      </c>
      <c r="AZ35" s="2">
        <v>4168</v>
      </c>
      <c r="BA35" s="2">
        <v>27023034.096549999</v>
      </c>
      <c r="BB35" s="1">
        <v>45413</v>
      </c>
      <c r="BF35" s="2">
        <v>0</v>
      </c>
      <c r="BG35" s="2">
        <v>0</v>
      </c>
      <c r="BH35" s="1">
        <v>45352</v>
      </c>
      <c r="BI35" s="2">
        <v>708</v>
      </c>
      <c r="BJ35" s="2">
        <v>4868398.9331999999</v>
      </c>
      <c r="BK35" s="1">
        <v>45413</v>
      </c>
      <c r="BL35" s="2">
        <v>280</v>
      </c>
      <c r="BM35" s="2">
        <v>1894748.3277333335</v>
      </c>
      <c r="BN35" s="1">
        <v>45261</v>
      </c>
      <c r="BO35" s="2">
        <v>2045</v>
      </c>
      <c r="BP35" s="2">
        <v>12418797.410666667</v>
      </c>
      <c r="BQ35" s="1">
        <v>45323</v>
      </c>
      <c r="BR35" s="2">
        <v>2774</v>
      </c>
      <c r="BS35" s="2">
        <v>42856785.528999992</v>
      </c>
      <c r="BT35" s="1">
        <v>45170</v>
      </c>
      <c r="BU35" s="2">
        <v>206</v>
      </c>
      <c r="BV35" s="2">
        <v>1761125.9510000001</v>
      </c>
      <c r="BW35" s="1">
        <v>45231</v>
      </c>
      <c r="BX35" s="2">
        <v>127</v>
      </c>
      <c r="BY35" s="2">
        <v>883692.45360000012</v>
      </c>
      <c r="BZ35" s="1">
        <v>45323</v>
      </c>
      <c r="CD35" s="2">
        <v>20</v>
      </c>
      <c r="CE35" s="2">
        <v>162262.19564333334</v>
      </c>
      <c r="CF35" s="1">
        <v>45597</v>
      </c>
      <c r="DH35" s="2">
        <v>0</v>
      </c>
      <c r="DI35" s="2">
        <v>0</v>
      </c>
      <c r="DJ35" s="1">
        <v>45352</v>
      </c>
      <c r="DK35" s="2">
        <v>153</v>
      </c>
      <c r="DL35" s="2">
        <v>911549.57519999996</v>
      </c>
      <c r="DM35" s="1">
        <v>45383</v>
      </c>
      <c r="DQ35" s="2">
        <v>0</v>
      </c>
      <c r="DR35" s="2">
        <v>0</v>
      </c>
      <c r="DS35" s="1">
        <v>44986</v>
      </c>
      <c r="DT35" s="2">
        <v>12</v>
      </c>
      <c r="DU35" s="2">
        <v>65582.135999999999</v>
      </c>
      <c r="DV35" s="1">
        <v>45627</v>
      </c>
      <c r="DW35" s="2">
        <v>95615031.809310004</v>
      </c>
      <c r="DX35" s="2">
        <v>2047763.909683333</v>
      </c>
    </row>
    <row r="36" spans="1:128">
      <c r="A36">
        <v>2021</v>
      </c>
      <c r="B36" t="str">
        <f t="shared" si="2"/>
        <v>ENCORAFENIB (BRAFTOVI, ACA CAPSULES, 75MG, NA VOL) (C,O)</v>
      </c>
      <c r="C36" t="s">
        <v>218</v>
      </c>
      <c r="D36" t="s">
        <v>219</v>
      </c>
      <c r="E36" t="s">
        <v>132</v>
      </c>
      <c r="F36" t="s">
        <v>220</v>
      </c>
      <c r="G36" t="s">
        <v>107</v>
      </c>
      <c r="H36" t="s">
        <v>650</v>
      </c>
      <c r="I36" t="s">
        <v>546</v>
      </c>
      <c r="J36" t="str">
        <f t="shared" si="0"/>
        <v>L1</v>
      </c>
      <c r="K36" t="s">
        <v>645</v>
      </c>
      <c r="L36" t="str">
        <f t="shared" si="1"/>
        <v>L1 ANTINEOPLASTICS</v>
      </c>
      <c r="M36" s="6">
        <f t="shared" si="3"/>
        <v>43344</v>
      </c>
      <c r="N36" s="6">
        <f t="shared" si="4"/>
        <v>43344</v>
      </c>
      <c r="O36" s="6">
        <f t="shared" si="5"/>
        <v>44501</v>
      </c>
      <c r="P36" s="6">
        <f t="shared" si="6"/>
        <v>43282</v>
      </c>
      <c r="Q36" s="7">
        <f t="shared" si="7"/>
        <v>38</v>
      </c>
      <c r="R36" s="7">
        <f t="shared" si="8"/>
        <v>38</v>
      </c>
      <c r="S36" s="7">
        <f t="shared" si="9"/>
        <v>40</v>
      </c>
      <c r="T36" s="8">
        <f t="shared" si="10"/>
        <v>1.2427324514448385E-2</v>
      </c>
      <c r="U36">
        <f t="shared" si="11"/>
        <v>25</v>
      </c>
      <c r="V36" s="10">
        <v>52.027129629629627</v>
      </c>
      <c r="W36" s="10">
        <v>44.919517209065958</v>
      </c>
      <c r="X36" s="10">
        <v>45.091047117220313</v>
      </c>
      <c r="Y36" s="10">
        <v>114.71031584905219</v>
      </c>
      <c r="Z36" s="13">
        <f t="shared" si="12"/>
        <v>0.86338642029338752</v>
      </c>
      <c r="AA36" s="13">
        <f t="shared" si="13"/>
        <v>2.2048173071559241</v>
      </c>
      <c r="AB36" s="13">
        <f t="shared" si="14"/>
        <v>0.86668335228589677</v>
      </c>
      <c r="AC36" s="1">
        <v>43252</v>
      </c>
      <c r="AD36" s="1">
        <v>43831</v>
      </c>
      <c r="AE36" s="1">
        <v>43282</v>
      </c>
      <c r="AF36" s="1">
        <v>43831</v>
      </c>
      <c r="AG36" s="1">
        <v>43282</v>
      </c>
      <c r="AH36" s="2">
        <v>108000</v>
      </c>
      <c r="AI36" s="2">
        <v>5618930</v>
      </c>
      <c r="AJ36" s="1">
        <v>44501</v>
      </c>
      <c r="AK36" s="2">
        <v>209972</v>
      </c>
      <c r="AL36" s="2">
        <v>7576479.6083999993</v>
      </c>
      <c r="AN36" s="2">
        <v>40028</v>
      </c>
      <c r="AO36" s="2">
        <v>1794494.7372000001</v>
      </c>
      <c r="AP36" s="1">
        <v>43739</v>
      </c>
      <c r="AQ36" s="2">
        <v>446916</v>
      </c>
      <c r="AR36" s="2">
        <v>23414499.886800002</v>
      </c>
      <c r="AS36" s="1">
        <v>43678</v>
      </c>
      <c r="AT36" s="2">
        <v>476969</v>
      </c>
      <c r="AU36" s="2">
        <v>21236902.605599999</v>
      </c>
      <c r="AV36" s="1">
        <v>43374</v>
      </c>
      <c r="AW36" s="2">
        <v>282061</v>
      </c>
      <c r="AX36" s="2">
        <v>23469944.150399998</v>
      </c>
      <c r="AY36" s="1">
        <v>43952</v>
      </c>
      <c r="AZ36" s="2">
        <v>293754</v>
      </c>
      <c r="BA36" s="2">
        <v>9315426.2714333329</v>
      </c>
      <c r="BB36" s="1">
        <v>43497</v>
      </c>
      <c r="BF36" s="2">
        <v>46956</v>
      </c>
      <c r="BG36" s="2">
        <v>1787765.1714999997</v>
      </c>
      <c r="BH36" s="1">
        <v>43617</v>
      </c>
      <c r="BI36" s="2">
        <v>234011</v>
      </c>
      <c r="BJ36" s="2">
        <v>13843354.6416</v>
      </c>
      <c r="BK36" s="1">
        <v>43709</v>
      </c>
      <c r="BL36" s="2">
        <v>75432</v>
      </c>
      <c r="BM36" s="2">
        <v>3166073.8900000006</v>
      </c>
      <c r="BN36" s="1">
        <v>43344</v>
      </c>
      <c r="BO36" s="2">
        <v>400064</v>
      </c>
      <c r="BP36" s="2">
        <v>20664140.461333334</v>
      </c>
      <c r="BQ36" s="1">
        <v>43405</v>
      </c>
      <c r="BR36" s="2">
        <v>860430</v>
      </c>
      <c r="BS36" s="2">
        <v>98700197.065999985</v>
      </c>
      <c r="BT36" s="1">
        <v>43282</v>
      </c>
      <c r="BU36" s="2">
        <v>51954</v>
      </c>
      <c r="BV36" s="2">
        <v>2471159.9966333336</v>
      </c>
      <c r="BW36" s="1">
        <v>43800</v>
      </c>
      <c r="BX36" s="2">
        <v>108864</v>
      </c>
      <c r="BY36" s="2">
        <v>3846195.0120000001</v>
      </c>
      <c r="BZ36" s="1">
        <v>43405</v>
      </c>
      <c r="CD36" s="2">
        <v>53550</v>
      </c>
      <c r="CE36" s="2">
        <v>2179275.1059146668</v>
      </c>
      <c r="CF36" s="1">
        <v>44136</v>
      </c>
      <c r="CJ36" s="2">
        <v>26628</v>
      </c>
      <c r="CK36" s="2">
        <v>1109546.0508000001</v>
      </c>
      <c r="CL36" s="1">
        <v>43586</v>
      </c>
      <c r="CP36" s="2">
        <v>42</v>
      </c>
      <c r="CQ36" s="2">
        <v>2262.2690166666666</v>
      </c>
      <c r="CR36" s="1">
        <v>45566</v>
      </c>
      <c r="CS36" s="2">
        <v>18144</v>
      </c>
      <c r="CT36" s="2">
        <v>894214.20000000007</v>
      </c>
      <c r="CU36" s="1">
        <v>43678</v>
      </c>
      <c r="CV36" s="2">
        <v>3864</v>
      </c>
      <c r="CW36" s="2">
        <v>181170.71601066666</v>
      </c>
      <c r="CX36" s="1">
        <v>44562</v>
      </c>
      <c r="DB36" s="2">
        <v>336</v>
      </c>
      <c r="DC36" s="2">
        <v>27247.007266666667</v>
      </c>
      <c r="DD36" s="1">
        <v>45261</v>
      </c>
      <c r="DH36" s="2">
        <v>142842</v>
      </c>
      <c r="DI36" s="2">
        <v>5664832.0148800006</v>
      </c>
      <c r="DJ36" s="1">
        <v>43678</v>
      </c>
      <c r="DK36" s="2">
        <v>56316</v>
      </c>
      <c r="DL36" s="2">
        <v>2585596.1208000001</v>
      </c>
      <c r="DM36" s="1">
        <v>43922</v>
      </c>
      <c r="DN36" s="2">
        <v>21182</v>
      </c>
      <c r="DO36" s="2">
        <v>732527.74320000003</v>
      </c>
      <c r="DP36" s="1">
        <v>43831</v>
      </c>
      <c r="DQ36" s="2">
        <v>7476</v>
      </c>
      <c r="DR36" s="2">
        <v>230282.15760000001</v>
      </c>
      <c r="DS36" s="1">
        <v>45474</v>
      </c>
      <c r="DT36" s="2">
        <v>7560</v>
      </c>
      <c r="DU36" s="2">
        <v>342224.67599999998</v>
      </c>
      <c r="DV36" s="1">
        <v>45108</v>
      </c>
      <c r="DW36" s="2">
        <v>117604952.20156668</v>
      </c>
      <c r="DX36" s="2">
        <v>133249789.35882199</v>
      </c>
    </row>
    <row r="37" spans="1:128">
      <c r="A37">
        <v>2021</v>
      </c>
      <c r="B37" t="str">
        <f t="shared" si="2"/>
        <v>ENFORTUMAB VEDOTIN (PADCEV, FQD INF DRY BOTTLE, 20MG, NA VOL) (B,C)</v>
      </c>
      <c r="C37" t="s">
        <v>221</v>
      </c>
      <c r="D37" t="s">
        <v>222</v>
      </c>
      <c r="E37" t="s">
        <v>135</v>
      </c>
      <c r="F37" t="s">
        <v>142</v>
      </c>
      <c r="G37" t="s">
        <v>107</v>
      </c>
      <c r="H37" t="s">
        <v>644</v>
      </c>
      <c r="I37" t="s">
        <v>561</v>
      </c>
      <c r="J37" t="str">
        <f t="shared" si="0"/>
        <v>L1</v>
      </c>
      <c r="K37" t="s">
        <v>645</v>
      </c>
      <c r="L37" t="str">
        <f t="shared" si="1"/>
        <v>L1 ANTINEOPLASTICS</v>
      </c>
      <c r="M37" s="6">
        <f t="shared" si="3"/>
        <v>44501</v>
      </c>
      <c r="N37" s="6">
        <f t="shared" si="4"/>
        <v>44501</v>
      </c>
      <c r="O37" s="6">
        <f t="shared" si="5"/>
        <v>44713</v>
      </c>
      <c r="P37" s="6">
        <f t="shared" si="6"/>
        <v>43800</v>
      </c>
      <c r="Q37" s="7">
        <f t="shared" si="7"/>
        <v>7</v>
      </c>
      <c r="R37" s="7">
        <f t="shared" si="8"/>
        <v>7</v>
      </c>
      <c r="S37" s="7">
        <f t="shared" si="9"/>
        <v>30</v>
      </c>
      <c r="T37" s="8">
        <f t="shared" si="10"/>
        <v>1.6478943756174511E-2</v>
      </c>
      <c r="U37">
        <f t="shared" si="11"/>
        <v>22</v>
      </c>
      <c r="V37" s="10">
        <v>1172.2698455703062</v>
      </c>
      <c r="W37" s="10">
        <v>860.55039619665877</v>
      </c>
      <c r="X37" s="10">
        <v>898.52283189368768</v>
      </c>
      <c r="Y37" s="10">
        <v>2748.6491932989688</v>
      </c>
      <c r="Z37" s="13">
        <f t="shared" si="12"/>
        <v>0.73408899789451065</v>
      </c>
      <c r="AA37" s="13">
        <f t="shared" si="13"/>
        <v>2.3447239589804156</v>
      </c>
      <c r="AB37" s="13">
        <f t="shared" si="14"/>
        <v>0.76648122894994253</v>
      </c>
      <c r="AC37" s="1">
        <v>43800</v>
      </c>
      <c r="AD37" s="1">
        <v>43831</v>
      </c>
      <c r="AE37" s="1">
        <v>43800</v>
      </c>
      <c r="AF37" s="1">
        <v>43831</v>
      </c>
      <c r="AG37" s="1">
        <v>43800</v>
      </c>
      <c r="AH37" s="2">
        <v>5474</v>
      </c>
      <c r="AI37" s="2">
        <v>7450842</v>
      </c>
      <c r="AJ37" s="1">
        <v>44713</v>
      </c>
      <c r="AK37" s="2">
        <v>3088</v>
      </c>
      <c r="AL37" s="2">
        <v>3616852.9315999998</v>
      </c>
      <c r="AN37" s="2">
        <v>2977</v>
      </c>
      <c r="AO37" s="2">
        <v>3457651.1112000002</v>
      </c>
      <c r="AP37" s="1">
        <v>44958</v>
      </c>
      <c r="AQ37" s="2">
        <v>32719</v>
      </c>
      <c r="AR37" s="2">
        <v>51348392.647200003</v>
      </c>
      <c r="AS37" s="1">
        <v>44713</v>
      </c>
      <c r="AT37" s="2">
        <v>23835</v>
      </c>
      <c r="AU37" s="2">
        <v>20388276.176399998</v>
      </c>
      <c r="AV37" s="1">
        <v>44713</v>
      </c>
      <c r="AW37" s="2">
        <v>11723</v>
      </c>
      <c r="AX37" s="2">
        <v>17237530.7148</v>
      </c>
      <c r="AY37" s="1">
        <v>44866</v>
      </c>
      <c r="AZ37" s="2">
        <v>46009</v>
      </c>
      <c r="BA37" s="2">
        <v>28832736.650699999</v>
      </c>
      <c r="BB37" s="1">
        <v>44501</v>
      </c>
      <c r="BF37" s="2">
        <v>77</v>
      </c>
      <c r="BG37" s="2">
        <v>74753.156833333327</v>
      </c>
      <c r="BH37" s="1">
        <v>44713</v>
      </c>
      <c r="BI37" s="2">
        <v>11120</v>
      </c>
      <c r="BJ37" s="2">
        <v>14757511.533600001</v>
      </c>
      <c r="BK37" s="1">
        <v>45323</v>
      </c>
      <c r="BL37" s="2">
        <v>1456</v>
      </c>
      <c r="BM37" s="2">
        <v>1632160.2770666666</v>
      </c>
      <c r="BN37" s="1">
        <v>44652</v>
      </c>
      <c r="BO37" s="2">
        <v>151</v>
      </c>
      <c r="BP37" s="2">
        <v>177956.77350000001</v>
      </c>
      <c r="BQ37" s="1">
        <v>44713</v>
      </c>
      <c r="BR37" s="2">
        <v>950</v>
      </c>
      <c r="BS37" s="2">
        <v>3445580.3119999999</v>
      </c>
      <c r="BT37" s="1">
        <v>43800</v>
      </c>
      <c r="BU37" s="2">
        <v>4014</v>
      </c>
      <c r="BV37" s="2">
        <v>5870789.6369333342</v>
      </c>
      <c r="BW37" s="1">
        <v>44531</v>
      </c>
      <c r="BX37" s="2">
        <v>4903</v>
      </c>
      <c r="BY37" s="2">
        <v>6606265.0764000006</v>
      </c>
      <c r="BZ37" s="1">
        <v>44713</v>
      </c>
      <c r="CD37" s="2">
        <v>840</v>
      </c>
      <c r="CE37" s="2">
        <v>919277.64455800003</v>
      </c>
      <c r="CF37" s="1">
        <v>44866</v>
      </c>
      <c r="CJ37" s="2">
        <v>412</v>
      </c>
      <c r="CK37" s="2">
        <v>551335.63320000004</v>
      </c>
      <c r="CL37" s="1">
        <v>44743</v>
      </c>
      <c r="CP37" s="2">
        <v>17</v>
      </c>
      <c r="CQ37" s="2">
        <v>22114.599296666667</v>
      </c>
      <c r="CR37" s="1">
        <v>45352</v>
      </c>
      <c r="CV37" s="2">
        <v>0</v>
      </c>
      <c r="CW37" s="2">
        <v>0</v>
      </c>
      <c r="CX37" s="1">
        <v>45139</v>
      </c>
      <c r="DB37" s="2">
        <v>62</v>
      </c>
      <c r="DC37" s="2">
        <v>73316.09448</v>
      </c>
      <c r="DD37" s="1">
        <v>45170</v>
      </c>
      <c r="DH37" s="2">
        <v>3515</v>
      </c>
      <c r="DI37" s="2">
        <v>4059755.2682666667</v>
      </c>
      <c r="DJ37" s="1">
        <v>44713</v>
      </c>
      <c r="DK37" s="2">
        <v>1084</v>
      </c>
      <c r="DL37" s="2">
        <v>1286308.1088</v>
      </c>
      <c r="DM37" s="1">
        <v>44743</v>
      </c>
      <c r="DN37" s="2">
        <v>0</v>
      </c>
      <c r="DO37" s="2">
        <v>0</v>
      </c>
      <c r="DP37" s="1">
        <v>44927</v>
      </c>
      <c r="DQ37" s="2">
        <v>452</v>
      </c>
      <c r="DR37" s="2">
        <v>387660.87360000005</v>
      </c>
      <c r="DS37" s="1">
        <v>45139</v>
      </c>
      <c r="DT37" s="2">
        <v>2567</v>
      </c>
      <c r="DU37" s="2">
        <v>2139939.2834999999</v>
      </c>
      <c r="DV37" s="1">
        <v>45352</v>
      </c>
      <c r="DW37" s="2">
        <v>166498822.29829672</v>
      </c>
      <c r="DX37" s="2">
        <v>7838184.2056380007</v>
      </c>
    </row>
    <row r="38" spans="1:128">
      <c r="A38">
        <v>2023</v>
      </c>
      <c r="B38" t="str">
        <f t="shared" si="2"/>
        <v>EPCORITAMAB (EPKINLY, FPE VIAL SC, 60MG/1ML, 0.8ML) (B,C,O)</v>
      </c>
      <c r="C38" t="s">
        <v>223</v>
      </c>
      <c r="D38" t="s">
        <v>224</v>
      </c>
      <c r="E38" t="s">
        <v>215</v>
      </c>
      <c r="F38" t="s">
        <v>225</v>
      </c>
      <c r="G38" t="s">
        <v>226</v>
      </c>
      <c r="H38" t="s">
        <v>657</v>
      </c>
      <c r="I38" t="s">
        <v>563</v>
      </c>
      <c r="J38" t="str">
        <f t="shared" si="0"/>
        <v>L1</v>
      </c>
      <c r="K38" t="s">
        <v>645</v>
      </c>
      <c r="L38" t="str">
        <f t="shared" si="1"/>
        <v>L1 ANTINEOPLASTICS</v>
      </c>
      <c r="M38" s="6">
        <f t="shared" si="3"/>
        <v>45170</v>
      </c>
      <c r="N38" s="6">
        <f t="shared" si="4"/>
        <v>45170</v>
      </c>
      <c r="O38" s="6">
        <f t="shared" si="5"/>
        <v>45261</v>
      </c>
      <c r="P38" s="6">
        <f t="shared" si="6"/>
        <v>45231</v>
      </c>
      <c r="Q38" s="7">
        <f t="shared" si="7"/>
        <v>3</v>
      </c>
      <c r="R38" s="7">
        <f t="shared" si="8"/>
        <v>3</v>
      </c>
      <c r="S38" s="7">
        <f t="shared" si="9"/>
        <v>3</v>
      </c>
      <c r="T38" s="8">
        <f t="shared" si="10"/>
        <v>4.2826986985967531E-3</v>
      </c>
      <c r="U38">
        <f t="shared" si="11"/>
        <v>12</v>
      </c>
      <c r="V38" s="10" t="s">
        <v>536</v>
      </c>
      <c r="W38" s="10">
        <v>11596.068893212903</v>
      </c>
      <c r="X38" s="10">
        <v>11596.068893212903</v>
      </c>
      <c r="Y38" s="10">
        <v>21538.07133333333</v>
      </c>
      <c r="Z38" s="13" t="str">
        <f t="shared" si="12"/>
        <v/>
      </c>
      <c r="AA38" s="13" t="str">
        <f t="shared" si="13"/>
        <v/>
      </c>
      <c r="AB38" s="13" t="str">
        <f t="shared" si="14"/>
        <v/>
      </c>
      <c r="AC38" s="1">
        <v>45047</v>
      </c>
      <c r="AD38" s="1">
        <v>45108</v>
      </c>
      <c r="AE38" s="1">
        <v>45231</v>
      </c>
      <c r="AF38" s="1">
        <v>45200</v>
      </c>
      <c r="AG38" s="1">
        <v>45170</v>
      </c>
      <c r="AH38" s="2">
        <v>417</v>
      </c>
      <c r="AI38" s="2">
        <v>1936393</v>
      </c>
      <c r="AJ38" s="1">
        <v>45261</v>
      </c>
      <c r="AK38" s="2">
        <v>0</v>
      </c>
      <c r="AL38" s="2">
        <v>0</v>
      </c>
      <c r="AN38" s="2">
        <v>135</v>
      </c>
      <c r="AO38" s="2">
        <v>951628.86719999998</v>
      </c>
      <c r="AP38" s="1">
        <v>45444</v>
      </c>
      <c r="AQ38" s="2">
        <v>2229</v>
      </c>
      <c r="AR38" s="2">
        <v>21342619.755600002</v>
      </c>
      <c r="AS38" s="1">
        <v>45231</v>
      </c>
      <c r="AT38" s="2">
        <v>438</v>
      </c>
      <c r="AU38" s="2">
        <v>3038304.1787999999</v>
      </c>
      <c r="AV38" s="1">
        <v>45200</v>
      </c>
      <c r="AW38" s="2">
        <v>425</v>
      </c>
      <c r="AX38" s="2">
        <v>3350354.3567999997</v>
      </c>
      <c r="AY38" s="1">
        <v>45323</v>
      </c>
      <c r="AZ38" s="2">
        <v>4534</v>
      </c>
      <c r="BA38" s="2">
        <v>45594465.807616666</v>
      </c>
      <c r="BB38" s="1">
        <v>45231</v>
      </c>
      <c r="BF38" s="2">
        <v>0</v>
      </c>
      <c r="BG38" s="2">
        <v>0</v>
      </c>
      <c r="BH38" s="1">
        <v>45292</v>
      </c>
      <c r="BI38" s="2">
        <v>0</v>
      </c>
      <c r="BJ38" s="2">
        <v>0</v>
      </c>
      <c r="BK38" s="1">
        <v>45658</v>
      </c>
      <c r="BL38" s="2">
        <v>4</v>
      </c>
      <c r="BM38" s="2">
        <v>36493.338000000003</v>
      </c>
      <c r="BN38" s="1">
        <v>45170</v>
      </c>
      <c r="BO38" s="2">
        <v>496</v>
      </c>
      <c r="BP38" s="2">
        <v>3864479.4501666669</v>
      </c>
      <c r="BQ38" s="1">
        <v>45292</v>
      </c>
      <c r="BR38" s="2">
        <v>6</v>
      </c>
      <c r="BS38" s="2">
        <v>69776.52399999999</v>
      </c>
      <c r="BT38" s="1">
        <v>45231</v>
      </c>
      <c r="BX38" s="2">
        <v>92</v>
      </c>
      <c r="BY38" s="2">
        <v>917275.82759999996</v>
      </c>
      <c r="BZ38" s="1">
        <v>45323</v>
      </c>
      <c r="CP38" s="2">
        <v>0</v>
      </c>
      <c r="CQ38" s="2">
        <v>0</v>
      </c>
      <c r="CR38" s="1">
        <v>45717</v>
      </c>
      <c r="DB38" s="2">
        <v>4</v>
      </c>
      <c r="DC38" s="2">
        <v>15944.532106666667</v>
      </c>
      <c r="DD38" s="1">
        <v>45536</v>
      </c>
      <c r="DK38" s="2">
        <v>36</v>
      </c>
      <c r="DL38" s="2">
        <v>18548.046000000002</v>
      </c>
      <c r="DM38" s="1">
        <v>45292</v>
      </c>
      <c r="DW38" s="2">
        <v>80010950.971633345</v>
      </c>
      <c r="DX38" s="2">
        <v>1125332.7122566667</v>
      </c>
    </row>
    <row r="39" spans="1:128">
      <c r="A39">
        <v>2024</v>
      </c>
      <c r="B39" t="str">
        <f t="shared" si="2"/>
        <v>EPLONTERSEN (WAINUA, FNH PREFIL AUTOINJ, 56.3MG/1ML, 0.8ML) (O)</v>
      </c>
      <c r="C39" t="s">
        <v>227</v>
      </c>
      <c r="D39" t="s">
        <v>228</v>
      </c>
      <c r="E39" t="s">
        <v>150</v>
      </c>
      <c r="F39" t="s">
        <v>229</v>
      </c>
      <c r="G39" t="s">
        <v>226</v>
      </c>
      <c r="H39" t="s">
        <v>642</v>
      </c>
      <c r="I39" t="s">
        <v>564</v>
      </c>
      <c r="J39" t="str">
        <f t="shared" si="0"/>
        <v>N7</v>
      </c>
      <c r="K39" t="s">
        <v>665</v>
      </c>
      <c r="L39" t="str">
        <f t="shared" si="1"/>
        <v>N7 OTHER CENTRAL NERVOUS SYSTEM DRUGS</v>
      </c>
      <c r="M39" s="6">
        <f t="shared" si="3"/>
        <v>45627</v>
      </c>
      <c r="N39" s="6">
        <f t="shared" si="4"/>
        <v>45627</v>
      </c>
      <c r="O39" s="6">
        <f t="shared" si="5"/>
        <v>45566</v>
      </c>
      <c r="P39" s="6">
        <f t="shared" si="6"/>
        <v>45292</v>
      </c>
      <c r="Q39" s="7">
        <f t="shared" si="7"/>
        <v>2</v>
      </c>
      <c r="R39" s="7">
        <f t="shared" si="8"/>
        <v>2</v>
      </c>
      <c r="S39" s="7">
        <f t="shared" si="9"/>
        <v>9</v>
      </c>
      <c r="T39" s="8">
        <f t="shared" si="10"/>
        <v>1.996464933946211E-3</v>
      </c>
      <c r="U39">
        <f t="shared" si="11"/>
        <v>2</v>
      </c>
      <c r="V39" s="10">
        <v>47509.894736842107</v>
      </c>
      <c r="W39" s="10" t="e">
        <v>#NUM!</v>
      </c>
      <c r="X39" s="10" t="e">
        <v>#NUM!</v>
      </c>
      <c r="Y39" s="10">
        <v>50039.273485446975</v>
      </c>
      <c r="Z39" s="13" t="str">
        <f t="shared" si="12"/>
        <v/>
      </c>
      <c r="AA39" s="13">
        <f t="shared" si="13"/>
        <v>1.0532389886909901</v>
      </c>
      <c r="AB39" s="13" t="str">
        <f t="shared" si="14"/>
        <v/>
      </c>
      <c r="AC39" s="1">
        <v>45292</v>
      </c>
      <c r="AD39" s="1">
        <v>45292</v>
      </c>
      <c r="AE39" s="1">
        <v>45292</v>
      </c>
      <c r="AF39" s="1">
        <v>45292</v>
      </c>
      <c r="AG39" s="1">
        <v>45292</v>
      </c>
      <c r="AH39" s="2">
        <v>19</v>
      </c>
      <c r="AI39" s="2">
        <v>902688</v>
      </c>
      <c r="AJ39" s="1">
        <v>45566</v>
      </c>
      <c r="BO39" s="2">
        <v>0</v>
      </c>
      <c r="BP39" s="2">
        <v>0</v>
      </c>
      <c r="BQ39" s="1">
        <v>45627</v>
      </c>
      <c r="BR39" s="2">
        <v>962</v>
      </c>
      <c r="BS39" s="2">
        <v>48137781.092999987</v>
      </c>
      <c r="BT39" s="1">
        <v>45292</v>
      </c>
      <c r="DW39" s="2">
        <v>13323109.290999997</v>
      </c>
      <c r="DX39" s="2">
        <v>35717359.801999994</v>
      </c>
    </row>
    <row r="40" spans="1:128">
      <c r="A40">
        <v>2021</v>
      </c>
      <c r="B40" t="str">
        <f t="shared" si="2"/>
        <v>EPTINEZUMAB (VYEPTI, FQC INFUS.VIA/BOT., 100MG/1ML, 1ML) (B)</v>
      </c>
      <c r="C40" t="s">
        <v>230</v>
      </c>
      <c r="D40" t="s">
        <v>231</v>
      </c>
      <c r="E40" t="s">
        <v>114</v>
      </c>
      <c r="F40" t="s">
        <v>191</v>
      </c>
      <c r="G40" t="s">
        <v>152</v>
      </c>
      <c r="H40" t="s">
        <v>648</v>
      </c>
      <c r="I40" t="s">
        <v>534</v>
      </c>
      <c r="J40" t="str">
        <f t="shared" si="0"/>
        <v>N2</v>
      </c>
      <c r="K40" t="s">
        <v>651</v>
      </c>
      <c r="L40" t="str">
        <f t="shared" si="1"/>
        <v>N2 ANALGESICS</v>
      </c>
      <c r="M40" s="6">
        <f t="shared" si="3"/>
        <v>44562</v>
      </c>
      <c r="N40" s="6">
        <f t="shared" si="4"/>
        <v>44562</v>
      </c>
      <c r="O40" s="6">
        <f t="shared" si="5"/>
        <v>44866</v>
      </c>
      <c r="P40" s="6">
        <f t="shared" si="6"/>
        <v>43891</v>
      </c>
      <c r="Q40" s="7">
        <f t="shared" si="7"/>
        <v>10</v>
      </c>
      <c r="R40" s="7">
        <f t="shared" si="8"/>
        <v>10</v>
      </c>
      <c r="S40" s="7">
        <f t="shared" si="9"/>
        <v>32</v>
      </c>
      <c r="T40" s="8">
        <f t="shared" si="10"/>
        <v>2.0382486009774541E-2</v>
      </c>
      <c r="U40">
        <f t="shared" si="11"/>
        <v>21</v>
      </c>
      <c r="V40" s="10">
        <v>1696.3800841514726</v>
      </c>
      <c r="W40" s="10">
        <v>1527.9548610321967</v>
      </c>
      <c r="X40" s="10">
        <v>1322.5074746268656</v>
      </c>
      <c r="Y40" s="10">
        <v>2340.5349613343974</v>
      </c>
      <c r="Z40" s="13">
        <f t="shared" si="12"/>
        <v>0.90071492545049425</v>
      </c>
      <c r="AA40" s="13">
        <f t="shared" si="13"/>
        <v>1.3797232018938317</v>
      </c>
      <c r="AB40" s="13">
        <f t="shared" si="14"/>
        <v>0.77960563613217748</v>
      </c>
      <c r="AC40" s="1">
        <v>43922</v>
      </c>
      <c r="AD40" s="1">
        <v>43831</v>
      </c>
      <c r="AE40" s="1">
        <v>43891</v>
      </c>
      <c r="AF40" s="1">
        <v>43831</v>
      </c>
      <c r="AG40" s="1">
        <v>43891</v>
      </c>
      <c r="AH40" s="2">
        <v>5376</v>
      </c>
      <c r="AI40" s="2">
        <v>9215802</v>
      </c>
      <c r="AJ40" s="1">
        <v>44866</v>
      </c>
      <c r="AK40" s="2">
        <v>1653</v>
      </c>
      <c r="AL40" s="2">
        <v>2017925.9665999999</v>
      </c>
      <c r="AN40" s="2">
        <v>215</v>
      </c>
      <c r="AO40" s="2">
        <v>280698.23759999999</v>
      </c>
      <c r="AP40" s="1">
        <v>45383</v>
      </c>
      <c r="AQ40" s="2">
        <v>8217</v>
      </c>
      <c r="AR40" s="2">
        <v>6618791.5332000004</v>
      </c>
      <c r="AS40" s="1">
        <v>44927</v>
      </c>
      <c r="AT40" s="2">
        <v>2792</v>
      </c>
      <c r="AU40" s="2">
        <v>2518990.2143999999</v>
      </c>
      <c r="AV40" s="1">
        <v>44805</v>
      </c>
      <c r="AW40" s="2">
        <v>2278</v>
      </c>
      <c r="AX40" s="2">
        <v>4707503.0244000005</v>
      </c>
      <c r="AY40" s="1">
        <v>45108</v>
      </c>
      <c r="BC40" s="2">
        <v>14</v>
      </c>
      <c r="BD40" s="2">
        <v>29797.693200000002</v>
      </c>
      <c r="BE40" s="1">
        <v>44562</v>
      </c>
      <c r="BF40" s="2">
        <v>973</v>
      </c>
      <c r="BG40" s="2">
        <v>2308739.810333333</v>
      </c>
      <c r="BH40" s="1">
        <v>44866</v>
      </c>
      <c r="BI40" s="2">
        <v>4506</v>
      </c>
      <c r="BJ40" s="2">
        <v>9967464.8568000011</v>
      </c>
      <c r="BK40" s="1">
        <v>44986</v>
      </c>
      <c r="BL40" s="2">
        <v>585</v>
      </c>
      <c r="BM40" s="2">
        <v>574848.91893333336</v>
      </c>
      <c r="BN40" s="1">
        <v>44562</v>
      </c>
      <c r="BO40" s="2">
        <v>585</v>
      </c>
      <c r="BP40" s="2">
        <v>1238718.7175</v>
      </c>
      <c r="BQ40" s="1">
        <v>44805</v>
      </c>
      <c r="BR40" s="2">
        <v>70114</v>
      </c>
      <c r="BS40" s="2">
        <v>164104268.27899995</v>
      </c>
      <c r="BT40" s="1">
        <v>43891</v>
      </c>
      <c r="BU40" s="2">
        <v>1266</v>
      </c>
      <c r="BV40" s="2">
        <v>2302918.4089333336</v>
      </c>
      <c r="BW40" s="1">
        <v>44682</v>
      </c>
      <c r="BX40" s="2">
        <v>1012</v>
      </c>
      <c r="BY40" s="2">
        <v>1466629.1244000001</v>
      </c>
      <c r="BZ40" s="1">
        <v>44713</v>
      </c>
      <c r="CD40" s="2">
        <v>579</v>
      </c>
      <c r="CE40" s="2">
        <v>624887.33173066657</v>
      </c>
      <c r="CF40" s="1">
        <v>45047</v>
      </c>
      <c r="CG40" s="2">
        <v>1</v>
      </c>
      <c r="CH40" s="2">
        <v>859.16160000000002</v>
      </c>
      <c r="CI40" s="1">
        <v>44927</v>
      </c>
      <c r="CJ40" s="2">
        <v>513</v>
      </c>
      <c r="CK40" s="2">
        <v>667222.5120000001</v>
      </c>
      <c r="CL40" s="1">
        <v>44805</v>
      </c>
      <c r="CS40" s="2">
        <v>246</v>
      </c>
      <c r="CT40" s="2">
        <v>422480.78399999999</v>
      </c>
      <c r="CU40" s="1">
        <v>45078</v>
      </c>
      <c r="DK40" s="2">
        <v>201</v>
      </c>
      <c r="DL40" s="2">
        <v>265824.0024</v>
      </c>
      <c r="DM40" s="1">
        <v>44713</v>
      </c>
      <c r="DN40" s="2">
        <v>60</v>
      </c>
      <c r="DO40" s="2">
        <v>62620.351200000005</v>
      </c>
      <c r="DP40" s="1">
        <v>45292</v>
      </c>
      <c r="DQ40" s="2">
        <v>134</v>
      </c>
      <c r="DR40" s="2">
        <v>94461.536399999997</v>
      </c>
      <c r="DS40" s="1">
        <v>45261</v>
      </c>
      <c r="DW40" s="2">
        <v>176006308.60970929</v>
      </c>
      <c r="DX40" s="2">
        <v>33485143.85492133</v>
      </c>
    </row>
    <row r="41" spans="1:128">
      <c r="A41">
        <v>2023</v>
      </c>
      <c r="B41" t="str">
        <f t="shared" si="2"/>
        <v>ETRANACOGENE DEZAPARVOVEC (HEMGENIX, FQC INFUS.VIA/BOT., NA INTSTR, 10ML) (B,O)</v>
      </c>
      <c r="C41" t="s">
        <v>232</v>
      </c>
      <c r="D41" t="s">
        <v>233</v>
      </c>
      <c r="E41" t="s">
        <v>114</v>
      </c>
      <c r="F41" t="s">
        <v>159</v>
      </c>
      <c r="G41" t="s">
        <v>206</v>
      </c>
      <c r="H41" t="s">
        <v>646</v>
      </c>
      <c r="I41" t="s">
        <v>566</v>
      </c>
      <c r="J41" t="str">
        <f t="shared" si="0"/>
        <v>B2</v>
      </c>
      <c r="K41" t="s">
        <v>647</v>
      </c>
      <c r="L41" t="str">
        <f t="shared" si="1"/>
        <v>B2 BLOOD COAGULATION SYSTEM PRODUCTS</v>
      </c>
      <c r="M41" s="6">
        <f t="shared" si="3"/>
        <v>45047</v>
      </c>
      <c r="N41" s="6">
        <f t="shared" si="4"/>
        <v>45047</v>
      </c>
      <c r="O41" s="6" t="str">
        <f t="shared" si="5"/>
        <v/>
      </c>
      <c r="P41" s="6">
        <f t="shared" si="6"/>
        <v>45413</v>
      </c>
      <c r="Q41" s="7" t="str">
        <f t="shared" si="7"/>
        <v/>
      </c>
      <c r="R41" s="7" t="str">
        <f t="shared" si="8"/>
        <v/>
      </c>
      <c r="S41" s="7" t="str">
        <f t="shared" si="9"/>
        <v/>
      </c>
      <c r="T41" s="8">
        <f t="shared" si="10"/>
        <v>0</v>
      </c>
      <c r="U41">
        <f t="shared" si="11"/>
        <v>0</v>
      </c>
      <c r="V41" s="10" t="s">
        <v>536</v>
      </c>
      <c r="W41" s="10" t="e">
        <v>#NUM!</v>
      </c>
      <c r="X41" s="10" t="e">
        <v>#NUM!</v>
      </c>
      <c r="Y41" s="10" t="s">
        <v>536</v>
      </c>
      <c r="Z41" s="13" t="str">
        <f t="shared" si="12"/>
        <v/>
      </c>
      <c r="AA41" s="13" t="str">
        <f t="shared" si="13"/>
        <v/>
      </c>
      <c r="AB41" s="13" t="str">
        <f t="shared" si="14"/>
        <v/>
      </c>
      <c r="AD41" s="1">
        <v>45383</v>
      </c>
      <c r="AE41" s="1">
        <v>45444</v>
      </c>
      <c r="AF41" s="1">
        <v>45383</v>
      </c>
      <c r="AG41" s="1">
        <v>45047</v>
      </c>
      <c r="AT41" s="2">
        <v>0</v>
      </c>
      <c r="AU41" s="2">
        <v>0</v>
      </c>
      <c r="AV41" s="1">
        <v>45047</v>
      </c>
      <c r="BO41" s="2">
        <v>0</v>
      </c>
      <c r="BP41" s="2">
        <v>0</v>
      </c>
      <c r="BQ41" s="1">
        <v>45474</v>
      </c>
      <c r="BR41" s="2">
        <v>0</v>
      </c>
      <c r="BS41" s="2">
        <v>0</v>
      </c>
      <c r="BT41" s="1">
        <v>45413</v>
      </c>
      <c r="DW41" s="2">
        <v>0</v>
      </c>
      <c r="DX41" s="2">
        <v>0</v>
      </c>
    </row>
    <row r="42" spans="1:128">
      <c r="A42">
        <v>2024</v>
      </c>
      <c r="B42" t="str">
        <f t="shared" si="2"/>
        <v xml:space="preserve">ETRASIMOD (VELSIPITY, ABC FILM-CTD TABS, 2MG, NA VOL) </v>
      </c>
      <c r="C42" t="s">
        <v>234</v>
      </c>
      <c r="D42" t="s">
        <v>235</v>
      </c>
      <c r="E42" t="s">
        <v>105</v>
      </c>
      <c r="F42" t="s">
        <v>236</v>
      </c>
      <c r="G42" t="s">
        <v>107</v>
      </c>
      <c r="H42" t="s">
        <v>536</v>
      </c>
      <c r="I42" t="s">
        <v>567</v>
      </c>
      <c r="J42" t="str">
        <f t="shared" si="0"/>
        <v>A7</v>
      </c>
      <c r="K42" t="s">
        <v>666</v>
      </c>
      <c r="L42" t="str">
        <f t="shared" si="1"/>
        <v>A7 INTESTINAL DISORDER PRODUCTS</v>
      </c>
      <c r="M42" s="6">
        <f t="shared" si="3"/>
        <v>45383</v>
      </c>
      <c r="N42" s="6">
        <f t="shared" si="4"/>
        <v>45383</v>
      </c>
      <c r="O42" s="6">
        <f t="shared" si="5"/>
        <v>45383</v>
      </c>
      <c r="P42" s="6">
        <f t="shared" si="6"/>
        <v>45261</v>
      </c>
      <c r="Q42" s="7">
        <f t="shared" si="7"/>
        <v>0</v>
      </c>
      <c r="R42" s="7">
        <f t="shared" si="8"/>
        <v>0</v>
      </c>
      <c r="S42" s="7">
        <f t="shared" si="9"/>
        <v>4</v>
      </c>
      <c r="T42" s="8">
        <f t="shared" si="10"/>
        <v>1.9373066820882123E-4</v>
      </c>
      <c r="U42">
        <f t="shared" si="11"/>
        <v>12</v>
      </c>
      <c r="V42" s="10">
        <v>42.938235294117646</v>
      </c>
      <c r="W42" s="10">
        <v>44.862675399788699</v>
      </c>
      <c r="X42" s="10">
        <v>43.91951858998145</v>
      </c>
      <c r="Y42" s="10">
        <v>255.60446203401472</v>
      </c>
      <c r="Z42" s="13">
        <f t="shared" si="12"/>
        <v>1.0448187982689334</v>
      </c>
      <c r="AA42" s="13">
        <f t="shared" si="13"/>
        <v>5.952840406299404</v>
      </c>
      <c r="AB42" s="13">
        <f t="shared" si="14"/>
        <v>1.0228533680795735</v>
      </c>
      <c r="AC42" s="1">
        <v>45261</v>
      </c>
      <c r="AD42" s="1">
        <v>45200</v>
      </c>
      <c r="AE42" s="1">
        <v>45261</v>
      </c>
      <c r="AF42" s="1">
        <v>45200</v>
      </c>
      <c r="AG42" s="1">
        <v>45261</v>
      </c>
      <c r="AH42" s="2">
        <v>2040</v>
      </c>
      <c r="AI42" s="2">
        <v>87594</v>
      </c>
      <c r="AJ42" s="1">
        <v>45383</v>
      </c>
      <c r="AK42" s="2">
        <v>3080</v>
      </c>
      <c r="AL42" s="2">
        <v>130206.51579999999</v>
      </c>
      <c r="AN42" s="2">
        <v>3136</v>
      </c>
      <c r="AO42" s="2">
        <v>105567.99</v>
      </c>
      <c r="AP42" s="1">
        <v>45536</v>
      </c>
      <c r="AQ42" s="2">
        <v>0</v>
      </c>
      <c r="AR42" s="2">
        <v>0</v>
      </c>
      <c r="AS42" s="1">
        <v>45717</v>
      </c>
      <c r="AT42" s="2">
        <v>19138</v>
      </c>
      <c r="AU42" s="2">
        <v>980521.15919999999</v>
      </c>
      <c r="AV42" s="1">
        <v>45383</v>
      </c>
      <c r="AW42" s="2">
        <v>0</v>
      </c>
      <c r="AX42" s="2">
        <v>0</v>
      </c>
      <c r="AY42" s="1">
        <v>45627</v>
      </c>
      <c r="BF42" s="2">
        <v>1092</v>
      </c>
      <c r="BG42" s="2">
        <v>56250.963833333328</v>
      </c>
      <c r="BH42" s="1">
        <v>45383</v>
      </c>
      <c r="BI42" s="2">
        <v>0</v>
      </c>
      <c r="BJ42" s="2">
        <v>0</v>
      </c>
      <c r="BK42" s="1">
        <v>45658</v>
      </c>
      <c r="BL42" s="2">
        <v>126</v>
      </c>
      <c r="BM42" s="2">
        <v>3999.0300000000007</v>
      </c>
      <c r="BO42" s="2">
        <v>7056</v>
      </c>
      <c r="BP42" s="2">
        <v>334810.78450000001</v>
      </c>
      <c r="BQ42" s="1">
        <v>45383</v>
      </c>
      <c r="BR42" s="2">
        <v>34926</v>
      </c>
      <c r="BS42" s="2">
        <v>8927241.4409999978</v>
      </c>
      <c r="BT42" s="1">
        <v>45261</v>
      </c>
      <c r="BU42" s="2">
        <v>28</v>
      </c>
      <c r="BV42" s="2">
        <v>1284.7371333333333</v>
      </c>
      <c r="BX42" s="2">
        <v>1568</v>
      </c>
      <c r="BY42" s="2">
        <v>71444.656799999997</v>
      </c>
      <c r="BZ42" s="1">
        <v>45383</v>
      </c>
      <c r="CD42" s="2">
        <v>0</v>
      </c>
      <c r="CE42" s="2">
        <v>0</v>
      </c>
      <c r="CF42" s="1">
        <v>45505</v>
      </c>
      <c r="CJ42" s="2">
        <v>448</v>
      </c>
      <c r="CK42" s="2">
        <v>15441.0432</v>
      </c>
      <c r="CS42" s="2">
        <v>0</v>
      </c>
      <c r="CT42" s="2">
        <v>0</v>
      </c>
      <c r="CU42" s="1">
        <v>45627</v>
      </c>
      <c r="CY42" s="2">
        <v>98</v>
      </c>
      <c r="CZ42" s="2">
        <v>3299.4192000000003</v>
      </c>
      <c r="DA42" s="1">
        <v>45597</v>
      </c>
      <c r="DK42" s="2">
        <v>0</v>
      </c>
      <c r="DL42" s="2">
        <v>0</v>
      </c>
      <c r="DM42" s="1">
        <v>45658</v>
      </c>
      <c r="DW42" s="2">
        <v>966716.68209999986</v>
      </c>
      <c r="DX42" s="2">
        <v>9750945.0585666653</v>
      </c>
    </row>
    <row r="43" spans="1:128">
      <c r="A43">
        <v>2023</v>
      </c>
      <c r="B43" t="str">
        <f t="shared" si="2"/>
        <v>EVINACUMAB (EVKEEZA, FQC INFUS.VIA/BOT., 150MG/1ML, 2.3ML) (B,O)</v>
      </c>
      <c r="C43" t="s">
        <v>237</v>
      </c>
      <c r="D43" t="s">
        <v>238</v>
      </c>
      <c r="E43" t="s">
        <v>114</v>
      </c>
      <c r="F43" t="s">
        <v>239</v>
      </c>
      <c r="G43" t="s">
        <v>240</v>
      </c>
      <c r="H43" t="s">
        <v>646</v>
      </c>
      <c r="I43" t="s">
        <v>568</v>
      </c>
      <c r="J43" t="str">
        <f t="shared" si="0"/>
        <v>C10</v>
      </c>
      <c r="K43" t="s">
        <v>667</v>
      </c>
      <c r="L43" t="str">
        <f t="shared" si="1"/>
        <v>C10 LIPID-REGULATING/ANTI-ATHEROMA PREPARATIONS</v>
      </c>
      <c r="M43" s="6">
        <f t="shared" si="3"/>
        <v>45108</v>
      </c>
      <c r="N43" s="6">
        <f t="shared" si="4"/>
        <v>44927</v>
      </c>
      <c r="O43" s="6" t="str">
        <f t="shared" si="5"/>
        <v/>
      </c>
      <c r="P43" s="6">
        <f t="shared" si="6"/>
        <v>44317</v>
      </c>
      <c r="Q43" s="7" t="str">
        <f t="shared" si="7"/>
        <v/>
      </c>
      <c r="R43" s="7" t="str">
        <f t="shared" si="8"/>
        <v/>
      </c>
      <c r="S43" s="7" t="str">
        <f t="shared" si="9"/>
        <v/>
      </c>
      <c r="T43" s="8">
        <f t="shared" si="10"/>
        <v>0</v>
      </c>
      <c r="U43">
        <f t="shared" si="11"/>
        <v>8</v>
      </c>
      <c r="V43" s="10" t="s">
        <v>536</v>
      </c>
      <c r="W43" s="10">
        <v>10287.897750766184</v>
      </c>
      <c r="X43" s="10">
        <v>10410.256335849055</v>
      </c>
      <c r="Y43" s="10">
        <v>16569.950942622945</v>
      </c>
      <c r="Z43" s="13" t="str">
        <f t="shared" si="12"/>
        <v/>
      </c>
      <c r="AA43" s="13" t="str">
        <f t="shared" si="13"/>
        <v/>
      </c>
      <c r="AB43" s="13" t="str">
        <f t="shared" si="14"/>
        <v/>
      </c>
      <c r="AC43" s="1">
        <v>44317</v>
      </c>
      <c r="AD43" s="1">
        <v>44287</v>
      </c>
      <c r="AE43" s="1">
        <v>45170</v>
      </c>
      <c r="AF43" s="1">
        <v>44287</v>
      </c>
      <c r="AG43" s="1">
        <v>44317</v>
      </c>
      <c r="AQ43" s="2">
        <v>226</v>
      </c>
      <c r="AR43" s="2">
        <v>417260.18400000001</v>
      </c>
      <c r="AS43" s="1">
        <v>45108</v>
      </c>
      <c r="AT43" s="2">
        <v>159</v>
      </c>
      <c r="AU43" s="2">
        <v>1651022.2080000001</v>
      </c>
      <c r="AV43" s="1">
        <v>45170</v>
      </c>
      <c r="AW43" s="2">
        <v>362</v>
      </c>
      <c r="AX43" s="2">
        <v>3689506.9068</v>
      </c>
      <c r="AY43" s="1">
        <v>45292</v>
      </c>
      <c r="AZ43" s="2">
        <v>373</v>
      </c>
      <c r="BA43" s="2">
        <v>3822582.8502666666</v>
      </c>
      <c r="BB43" s="1">
        <v>45383</v>
      </c>
      <c r="BI43" s="2">
        <v>42</v>
      </c>
      <c r="BJ43" s="2">
        <v>438530.4</v>
      </c>
      <c r="BO43" s="2">
        <v>0</v>
      </c>
      <c r="BP43" s="2">
        <v>0</v>
      </c>
      <c r="BQ43" s="1">
        <v>45323</v>
      </c>
      <c r="BR43" s="2">
        <v>301</v>
      </c>
      <c r="BS43" s="2">
        <v>7384697.0459999982</v>
      </c>
      <c r="BT43" s="1">
        <v>44317</v>
      </c>
      <c r="BX43" s="2">
        <v>51</v>
      </c>
      <c r="BY43" s="2">
        <v>532501.20000000007</v>
      </c>
      <c r="BZ43" s="1">
        <v>44927</v>
      </c>
      <c r="DH43" s="2">
        <v>0</v>
      </c>
      <c r="DI43" s="2">
        <v>0</v>
      </c>
      <c r="DJ43" s="1">
        <v>45809</v>
      </c>
      <c r="DK43" s="2">
        <v>26</v>
      </c>
      <c r="DL43" s="2">
        <v>271354.85519999999</v>
      </c>
      <c r="DM43" s="1">
        <v>45139</v>
      </c>
      <c r="DW43" s="2">
        <v>17459341.424533334</v>
      </c>
      <c r="DX43" s="2">
        <v>748114.22573333338</v>
      </c>
    </row>
    <row r="44" spans="1:128">
      <c r="A44">
        <v>2022</v>
      </c>
      <c r="B44" t="str">
        <f t="shared" si="2"/>
        <v>FARICIMAB (VABYSMO, NPA OPHTHAL VIALS, 120MG/1ML, 0.24ML) (B)</v>
      </c>
      <c r="C44" t="s">
        <v>241</v>
      </c>
      <c r="D44" t="s">
        <v>242</v>
      </c>
      <c r="E44" t="s">
        <v>243</v>
      </c>
      <c r="F44" t="s">
        <v>244</v>
      </c>
      <c r="G44" t="s">
        <v>245</v>
      </c>
      <c r="H44" t="s">
        <v>648</v>
      </c>
      <c r="I44" t="s">
        <v>569</v>
      </c>
      <c r="J44" t="str">
        <f t="shared" si="0"/>
        <v>S1</v>
      </c>
      <c r="K44" t="s">
        <v>656</v>
      </c>
      <c r="L44" t="str">
        <f t="shared" si="1"/>
        <v>S1 OPHTHALMOLOGICALS</v>
      </c>
      <c r="M44" s="6">
        <f t="shared" si="3"/>
        <v>44682</v>
      </c>
      <c r="N44" s="6">
        <f t="shared" si="4"/>
        <v>44682</v>
      </c>
      <c r="O44" s="6">
        <f t="shared" si="5"/>
        <v>44743</v>
      </c>
      <c r="P44" s="6">
        <f t="shared" si="6"/>
        <v>44593</v>
      </c>
      <c r="Q44" s="7">
        <f t="shared" si="7"/>
        <v>2</v>
      </c>
      <c r="R44" s="7">
        <f t="shared" si="8"/>
        <v>2</v>
      </c>
      <c r="S44" s="7">
        <f t="shared" si="9"/>
        <v>5</v>
      </c>
      <c r="T44" s="8">
        <f t="shared" si="10"/>
        <v>9.6490868651345665E-2</v>
      </c>
      <c r="U44">
        <f t="shared" si="11"/>
        <v>27</v>
      </c>
      <c r="V44" s="10">
        <v>1369.6571123599033</v>
      </c>
      <c r="W44" s="10">
        <v>1088.8679999999999</v>
      </c>
      <c r="X44" s="10">
        <v>1058.2269966101694</v>
      </c>
      <c r="Y44" s="10" t="s">
        <v>536</v>
      </c>
      <c r="Z44" s="13">
        <f t="shared" si="12"/>
        <v>0.7949931338098869</v>
      </c>
      <c r="AA44" s="13" t="str">
        <f t="shared" si="13"/>
        <v/>
      </c>
      <c r="AB44" s="13">
        <f t="shared" si="14"/>
        <v>0.7726218387512015</v>
      </c>
      <c r="AC44" s="1">
        <v>44593</v>
      </c>
      <c r="AD44" s="1">
        <v>44562</v>
      </c>
      <c r="AE44" s="1">
        <v>44593</v>
      </c>
      <c r="AF44" s="1">
        <v>44562</v>
      </c>
      <c r="AG44" s="1">
        <v>44593</v>
      </c>
      <c r="AH44" s="2">
        <v>31853</v>
      </c>
      <c r="AI44" s="2">
        <v>43627688</v>
      </c>
      <c r="AJ44" s="1">
        <v>44743</v>
      </c>
      <c r="AK44" s="2">
        <v>31925</v>
      </c>
      <c r="AL44" s="2">
        <v>24198918.224799998</v>
      </c>
      <c r="AN44" s="2">
        <v>88</v>
      </c>
      <c r="AO44" s="2">
        <v>117013.0368</v>
      </c>
      <c r="AP44" s="1">
        <v>45108</v>
      </c>
      <c r="AQ44" s="2">
        <v>78746</v>
      </c>
      <c r="AR44" s="2">
        <v>49609545.031199999</v>
      </c>
      <c r="AS44" s="1">
        <v>45200</v>
      </c>
      <c r="AT44" s="2">
        <v>33434</v>
      </c>
      <c r="AU44" s="2">
        <v>37173255.451200001</v>
      </c>
      <c r="AV44" s="1">
        <v>44835</v>
      </c>
      <c r="AW44" s="2">
        <v>16954</v>
      </c>
      <c r="AX44" s="2">
        <v>15980363.995200001</v>
      </c>
      <c r="AY44" s="1">
        <v>44958</v>
      </c>
      <c r="AZ44" s="2">
        <v>43507</v>
      </c>
      <c r="BA44" s="2">
        <v>51829071.223466665</v>
      </c>
      <c r="BB44" s="1">
        <v>44682</v>
      </c>
      <c r="BC44" s="2">
        <v>3961</v>
      </c>
      <c r="BD44" s="2">
        <v>4313006.148</v>
      </c>
      <c r="BE44" s="1">
        <v>44805</v>
      </c>
      <c r="BF44" s="2">
        <v>6709</v>
      </c>
      <c r="BG44" s="2">
        <v>6431459.8470000001</v>
      </c>
      <c r="BH44" s="1">
        <v>44866</v>
      </c>
      <c r="BI44" s="2">
        <v>20247</v>
      </c>
      <c r="BJ44" s="2">
        <v>25464395.325600002</v>
      </c>
      <c r="BK44" s="1">
        <v>45170</v>
      </c>
      <c r="BL44" s="2">
        <v>6980</v>
      </c>
      <c r="BM44" s="2">
        <v>7630747.0512000006</v>
      </c>
      <c r="BN44" s="1">
        <v>44805</v>
      </c>
      <c r="BO44" s="2">
        <v>122879</v>
      </c>
      <c r="BP44" s="2">
        <v>165138084.5645</v>
      </c>
      <c r="BQ44" s="1">
        <v>44713</v>
      </c>
      <c r="BR44" s="2">
        <v>449037</v>
      </c>
      <c r="BS44" s="2">
        <v>1191205129.6009998</v>
      </c>
      <c r="BT44" s="1">
        <v>44593</v>
      </c>
      <c r="BU44" s="2">
        <v>16486</v>
      </c>
      <c r="BV44" s="2">
        <v>21832924.857733335</v>
      </c>
      <c r="BW44" s="1">
        <v>44743</v>
      </c>
      <c r="BX44" s="2">
        <v>4144</v>
      </c>
      <c r="BY44" s="2">
        <v>5501259.4560000002</v>
      </c>
      <c r="BZ44" s="1">
        <v>44866</v>
      </c>
      <c r="CA44" s="2">
        <v>2</v>
      </c>
      <c r="CB44" s="2">
        <v>1686.4446053333331</v>
      </c>
      <c r="CC44" s="1">
        <v>45261</v>
      </c>
      <c r="CD44" s="2">
        <v>10742</v>
      </c>
      <c r="CE44" s="2">
        <v>11816938.60417</v>
      </c>
      <c r="CF44" s="1">
        <v>44958</v>
      </c>
      <c r="CG44" s="2">
        <v>59</v>
      </c>
      <c r="CH44" s="2">
        <v>62435.392800000001</v>
      </c>
      <c r="CI44" s="1">
        <v>44958</v>
      </c>
      <c r="CJ44" s="2">
        <v>4056</v>
      </c>
      <c r="CK44" s="2">
        <v>4421957.0867999997</v>
      </c>
      <c r="CL44" s="1">
        <v>44866</v>
      </c>
      <c r="CP44" s="2">
        <v>267</v>
      </c>
      <c r="CQ44" s="2">
        <v>272180.54185866669</v>
      </c>
      <c r="CR44" s="1">
        <v>45017</v>
      </c>
      <c r="CS44" s="2">
        <v>2095</v>
      </c>
      <c r="CT44" s="2">
        <v>2665541.406</v>
      </c>
      <c r="CU44" s="1">
        <v>45139</v>
      </c>
      <c r="CV44" s="2">
        <v>0</v>
      </c>
      <c r="CW44" s="2">
        <v>0</v>
      </c>
      <c r="CX44" s="1">
        <v>45170</v>
      </c>
      <c r="DB44" s="2">
        <v>268</v>
      </c>
      <c r="DC44" s="2">
        <v>424483.88566666667</v>
      </c>
      <c r="DD44" s="1">
        <v>44986</v>
      </c>
      <c r="DH44" s="2">
        <v>5810</v>
      </c>
      <c r="DI44" s="2">
        <v>6237569.7656533336</v>
      </c>
      <c r="DJ44" s="1">
        <v>44835</v>
      </c>
      <c r="DK44" s="2">
        <v>454</v>
      </c>
      <c r="DL44" s="2">
        <v>318447.65039999998</v>
      </c>
      <c r="DM44" s="1">
        <v>44986</v>
      </c>
      <c r="DN44" s="2">
        <v>3359</v>
      </c>
      <c r="DO44" s="2">
        <v>2507397.4992</v>
      </c>
      <c r="DP44" s="1">
        <v>45108</v>
      </c>
      <c r="DQ44" s="2">
        <v>2564</v>
      </c>
      <c r="DR44" s="2">
        <v>1559303.7239999999</v>
      </c>
      <c r="DS44" s="1">
        <v>45078</v>
      </c>
      <c r="DT44" s="2">
        <v>132</v>
      </c>
      <c r="DU44" s="2">
        <v>88190.856</v>
      </c>
      <c r="DV44" s="1">
        <v>45597</v>
      </c>
      <c r="DW44" s="2">
        <v>1485228568.4375958</v>
      </c>
      <c r="DX44" s="2">
        <v>195200426.23325801</v>
      </c>
    </row>
    <row r="45" spans="1:128">
      <c r="A45">
        <v>2024</v>
      </c>
      <c r="B45" t="str">
        <f t="shared" si="2"/>
        <v xml:space="preserve">FEZOLINETANT (VEOZAH, ABC FILM-CTD TABS, 45MG, NA VOL) </v>
      </c>
      <c r="C45" t="s">
        <v>246</v>
      </c>
      <c r="D45" t="s">
        <v>247</v>
      </c>
      <c r="E45" t="s">
        <v>105</v>
      </c>
      <c r="F45" t="s">
        <v>248</v>
      </c>
      <c r="G45" t="s">
        <v>107</v>
      </c>
      <c r="H45" t="s">
        <v>536</v>
      </c>
      <c r="I45" t="s">
        <v>570</v>
      </c>
      <c r="J45" t="str">
        <f t="shared" si="0"/>
        <v>G2</v>
      </c>
      <c r="K45" t="s">
        <v>668</v>
      </c>
      <c r="L45" t="str">
        <f t="shared" si="1"/>
        <v>G2 OTHER GYNAECOLOGICALS</v>
      </c>
      <c r="M45" s="6">
        <f t="shared" si="3"/>
        <v>45200</v>
      </c>
      <c r="N45" s="6">
        <f t="shared" si="4"/>
        <v>45200</v>
      </c>
      <c r="O45" s="6">
        <f t="shared" si="5"/>
        <v>45717</v>
      </c>
      <c r="P45" s="6">
        <f t="shared" si="6"/>
        <v>45047</v>
      </c>
      <c r="Q45" s="7">
        <f t="shared" si="7"/>
        <v>17</v>
      </c>
      <c r="R45" s="7">
        <f t="shared" si="8"/>
        <v>17</v>
      </c>
      <c r="S45" s="7">
        <f t="shared" si="9"/>
        <v>22</v>
      </c>
      <c r="T45" s="8">
        <f t="shared" si="10"/>
        <v>0</v>
      </c>
      <c r="U45">
        <f t="shared" si="11"/>
        <v>14</v>
      </c>
      <c r="V45" s="10" t="s">
        <v>536</v>
      </c>
      <c r="W45" s="10">
        <v>2.53572</v>
      </c>
      <c r="X45" s="10">
        <v>2.5462780273079275</v>
      </c>
      <c r="Y45" s="10">
        <v>24.094956620072303</v>
      </c>
      <c r="Z45" s="13" t="str">
        <f t="shared" si="12"/>
        <v/>
      </c>
      <c r="AA45" s="13" t="str">
        <f t="shared" si="13"/>
        <v/>
      </c>
      <c r="AB45" s="13" t="str">
        <f t="shared" si="14"/>
        <v/>
      </c>
      <c r="AC45" s="1">
        <v>45047</v>
      </c>
      <c r="AD45" s="1">
        <v>45017</v>
      </c>
      <c r="AE45" s="1">
        <v>45047</v>
      </c>
      <c r="AF45" s="1">
        <v>45017</v>
      </c>
      <c r="AG45" s="1">
        <v>45047</v>
      </c>
      <c r="AH45" s="2">
        <v>0</v>
      </c>
      <c r="AI45" s="2">
        <v>0</v>
      </c>
      <c r="AJ45" s="1">
        <v>45717</v>
      </c>
      <c r="AK45" s="2">
        <v>424620</v>
      </c>
      <c r="AL45" s="2">
        <v>738678.57939999981</v>
      </c>
      <c r="AN45" s="2">
        <v>163664</v>
      </c>
      <c r="AO45" s="2">
        <v>446743.1496</v>
      </c>
      <c r="AP45" s="1">
        <v>45413</v>
      </c>
      <c r="AQ45" s="2">
        <v>0</v>
      </c>
      <c r="AR45" s="2">
        <v>0</v>
      </c>
      <c r="AS45" s="1">
        <v>45748</v>
      </c>
      <c r="AT45" s="2">
        <v>1351687</v>
      </c>
      <c r="AU45" s="2">
        <v>4032352.6584000001</v>
      </c>
      <c r="AV45" s="1">
        <v>45323</v>
      </c>
      <c r="AW45" s="2">
        <v>27720</v>
      </c>
      <c r="AX45" s="2">
        <v>75803.112000000008</v>
      </c>
      <c r="AY45" s="1">
        <v>45536</v>
      </c>
      <c r="BC45" s="2">
        <v>273056</v>
      </c>
      <c r="BD45" s="2">
        <v>644541.24239999999</v>
      </c>
      <c r="BE45" s="1">
        <v>45200</v>
      </c>
      <c r="BF45" s="2">
        <v>137970</v>
      </c>
      <c r="BG45" s="2">
        <v>347989.57266666665</v>
      </c>
      <c r="BH45" s="1">
        <v>45292</v>
      </c>
      <c r="BI45" s="2">
        <v>182560</v>
      </c>
      <c r="BJ45" s="2">
        <v>462921.04320000001</v>
      </c>
      <c r="BK45" s="1">
        <v>45413</v>
      </c>
      <c r="BL45" s="2">
        <v>185970</v>
      </c>
      <c r="BM45" s="2">
        <v>481215.31266666669</v>
      </c>
      <c r="BN45" s="1">
        <v>45261</v>
      </c>
      <c r="BO45" s="2">
        <v>40180</v>
      </c>
      <c r="BP45" s="2">
        <v>100750.23349999999</v>
      </c>
      <c r="BQ45" s="1">
        <v>45292</v>
      </c>
      <c r="BR45" s="2">
        <v>5363310</v>
      </c>
      <c r="BS45" s="2">
        <v>129228721.78999998</v>
      </c>
      <c r="BT45" s="1">
        <v>45047</v>
      </c>
      <c r="BU45" s="2">
        <v>238120</v>
      </c>
      <c r="BV45" s="2">
        <v>656629.78643333341</v>
      </c>
      <c r="BW45" s="1">
        <v>45292</v>
      </c>
      <c r="BX45" s="2">
        <v>2436</v>
      </c>
      <c r="BY45" s="2">
        <v>6176.7156000000004</v>
      </c>
      <c r="BZ45" s="1">
        <v>45627</v>
      </c>
      <c r="CJ45" s="2">
        <v>147210</v>
      </c>
      <c r="CK45" s="2">
        <v>374837.58840000001</v>
      </c>
      <c r="CL45" s="1">
        <v>45292</v>
      </c>
      <c r="CM45" s="2">
        <v>0</v>
      </c>
      <c r="CN45" s="2">
        <v>0</v>
      </c>
      <c r="CO45" s="1">
        <v>45717</v>
      </c>
      <c r="CP45" s="2">
        <v>0</v>
      </c>
      <c r="CQ45" s="2">
        <v>0</v>
      </c>
      <c r="CR45" s="1">
        <v>45658</v>
      </c>
      <c r="CS45" s="2">
        <v>22080</v>
      </c>
      <c r="CT45" s="2">
        <v>60384.442800000004</v>
      </c>
      <c r="CU45" s="1">
        <v>45292</v>
      </c>
      <c r="CY45" s="2">
        <v>0</v>
      </c>
      <c r="CZ45" s="2">
        <v>0</v>
      </c>
      <c r="DA45" s="1">
        <v>45474</v>
      </c>
      <c r="DB45" s="2">
        <v>0</v>
      </c>
      <c r="DC45" s="2">
        <v>0</v>
      </c>
      <c r="DD45" s="1">
        <v>45658</v>
      </c>
      <c r="DH45" s="2">
        <v>0</v>
      </c>
      <c r="DI45" s="2">
        <v>0</v>
      </c>
      <c r="DJ45" s="1">
        <v>45778</v>
      </c>
      <c r="DK45" s="2">
        <v>0</v>
      </c>
      <c r="DL45" s="2">
        <v>0</v>
      </c>
      <c r="DM45" s="1">
        <v>45778</v>
      </c>
      <c r="DQ45" s="2">
        <v>0</v>
      </c>
      <c r="DR45" s="2">
        <v>0</v>
      </c>
      <c r="DS45" s="1">
        <v>45778</v>
      </c>
      <c r="DW45" s="2">
        <v>5777112.2797999997</v>
      </c>
      <c r="DX45" s="2">
        <v>131880632.94726664</v>
      </c>
    </row>
    <row r="46" spans="1:128">
      <c r="A46">
        <v>2022</v>
      </c>
      <c r="B46" t="str">
        <f t="shared" si="2"/>
        <v xml:space="preserve">FINERENONE (KERENDIA, ABC FILM-CTD TABS, 10MG, NA VOL) </v>
      </c>
      <c r="C46" t="s">
        <v>249</v>
      </c>
      <c r="D46" t="s">
        <v>250</v>
      </c>
      <c r="E46" t="s">
        <v>105</v>
      </c>
      <c r="F46" t="s">
        <v>111</v>
      </c>
      <c r="G46" t="s">
        <v>107</v>
      </c>
      <c r="I46" t="s">
        <v>571</v>
      </c>
      <c r="J46" t="str">
        <f t="shared" si="0"/>
        <v>C3</v>
      </c>
      <c r="K46" t="s">
        <v>669</v>
      </c>
      <c r="L46" t="str">
        <f t="shared" si="1"/>
        <v>C3 DIURETICS</v>
      </c>
      <c r="M46" s="6">
        <f t="shared" si="3"/>
        <v>44593</v>
      </c>
      <c r="N46" s="6">
        <f t="shared" si="4"/>
        <v>44593</v>
      </c>
      <c r="O46" s="6">
        <f t="shared" si="5"/>
        <v>44866</v>
      </c>
      <c r="P46" s="6">
        <f t="shared" si="6"/>
        <v>44378</v>
      </c>
      <c r="Q46" s="7">
        <f t="shared" si="7"/>
        <v>9</v>
      </c>
      <c r="R46" s="7">
        <f t="shared" si="8"/>
        <v>9</v>
      </c>
      <c r="S46" s="7">
        <f t="shared" si="9"/>
        <v>16</v>
      </c>
      <c r="T46" s="8">
        <f t="shared" si="10"/>
        <v>9.9827249854027439E-3</v>
      </c>
      <c r="U46">
        <f t="shared" si="11"/>
        <v>28</v>
      </c>
      <c r="V46" s="10">
        <v>3.367098115415152</v>
      </c>
      <c r="W46" s="10">
        <v>2.466983749386813</v>
      </c>
      <c r="X46" s="10">
        <v>2.4034179471672834</v>
      </c>
      <c r="Y46" s="10">
        <v>28.912934204262989</v>
      </c>
      <c r="Z46" s="13">
        <f t="shared" si="12"/>
        <v>0.7326735559301164</v>
      </c>
      <c r="AA46" s="13">
        <f t="shared" si="13"/>
        <v>8.586899820915411</v>
      </c>
      <c r="AB46" s="13">
        <f t="shared" si="14"/>
        <v>0.71379504391749804</v>
      </c>
      <c r="AC46" s="1">
        <v>44378</v>
      </c>
      <c r="AD46" s="1">
        <v>44378</v>
      </c>
      <c r="AE46" s="1">
        <v>44378</v>
      </c>
      <c r="AF46" s="1">
        <v>44378</v>
      </c>
      <c r="AG46" s="1">
        <v>44378</v>
      </c>
      <c r="AH46" s="2">
        <v>1337580</v>
      </c>
      <c r="AI46" s="2">
        <v>4513621</v>
      </c>
      <c r="AJ46" s="1">
        <v>44866</v>
      </c>
      <c r="AK46" s="2">
        <v>447300</v>
      </c>
      <c r="AL46" s="2">
        <v>963307.82939999993</v>
      </c>
      <c r="AN46" s="2">
        <v>138828</v>
      </c>
      <c r="AO46" s="2">
        <v>414153.18120000005</v>
      </c>
      <c r="AP46" s="1">
        <v>44927</v>
      </c>
      <c r="AT46" s="2">
        <v>1348205</v>
      </c>
      <c r="AU46" s="2">
        <v>3055468.0199999996</v>
      </c>
      <c r="AV46" s="1">
        <v>44835</v>
      </c>
      <c r="AW46" s="2">
        <v>30022</v>
      </c>
      <c r="AX46" s="2">
        <v>89237.953200000004</v>
      </c>
      <c r="AY46" s="1">
        <v>44927</v>
      </c>
      <c r="AZ46" s="2">
        <v>7157800</v>
      </c>
      <c r="BA46" s="2">
        <v>8707465.4893333334</v>
      </c>
      <c r="BB46" s="1">
        <v>44713</v>
      </c>
      <c r="BC46" s="2">
        <v>55678</v>
      </c>
      <c r="BD46" s="2">
        <v>167256.0912</v>
      </c>
      <c r="BE46" s="1">
        <v>44593</v>
      </c>
      <c r="BF46" s="2">
        <v>1820</v>
      </c>
      <c r="BG46" s="2">
        <v>5514.0791666666673</v>
      </c>
      <c r="BH46" s="1">
        <v>44621</v>
      </c>
      <c r="BI46" s="2">
        <v>729904</v>
      </c>
      <c r="BJ46" s="2">
        <v>1775009.9664000003</v>
      </c>
      <c r="BK46" s="1">
        <v>45413</v>
      </c>
      <c r="BL46" s="2">
        <v>66206</v>
      </c>
      <c r="BM46" s="2">
        <v>165664.27733333333</v>
      </c>
      <c r="BN46" s="1">
        <v>44593</v>
      </c>
      <c r="BO46" s="2">
        <v>206108</v>
      </c>
      <c r="BP46" s="2">
        <v>423413.71233333339</v>
      </c>
      <c r="BQ46" s="1">
        <v>44652</v>
      </c>
      <c r="BR46" s="2">
        <v>7776270</v>
      </c>
      <c r="BS46" s="2">
        <v>225066583.04299998</v>
      </c>
      <c r="BT46" s="1">
        <v>44378</v>
      </c>
      <c r="BU46" s="2">
        <v>89782</v>
      </c>
      <c r="BV46" s="2">
        <v>213232.89083333331</v>
      </c>
      <c r="BW46" s="1">
        <v>45078</v>
      </c>
      <c r="BX46" s="2">
        <v>204488</v>
      </c>
      <c r="BY46" s="2">
        <v>457521.45120000001</v>
      </c>
      <c r="BZ46" s="1">
        <v>44652</v>
      </c>
      <c r="CA46" s="2">
        <v>88060</v>
      </c>
      <c r="CB46" s="2">
        <v>144220.7006037333</v>
      </c>
      <c r="CC46" s="1">
        <v>44774</v>
      </c>
      <c r="CD46" s="2">
        <v>144956</v>
      </c>
      <c r="CE46" s="2">
        <v>188489.86238133334</v>
      </c>
      <c r="CF46" s="1">
        <v>44652</v>
      </c>
      <c r="CG46" s="2">
        <v>16800</v>
      </c>
      <c r="CH46" s="2">
        <v>28168.866000000002</v>
      </c>
      <c r="CI46" s="1">
        <v>45200</v>
      </c>
      <c r="CJ46" s="2">
        <v>65772</v>
      </c>
      <c r="CK46" s="2">
        <v>189345.19560000004</v>
      </c>
      <c r="CL46" s="1">
        <v>44652</v>
      </c>
      <c r="CM46" s="2">
        <v>260736</v>
      </c>
      <c r="CN46" s="2">
        <v>725851.34160000004</v>
      </c>
      <c r="CO46" s="1">
        <v>45047</v>
      </c>
      <c r="CP46" s="2">
        <v>1568</v>
      </c>
      <c r="CQ46" s="2">
        <v>4683.6893266666666</v>
      </c>
      <c r="CR46" s="1">
        <v>45413</v>
      </c>
      <c r="CS46" s="2">
        <v>0</v>
      </c>
      <c r="CT46" s="2">
        <v>0</v>
      </c>
      <c r="CU46" s="1">
        <v>45658</v>
      </c>
      <c r="CV46" s="2">
        <v>1801576</v>
      </c>
      <c r="CW46" s="2">
        <v>2517982.4005760001</v>
      </c>
      <c r="CX46" s="1">
        <v>45323</v>
      </c>
      <c r="CY46" s="2">
        <v>16478</v>
      </c>
      <c r="CZ46" s="2">
        <v>49157.169599999994</v>
      </c>
      <c r="DA46" s="1">
        <v>44986</v>
      </c>
      <c r="DB46" s="2">
        <v>2110864</v>
      </c>
      <c r="DC46" s="2">
        <v>6758909.7896000007</v>
      </c>
      <c r="DD46" s="1">
        <v>44958</v>
      </c>
      <c r="DH46" s="2">
        <v>184058</v>
      </c>
      <c r="DI46" s="2">
        <v>550407.82165333338</v>
      </c>
      <c r="DJ46" s="1">
        <v>44621</v>
      </c>
      <c r="DK46" s="2">
        <v>365890</v>
      </c>
      <c r="DL46" s="2">
        <v>890564.25480000011</v>
      </c>
      <c r="DM46" s="1">
        <v>44927</v>
      </c>
      <c r="DN46" s="2">
        <v>112672</v>
      </c>
      <c r="DO46" s="2">
        <v>201601.6728</v>
      </c>
      <c r="DP46" s="1">
        <v>44958</v>
      </c>
      <c r="DQ46" s="2">
        <v>60844</v>
      </c>
      <c r="DR46" s="2">
        <v>130333.0248</v>
      </c>
      <c r="DS46" s="1">
        <v>44986</v>
      </c>
      <c r="DT46" s="2">
        <v>88032</v>
      </c>
      <c r="DU46" s="2">
        <v>174343.34700000001</v>
      </c>
      <c r="DV46" s="1">
        <v>45200</v>
      </c>
      <c r="DW46" s="2">
        <v>15219846.111005332</v>
      </c>
      <c r="DX46" s="2">
        <v>243351662.00993565</v>
      </c>
    </row>
    <row r="47" spans="1:128">
      <c r="A47">
        <v>2024</v>
      </c>
      <c r="B47" t="str">
        <f t="shared" si="2"/>
        <v>FRUQUINTINIB (FRUZAQLA, ACA CAPSULES, 5MG, NA VOL) (C)</v>
      </c>
      <c r="C47" t="s">
        <v>251</v>
      </c>
      <c r="D47" t="s">
        <v>252</v>
      </c>
      <c r="E47" t="s">
        <v>132</v>
      </c>
      <c r="F47" t="s">
        <v>253</v>
      </c>
      <c r="G47" t="s">
        <v>107</v>
      </c>
      <c r="H47" t="s">
        <v>659</v>
      </c>
      <c r="I47" t="s">
        <v>539</v>
      </c>
      <c r="J47" t="str">
        <f t="shared" si="0"/>
        <v>L1</v>
      </c>
      <c r="K47" t="s">
        <v>645</v>
      </c>
      <c r="L47" t="str">
        <f t="shared" si="1"/>
        <v>L1 ANTINEOPLASTICS</v>
      </c>
      <c r="M47" s="6">
        <f t="shared" si="3"/>
        <v>45444</v>
      </c>
      <c r="N47" s="6">
        <f t="shared" si="4"/>
        <v>45323</v>
      </c>
      <c r="O47" s="6">
        <f t="shared" si="5"/>
        <v>45748</v>
      </c>
      <c r="P47" s="6">
        <f t="shared" si="6"/>
        <v>45231</v>
      </c>
      <c r="Q47" s="7">
        <f t="shared" si="7"/>
        <v>10</v>
      </c>
      <c r="R47" s="7">
        <f t="shared" si="8"/>
        <v>14</v>
      </c>
      <c r="S47" s="7">
        <f t="shared" si="9"/>
        <v>17</v>
      </c>
      <c r="T47" s="8">
        <f t="shared" si="10"/>
        <v>0</v>
      </c>
      <c r="U47">
        <f t="shared" si="11"/>
        <v>10</v>
      </c>
      <c r="V47" s="10" t="s">
        <v>536</v>
      </c>
      <c r="W47" s="10">
        <v>281.42394872835496</v>
      </c>
      <c r="X47" s="10">
        <v>295.84644374999999</v>
      </c>
      <c r="Y47" s="10">
        <v>1508.3355794319411</v>
      </c>
      <c r="Z47" s="13" t="str">
        <f t="shared" si="12"/>
        <v/>
      </c>
      <c r="AA47" s="13" t="str">
        <f t="shared" si="13"/>
        <v/>
      </c>
      <c r="AB47" s="13" t="str">
        <f t="shared" si="14"/>
        <v/>
      </c>
      <c r="AC47" s="1">
        <v>43344</v>
      </c>
      <c r="AD47" s="1">
        <v>45200</v>
      </c>
      <c r="AE47" s="1">
        <v>45231</v>
      </c>
      <c r="AF47" s="1">
        <v>45200</v>
      </c>
      <c r="AG47" s="1">
        <v>45231</v>
      </c>
      <c r="AH47" s="2">
        <v>0</v>
      </c>
      <c r="AI47" s="2">
        <v>0</v>
      </c>
      <c r="AJ47" s="1">
        <v>45748</v>
      </c>
      <c r="AQ47" s="2">
        <v>0</v>
      </c>
      <c r="AR47" s="2">
        <v>0</v>
      </c>
      <c r="AS47" s="1">
        <v>45689</v>
      </c>
      <c r="AT47" s="2">
        <v>36853</v>
      </c>
      <c r="AU47" s="2">
        <v>11336330.042399999</v>
      </c>
      <c r="AV47" s="1">
        <v>45474</v>
      </c>
      <c r="AW47" s="2">
        <v>0</v>
      </c>
      <c r="AX47" s="2">
        <v>0</v>
      </c>
      <c r="AY47" s="1">
        <v>45809</v>
      </c>
      <c r="AZ47" s="2">
        <v>42672</v>
      </c>
      <c r="BA47" s="2">
        <v>4258255.9605666669</v>
      </c>
      <c r="BB47" s="1">
        <v>45597</v>
      </c>
      <c r="BF47" s="2">
        <v>273</v>
      </c>
      <c r="BG47" s="2">
        <v>64769.344166666662</v>
      </c>
      <c r="BH47" s="1">
        <v>45505</v>
      </c>
      <c r="BI47" s="2">
        <v>0</v>
      </c>
      <c r="BJ47" s="2">
        <v>0</v>
      </c>
      <c r="BK47" s="1">
        <v>45658</v>
      </c>
      <c r="BL47" s="2">
        <v>0</v>
      </c>
      <c r="BM47" s="2">
        <v>0</v>
      </c>
      <c r="BN47" s="1">
        <v>45444</v>
      </c>
      <c r="BO47" s="2">
        <v>3045</v>
      </c>
      <c r="BP47" s="2">
        <v>219411.38066666666</v>
      </c>
      <c r="BQ47" s="1">
        <v>45597</v>
      </c>
      <c r="BR47" s="2">
        <v>110334</v>
      </c>
      <c r="BS47" s="2">
        <v>98009079.873999983</v>
      </c>
      <c r="BT47" s="1">
        <v>45231</v>
      </c>
      <c r="BU47" s="2">
        <v>2247</v>
      </c>
      <c r="BV47" s="2">
        <v>481449.66183333332</v>
      </c>
      <c r="BW47" s="1">
        <v>45536</v>
      </c>
      <c r="BX47" s="2">
        <v>5250</v>
      </c>
      <c r="BY47" s="2">
        <v>1670271.3060000001</v>
      </c>
      <c r="BZ47" s="1">
        <v>45505</v>
      </c>
      <c r="CJ47" s="2">
        <v>336</v>
      </c>
      <c r="CK47" s="2">
        <v>29749.962000000003</v>
      </c>
      <c r="CL47" s="1">
        <v>45505</v>
      </c>
      <c r="CP47" s="2">
        <v>0</v>
      </c>
      <c r="CQ47" s="2">
        <v>0</v>
      </c>
      <c r="CR47" s="1">
        <v>45689</v>
      </c>
      <c r="CS47" s="2">
        <v>0</v>
      </c>
      <c r="CT47" s="2">
        <v>0</v>
      </c>
      <c r="CU47" s="1">
        <v>45717</v>
      </c>
      <c r="CV47" s="2">
        <v>0</v>
      </c>
      <c r="CW47" s="2">
        <v>0</v>
      </c>
      <c r="CX47" s="1">
        <v>45809</v>
      </c>
      <c r="DH47" s="2">
        <v>0</v>
      </c>
      <c r="DI47" s="2">
        <v>0</v>
      </c>
      <c r="DJ47" s="1">
        <v>45658</v>
      </c>
      <c r="DK47" s="2">
        <v>1818</v>
      </c>
      <c r="DL47" s="2">
        <v>292020.97320000001</v>
      </c>
      <c r="DM47" s="1">
        <v>45323</v>
      </c>
      <c r="DN47" s="2">
        <v>0</v>
      </c>
      <c r="DO47" s="2">
        <v>0</v>
      </c>
      <c r="DP47" s="1">
        <v>45689</v>
      </c>
      <c r="DQ47" s="2">
        <v>955</v>
      </c>
      <c r="DR47" s="2">
        <v>53.697600000000001</v>
      </c>
      <c r="DS47" s="1">
        <v>45536</v>
      </c>
      <c r="DW47" s="2">
        <v>48987460.841866657</v>
      </c>
      <c r="DX47" s="2">
        <v>67373931.360566646</v>
      </c>
    </row>
    <row r="48" spans="1:128">
      <c r="A48">
        <v>2023</v>
      </c>
      <c r="B48" t="str">
        <f t="shared" si="2"/>
        <v xml:space="preserve">GALLIUM GA 68 GOZETOTIDE (LOCAMETZ, FPB VIAL DRY, 25Y, NA VOL) </v>
      </c>
      <c r="C48" t="s">
        <v>254</v>
      </c>
      <c r="D48" t="s">
        <v>255</v>
      </c>
      <c r="E48" t="s">
        <v>119</v>
      </c>
      <c r="F48" t="s">
        <v>256</v>
      </c>
      <c r="G48" t="s">
        <v>107</v>
      </c>
      <c r="I48" t="s">
        <v>574</v>
      </c>
      <c r="J48" t="str">
        <f t="shared" si="0"/>
        <v>T1</v>
      </c>
      <c r="K48" t="s">
        <v>670</v>
      </c>
      <c r="L48" t="str">
        <f t="shared" si="1"/>
        <v>T1 DIAGNOSTIC IMAGING</v>
      </c>
      <c r="M48" s="6">
        <f t="shared" si="3"/>
        <v>44805</v>
      </c>
      <c r="N48" s="6">
        <f t="shared" si="4"/>
        <v>44805</v>
      </c>
      <c r="O48" s="6" t="str">
        <f t="shared" si="5"/>
        <v/>
      </c>
      <c r="P48" s="6" t="str">
        <f t="shared" si="6"/>
        <v/>
      </c>
      <c r="Q48" s="7" t="str">
        <f t="shared" si="7"/>
        <v/>
      </c>
      <c r="R48" s="7" t="str">
        <f t="shared" si="8"/>
        <v/>
      </c>
      <c r="S48" s="7" t="str">
        <f t="shared" si="9"/>
        <v/>
      </c>
      <c r="T48" s="8">
        <f t="shared" si="10"/>
        <v>0</v>
      </c>
      <c r="U48">
        <f t="shared" si="11"/>
        <v>4</v>
      </c>
      <c r="V48" s="10" t="s">
        <v>536</v>
      </c>
      <c r="W48" s="10">
        <v>2678.6988439210954</v>
      </c>
      <c r="X48" s="10">
        <v>2001.3856452173914</v>
      </c>
      <c r="Y48" s="10" t="s">
        <v>536</v>
      </c>
      <c r="Z48" s="13" t="str">
        <f t="shared" si="12"/>
        <v/>
      </c>
      <c r="AA48" s="13" t="str">
        <f t="shared" si="13"/>
        <v/>
      </c>
      <c r="AB48" s="13" t="str">
        <f t="shared" si="14"/>
        <v/>
      </c>
      <c r="AD48" s="1">
        <v>45017</v>
      </c>
      <c r="AE48" s="1">
        <v>45597</v>
      </c>
      <c r="AF48" s="1">
        <v>45017</v>
      </c>
      <c r="AG48" s="1">
        <v>44805</v>
      </c>
      <c r="AQ48" s="2">
        <v>92</v>
      </c>
      <c r="AR48" s="2">
        <v>211550.64480000001</v>
      </c>
      <c r="AS48" s="1">
        <v>45078</v>
      </c>
      <c r="AW48" s="2">
        <v>0</v>
      </c>
      <c r="AX48" s="2">
        <v>0</v>
      </c>
      <c r="AY48" s="1">
        <v>45597</v>
      </c>
      <c r="BI48" s="2">
        <v>0</v>
      </c>
      <c r="BJ48" s="2">
        <v>0</v>
      </c>
      <c r="BK48" s="1">
        <v>45658</v>
      </c>
      <c r="BO48" s="2">
        <v>18</v>
      </c>
      <c r="BP48" s="2">
        <v>55042.814833333337</v>
      </c>
      <c r="BQ48" s="1">
        <v>44805</v>
      </c>
      <c r="DH48" s="2">
        <v>278</v>
      </c>
      <c r="DI48" s="2">
        <v>341152.44565333333</v>
      </c>
      <c r="DJ48" s="1">
        <v>45474</v>
      </c>
      <c r="DQ48" s="2">
        <v>30</v>
      </c>
      <c r="DR48" s="2">
        <v>51099.232799999998</v>
      </c>
      <c r="DS48" s="1">
        <v>45597</v>
      </c>
      <c r="DW48" s="2">
        <v>607745.9052866667</v>
      </c>
      <c r="DX48" s="2">
        <v>51099.232799999998</v>
      </c>
    </row>
    <row r="49" spans="1:128">
      <c r="A49">
        <v>2023</v>
      </c>
      <c r="B49" t="str">
        <f t="shared" si="2"/>
        <v>GLOFITAMAB (COLUMVI, FQC INFUS.VIA/BOT., 1MG/1ML, 10ML) (B,C,O)</v>
      </c>
      <c r="C49" t="s">
        <v>257</v>
      </c>
      <c r="D49" t="s">
        <v>258</v>
      </c>
      <c r="E49" t="s">
        <v>114</v>
      </c>
      <c r="F49" t="s">
        <v>259</v>
      </c>
      <c r="G49" t="s">
        <v>206</v>
      </c>
      <c r="H49" t="s">
        <v>657</v>
      </c>
      <c r="I49" t="s">
        <v>563</v>
      </c>
      <c r="J49" t="str">
        <f t="shared" si="0"/>
        <v>L1</v>
      </c>
      <c r="K49" t="s">
        <v>645</v>
      </c>
      <c r="L49" t="str">
        <f t="shared" si="1"/>
        <v>L1 ANTINEOPLASTICS</v>
      </c>
      <c r="M49" s="6">
        <f t="shared" si="3"/>
        <v>45108</v>
      </c>
      <c r="N49" s="6">
        <f t="shared" si="4"/>
        <v>44287</v>
      </c>
      <c r="O49" s="6">
        <f t="shared" si="5"/>
        <v>45139</v>
      </c>
      <c r="P49" s="6">
        <f t="shared" si="6"/>
        <v>45078</v>
      </c>
      <c r="Q49" s="7">
        <f t="shared" si="7"/>
        <v>1</v>
      </c>
      <c r="R49" s="7">
        <f t="shared" si="8"/>
        <v>28</v>
      </c>
      <c r="S49" s="7">
        <f t="shared" si="9"/>
        <v>28</v>
      </c>
      <c r="T49" s="8">
        <f t="shared" si="10"/>
        <v>2.3681701993964401E-3</v>
      </c>
      <c r="U49">
        <f t="shared" si="11"/>
        <v>15</v>
      </c>
      <c r="V49" s="10">
        <v>4202.5867768595044</v>
      </c>
      <c r="W49" s="10">
        <v>5002.988397540983</v>
      </c>
      <c r="X49" s="10">
        <v>4650.201343703704</v>
      </c>
      <c r="Y49" s="10">
        <v>13300.410200176362</v>
      </c>
      <c r="Z49" s="13">
        <f t="shared" si="12"/>
        <v>1.1904545136554205</v>
      </c>
      <c r="AA49" s="13">
        <f t="shared" si="13"/>
        <v>3.1648151261056054</v>
      </c>
      <c r="AB49" s="13">
        <f t="shared" si="14"/>
        <v>1.1065092978707489</v>
      </c>
      <c r="AC49" s="1">
        <v>45078</v>
      </c>
      <c r="AD49" s="1">
        <v>45017</v>
      </c>
      <c r="AE49" s="1">
        <v>45078</v>
      </c>
      <c r="AF49" s="1">
        <v>45017</v>
      </c>
      <c r="AG49" s="1">
        <v>44287</v>
      </c>
      <c r="AH49" s="2">
        <v>293</v>
      </c>
      <c r="AI49" s="2">
        <v>1070752</v>
      </c>
      <c r="AJ49" s="1">
        <v>45139</v>
      </c>
      <c r="AK49" s="2">
        <v>0</v>
      </c>
      <c r="AL49" s="2">
        <v>0</v>
      </c>
      <c r="AN49" s="2">
        <v>261</v>
      </c>
      <c r="AO49" s="2">
        <v>1147358.1108000001</v>
      </c>
      <c r="AP49" s="1">
        <v>45352</v>
      </c>
      <c r="AQ49" s="2">
        <v>3869</v>
      </c>
      <c r="AR49" s="2">
        <v>22754748.799200002</v>
      </c>
      <c r="AS49" s="1">
        <v>45170</v>
      </c>
      <c r="AT49" s="2">
        <v>1649</v>
      </c>
      <c r="AU49" s="2">
        <v>7911206.2524000015</v>
      </c>
      <c r="AV49" s="1">
        <v>45139</v>
      </c>
      <c r="AW49" s="2">
        <v>449</v>
      </c>
      <c r="AX49" s="2">
        <v>2227910.4408</v>
      </c>
      <c r="AY49" s="1">
        <v>45383</v>
      </c>
      <c r="BF49" s="2">
        <v>0</v>
      </c>
      <c r="BG49" s="2">
        <v>0</v>
      </c>
      <c r="BH49" s="1">
        <v>45323</v>
      </c>
      <c r="BL49" s="2">
        <v>14</v>
      </c>
      <c r="BM49" s="2">
        <v>58800.984666666664</v>
      </c>
      <c r="BN49" s="1">
        <v>45108</v>
      </c>
      <c r="BO49" s="2">
        <v>1292</v>
      </c>
      <c r="BP49" s="2">
        <v>3125617.5219999999</v>
      </c>
      <c r="BQ49" s="1">
        <v>45170</v>
      </c>
      <c r="BR49" s="2">
        <v>1255</v>
      </c>
      <c r="BS49" s="2">
        <v>15512825.489999996</v>
      </c>
      <c r="BT49" s="1">
        <v>45078</v>
      </c>
      <c r="BU49" s="2">
        <v>217</v>
      </c>
      <c r="BV49" s="2">
        <v>1038150.4900000001</v>
      </c>
      <c r="BW49" s="1">
        <v>45261</v>
      </c>
      <c r="BX49" s="2">
        <v>141</v>
      </c>
      <c r="BY49" s="2">
        <v>633616.76399999997</v>
      </c>
      <c r="BZ49" s="1">
        <v>45108</v>
      </c>
      <c r="CD49" s="2">
        <v>266</v>
      </c>
      <c r="CE49" s="2">
        <v>1362671.6289876667</v>
      </c>
      <c r="CF49" s="1">
        <v>45444</v>
      </c>
      <c r="CJ49" s="2">
        <v>0</v>
      </c>
      <c r="CK49" s="2">
        <v>0</v>
      </c>
      <c r="CL49" s="1">
        <v>45292</v>
      </c>
      <c r="CP49" s="2">
        <v>18</v>
      </c>
      <c r="CQ49" s="2">
        <v>83703.624186666668</v>
      </c>
      <c r="CR49" s="1">
        <v>45474</v>
      </c>
      <c r="DK49" s="2">
        <v>3</v>
      </c>
      <c r="DL49" s="2">
        <v>17195.164799999999</v>
      </c>
      <c r="DM49" s="1">
        <v>44287</v>
      </c>
      <c r="DN49" s="2">
        <v>60</v>
      </c>
      <c r="DO49" s="2">
        <v>270066.11279999994</v>
      </c>
      <c r="DP49" s="1">
        <v>45261</v>
      </c>
      <c r="DQ49" s="2">
        <v>22</v>
      </c>
      <c r="DR49" s="2">
        <v>92213.695200000002</v>
      </c>
      <c r="DS49" s="1">
        <v>45383</v>
      </c>
      <c r="DW49" s="2">
        <v>56767036.260774337</v>
      </c>
      <c r="DX49" s="2">
        <v>539800.81906666665</v>
      </c>
    </row>
    <row r="50" spans="1:128">
      <c r="A50">
        <v>2021</v>
      </c>
      <c r="B50" t="str">
        <f t="shared" si="2"/>
        <v>IDECABTAGENE VICLEUCEL (ABECMA, FQE INFUSION BAGS, NA INTSTR, 50ML) (B,C,O)</v>
      </c>
      <c r="C50" t="s">
        <v>260</v>
      </c>
      <c r="D50" t="s">
        <v>261</v>
      </c>
      <c r="E50" t="s">
        <v>158</v>
      </c>
      <c r="F50" t="s">
        <v>159</v>
      </c>
      <c r="G50" t="s">
        <v>262</v>
      </c>
      <c r="H50" t="s">
        <v>657</v>
      </c>
      <c r="I50" t="s">
        <v>547</v>
      </c>
      <c r="J50" t="str">
        <f t="shared" si="0"/>
        <v>L1</v>
      </c>
      <c r="K50" t="s">
        <v>645</v>
      </c>
      <c r="L50" t="str">
        <f t="shared" si="1"/>
        <v>L1 ANTINEOPLASTICS</v>
      </c>
      <c r="M50" s="6">
        <f t="shared" si="3"/>
        <v>44317</v>
      </c>
      <c r="N50" s="6">
        <f t="shared" si="4"/>
        <v>44317</v>
      </c>
      <c r="O50" s="6" t="str">
        <f t="shared" si="5"/>
        <v/>
      </c>
      <c r="P50" s="6" t="str">
        <f t="shared" si="6"/>
        <v/>
      </c>
      <c r="Q50" s="7" t="str">
        <f t="shared" si="7"/>
        <v/>
      </c>
      <c r="R50" s="7" t="str">
        <f t="shared" si="8"/>
        <v/>
      </c>
      <c r="S50" s="7" t="str">
        <f t="shared" si="9"/>
        <v/>
      </c>
      <c r="T50" s="8">
        <f t="shared" si="10"/>
        <v>0</v>
      </c>
      <c r="U50">
        <f t="shared" si="11"/>
        <v>4</v>
      </c>
      <c r="V50" s="10" t="s">
        <v>536</v>
      </c>
      <c r="W50" s="10">
        <v>402285.40533677419</v>
      </c>
      <c r="X50" s="10">
        <v>402285.40533677419</v>
      </c>
      <c r="Y50" s="10" t="s">
        <v>536</v>
      </c>
      <c r="Z50" s="13" t="str">
        <f t="shared" si="12"/>
        <v/>
      </c>
      <c r="AA50" s="13" t="str">
        <f t="shared" si="13"/>
        <v/>
      </c>
      <c r="AB50" s="13" t="str">
        <f t="shared" si="14"/>
        <v/>
      </c>
      <c r="AC50" s="1">
        <v>44409</v>
      </c>
      <c r="AD50" s="1">
        <v>44378</v>
      </c>
      <c r="AF50" s="1">
        <v>44378</v>
      </c>
      <c r="AG50" s="1">
        <v>44317</v>
      </c>
      <c r="AQ50" s="2">
        <v>155</v>
      </c>
      <c r="AR50" s="2">
        <v>62354237.827200003</v>
      </c>
      <c r="AS50" s="1">
        <v>44317</v>
      </c>
      <c r="AT50" s="2">
        <v>49</v>
      </c>
      <c r="AU50" s="2">
        <v>17541216</v>
      </c>
      <c r="AV50" s="1">
        <v>44562</v>
      </c>
      <c r="AW50" s="2">
        <v>9</v>
      </c>
      <c r="AX50" s="2">
        <v>4240463.6736000003</v>
      </c>
      <c r="AY50" s="1">
        <v>45536</v>
      </c>
      <c r="AZ50" s="2">
        <v>59</v>
      </c>
      <c r="BA50" s="2">
        <v>14000923.517866667</v>
      </c>
      <c r="BB50" s="1">
        <v>44652</v>
      </c>
      <c r="BI50" s="2">
        <v>0</v>
      </c>
      <c r="BJ50" s="2">
        <v>0</v>
      </c>
      <c r="BK50" s="1">
        <v>45444</v>
      </c>
      <c r="DW50" s="2">
        <v>98136841.01866667</v>
      </c>
    </row>
    <row r="51" spans="1:128">
      <c r="A51">
        <v>2021</v>
      </c>
      <c r="B51" t="str">
        <f t="shared" si="2"/>
        <v xml:space="preserve">INCLISIRAN (LEQVIO, FNE P-F SYRNG SC, 189MG/1ML, 1.5ML) </v>
      </c>
      <c r="C51" t="s">
        <v>263</v>
      </c>
      <c r="D51" t="s">
        <v>264</v>
      </c>
      <c r="E51" t="s">
        <v>265</v>
      </c>
      <c r="F51" t="s">
        <v>266</v>
      </c>
      <c r="G51" t="s">
        <v>267</v>
      </c>
      <c r="I51" t="s">
        <v>578</v>
      </c>
      <c r="J51" t="str">
        <f t="shared" si="0"/>
        <v>C10</v>
      </c>
      <c r="K51" t="s">
        <v>667</v>
      </c>
      <c r="L51" t="str">
        <f t="shared" si="1"/>
        <v>C10 LIPID-REGULATING/ANTI-ATHEROMA PREPARATIONS</v>
      </c>
      <c r="M51" s="6">
        <f t="shared" si="3"/>
        <v>44166</v>
      </c>
      <c r="N51" s="6">
        <f t="shared" si="4"/>
        <v>44166</v>
      </c>
      <c r="O51" s="6">
        <f t="shared" si="5"/>
        <v>44805</v>
      </c>
      <c r="P51" s="6">
        <f t="shared" si="6"/>
        <v>44562</v>
      </c>
      <c r="Q51" s="7">
        <f t="shared" si="7"/>
        <v>21</v>
      </c>
      <c r="R51" s="7">
        <f t="shared" si="8"/>
        <v>21</v>
      </c>
      <c r="S51" s="7">
        <f t="shared" si="9"/>
        <v>21</v>
      </c>
      <c r="T51" s="8">
        <f t="shared" si="10"/>
        <v>7.6187923817353275E-3</v>
      </c>
      <c r="U51">
        <f t="shared" si="11"/>
        <v>24</v>
      </c>
      <c r="V51" s="10">
        <v>2939.2363481228667</v>
      </c>
      <c r="W51" s="10">
        <v>3029.8015100609755</v>
      </c>
      <c r="X51" s="10">
        <v>2844.2474527169788</v>
      </c>
      <c r="Y51" s="10">
        <v>4162.286400502293</v>
      </c>
      <c r="Z51" s="13">
        <f t="shared" si="12"/>
        <v>1.0308124802539094</v>
      </c>
      <c r="AA51" s="13">
        <f t="shared" si="13"/>
        <v>1.4161115022820547</v>
      </c>
      <c r="AB51" s="13">
        <f t="shared" si="14"/>
        <v>0.96768245756536309</v>
      </c>
      <c r="AC51" s="1">
        <v>44378</v>
      </c>
      <c r="AD51" s="1">
        <v>44197</v>
      </c>
      <c r="AE51" s="1">
        <v>44166</v>
      </c>
      <c r="AF51" s="1">
        <v>44197</v>
      </c>
      <c r="AG51" s="1">
        <v>44166</v>
      </c>
      <c r="AH51" s="2">
        <v>1172</v>
      </c>
      <c r="AI51" s="2">
        <v>3444785</v>
      </c>
      <c r="AJ51" s="1">
        <v>44805</v>
      </c>
      <c r="AK51" s="2">
        <v>5287</v>
      </c>
      <c r="AL51" s="2">
        <v>8189719.7413999988</v>
      </c>
      <c r="AN51" s="2">
        <v>3936</v>
      </c>
      <c r="AO51" s="2">
        <v>11925298.7436</v>
      </c>
      <c r="AP51" s="1">
        <v>44409</v>
      </c>
      <c r="AT51" s="2">
        <v>6365</v>
      </c>
      <c r="AU51" s="2">
        <v>19688186.258400001</v>
      </c>
      <c r="AV51" s="1">
        <v>44228</v>
      </c>
      <c r="AW51" s="2">
        <v>8286</v>
      </c>
      <c r="AX51" s="2">
        <v>31493770.677600004</v>
      </c>
      <c r="AY51" s="1">
        <v>44866</v>
      </c>
      <c r="AZ51" s="2">
        <v>4649</v>
      </c>
      <c r="BA51" s="2">
        <v>14988262.328</v>
      </c>
      <c r="BB51" s="1">
        <v>45231</v>
      </c>
      <c r="BC51" s="2">
        <v>1088</v>
      </c>
      <c r="BD51" s="2">
        <v>2935995.3348000003</v>
      </c>
      <c r="BE51" s="1">
        <v>44166</v>
      </c>
      <c r="BF51" s="2">
        <v>47</v>
      </c>
      <c r="BG51" s="2">
        <v>139578.68816666666</v>
      </c>
      <c r="BH51" s="1">
        <v>44378</v>
      </c>
      <c r="BI51" s="2">
        <v>1555</v>
      </c>
      <c r="BJ51" s="2">
        <v>5107402.4759999998</v>
      </c>
      <c r="BK51" s="1">
        <v>45231</v>
      </c>
      <c r="BL51" s="2">
        <v>216</v>
      </c>
      <c r="BM51" s="2">
        <v>607100.36613333342</v>
      </c>
      <c r="BN51" s="1">
        <v>44166</v>
      </c>
      <c r="BO51" s="2">
        <v>12724</v>
      </c>
      <c r="BP51" s="2">
        <v>39653370.344499998</v>
      </c>
      <c r="BQ51" s="1">
        <v>44440</v>
      </c>
      <c r="BR51" s="2">
        <v>39021</v>
      </c>
      <c r="BS51" s="2">
        <v>162416577.63399997</v>
      </c>
      <c r="BT51" s="1">
        <v>44562</v>
      </c>
      <c r="BU51" s="2">
        <v>1885</v>
      </c>
      <c r="BV51" s="2">
        <v>6050056.6920666667</v>
      </c>
      <c r="BW51" s="1">
        <v>44501</v>
      </c>
      <c r="BX51" s="2">
        <v>2942</v>
      </c>
      <c r="BY51" s="2">
        <v>9323882.7131999992</v>
      </c>
      <c r="BZ51" s="1">
        <v>44228</v>
      </c>
      <c r="CA51" s="2">
        <v>12</v>
      </c>
      <c r="CB51" s="2">
        <v>10758.720888</v>
      </c>
      <c r="CC51" s="1">
        <v>45261</v>
      </c>
      <c r="CD51" s="2">
        <v>3109</v>
      </c>
      <c r="CE51" s="2">
        <v>8947220.2984546665</v>
      </c>
      <c r="CF51" s="1">
        <v>44166</v>
      </c>
      <c r="CG51" s="2">
        <v>108</v>
      </c>
      <c r="CH51" s="2">
        <v>118154.11080000001</v>
      </c>
      <c r="CI51" s="1">
        <v>44621</v>
      </c>
      <c r="CJ51" s="2">
        <v>194</v>
      </c>
      <c r="CK51" s="2">
        <v>583983.77399999998</v>
      </c>
      <c r="CL51" s="1">
        <v>44256</v>
      </c>
      <c r="CP51" s="2">
        <v>1825</v>
      </c>
      <c r="CQ51" s="2">
        <v>4890052.5876233336</v>
      </c>
      <c r="CR51" s="1">
        <v>44409</v>
      </c>
      <c r="CS51" s="2">
        <v>2</v>
      </c>
      <c r="CT51" s="2">
        <v>0</v>
      </c>
      <c r="CU51" s="1">
        <v>44470</v>
      </c>
      <c r="CY51" s="2">
        <v>303</v>
      </c>
      <c r="CZ51" s="2">
        <v>917973.89639999997</v>
      </c>
      <c r="DA51" s="1">
        <v>44470</v>
      </c>
      <c r="DB51" s="2">
        <v>392</v>
      </c>
      <c r="DC51" s="2">
        <v>497232.98798666667</v>
      </c>
      <c r="DD51" s="1">
        <v>45231</v>
      </c>
      <c r="DH51" s="2">
        <v>594</v>
      </c>
      <c r="DI51" s="2">
        <v>1563146.321386667</v>
      </c>
      <c r="DJ51" s="1">
        <v>44256</v>
      </c>
      <c r="DN51" s="2">
        <v>995</v>
      </c>
      <c r="DO51" s="2">
        <v>2024591.9364</v>
      </c>
      <c r="DP51" s="1">
        <v>44652</v>
      </c>
      <c r="DQ51" s="2">
        <v>626</v>
      </c>
      <c r="DR51" s="2">
        <v>1719996.7752</v>
      </c>
      <c r="DS51" s="1">
        <v>44621</v>
      </c>
      <c r="DW51" s="2">
        <v>220565380.14844197</v>
      </c>
      <c r="DX51" s="2">
        <v>116671718.258564</v>
      </c>
    </row>
    <row r="52" spans="1:128">
      <c r="A52">
        <v>2023</v>
      </c>
      <c r="B52" t="str">
        <f t="shared" si="2"/>
        <v>INEBILIZUMAB (UPLIZNA, FQC INFUS.VIA/BOT., 10MG/1ML, 10ML) (B,O)</v>
      </c>
      <c r="C52" t="s">
        <v>268</v>
      </c>
      <c r="D52" t="s">
        <v>269</v>
      </c>
      <c r="E52" t="s">
        <v>114</v>
      </c>
      <c r="F52" t="s">
        <v>270</v>
      </c>
      <c r="G52" t="s">
        <v>206</v>
      </c>
      <c r="H52" t="s">
        <v>646</v>
      </c>
      <c r="I52" t="s">
        <v>564</v>
      </c>
      <c r="J52" t="str">
        <f t="shared" si="0"/>
        <v>N7</v>
      </c>
      <c r="K52" t="s">
        <v>665</v>
      </c>
      <c r="L52" t="str">
        <f t="shared" si="1"/>
        <v>N7 OTHER CENTRAL NERVOUS SYSTEM DRUGS</v>
      </c>
      <c r="M52" s="6">
        <f t="shared" si="3"/>
        <v>44348</v>
      </c>
      <c r="N52" s="6">
        <f t="shared" si="4"/>
        <v>44166</v>
      </c>
      <c r="O52" s="6" t="str">
        <f t="shared" si="5"/>
        <v/>
      </c>
      <c r="P52" s="6">
        <f t="shared" si="6"/>
        <v>44287</v>
      </c>
      <c r="Q52" s="7" t="str">
        <f t="shared" si="7"/>
        <v/>
      </c>
      <c r="R52" s="7" t="str">
        <f t="shared" si="8"/>
        <v/>
      </c>
      <c r="S52" s="7" t="str">
        <f t="shared" si="9"/>
        <v/>
      </c>
      <c r="T52" s="8">
        <f t="shared" si="10"/>
        <v>0</v>
      </c>
      <c r="U52">
        <f t="shared" si="11"/>
        <v>8</v>
      </c>
      <c r="V52" s="10" t="s">
        <v>536</v>
      </c>
      <c r="W52" s="10">
        <v>25406.002614141413</v>
      </c>
      <c r="X52" s="10">
        <v>26196.686685714289</v>
      </c>
      <c r="Y52" s="10">
        <v>60270.439067432933</v>
      </c>
      <c r="Z52" s="13" t="str">
        <f t="shared" si="12"/>
        <v/>
      </c>
      <c r="AA52" s="13" t="str">
        <f t="shared" si="13"/>
        <v/>
      </c>
      <c r="AB52" s="13" t="str">
        <f t="shared" si="14"/>
        <v/>
      </c>
      <c r="AC52" s="1">
        <v>44075</v>
      </c>
      <c r="AD52" s="1">
        <v>44287</v>
      </c>
      <c r="AE52" s="1">
        <v>44287</v>
      </c>
      <c r="AF52" s="1">
        <v>44287</v>
      </c>
      <c r="AG52" s="1">
        <v>44166</v>
      </c>
      <c r="AQ52" s="2">
        <v>61</v>
      </c>
      <c r="AR52" s="2">
        <v>1616156.058</v>
      </c>
      <c r="AS52" s="1">
        <v>44774</v>
      </c>
      <c r="AT52" s="2">
        <v>148</v>
      </c>
      <c r="AU52" s="2">
        <v>3353321.1491999999</v>
      </c>
      <c r="AV52" s="1">
        <v>44774</v>
      </c>
      <c r="AW52" s="2">
        <v>46</v>
      </c>
      <c r="AX52" s="2">
        <v>1122822.7824000001</v>
      </c>
      <c r="AY52" s="1">
        <v>45078</v>
      </c>
      <c r="AZ52" s="2">
        <v>957</v>
      </c>
      <c r="BA52" s="2">
        <v>24313544.501733333</v>
      </c>
      <c r="BB52" s="1">
        <v>44348</v>
      </c>
      <c r="BI52" s="2">
        <v>42</v>
      </c>
      <c r="BJ52" s="2">
        <v>1100260.8408000001</v>
      </c>
      <c r="BK52" s="1">
        <v>44986</v>
      </c>
      <c r="BR52" s="2">
        <v>1305</v>
      </c>
      <c r="BS52" s="2">
        <v>78652922.98299998</v>
      </c>
      <c r="BT52" s="1">
        <v>44287</v>
      </c>
      <c r="BU52" s="2">
        <v>3</v>
      </c>
      <c r="BV52" s="2">
        <v>85436.613333333342</v>
      </c>
      <c r="BX52" s="2">
        <v>9</v>
      </c>
      <c r="BY52" s="2">
        <v>247384.8432</v>
      </c>
      <c r="BZ52" s="1">
        <v>44805</v>
      </c>
      <c r="DH52" s="2">
        <v>15</v>
      </c>
      <c r="DI52" s="2">
        <v>0</v>
      </c>
      <c r="DJ52" s="1">
        <v>44166</v>
      </c>
      <c r="DW52" s="2">
        <v>109608392.0018</v>
      </c>
      <c r="DX52" s="2">
        <v>883457.76986666664</v>
      </c>
    </row>
    <row r="53" spans="1:128">
      <c r="A53">
        <v>2021</v>
      </c>
      <c r="B53" t="str">
        <f t="shared" si="2"/>
        <v>INFIGRATINIB (TRUSELTIQ, ACA CAPSULES, VARI STR, NA VOL) (C,O)</v>
      </c>
      <c r="C53" t="s">
        <v>271</v>
      </c>
      <c r="D53" t="s">
        <v>272</v>
      </c>
      <c r="E53" t="s">
        <v>132</v>
      </c>
      <c r="F53" t="s">
        <v>273</v>
      </c>
      <c r="G53" t="s">
        <v>107</v>
      </c>
      <c r="H53" t="s">
        <v>650</v>
      </c>
      <c r="I53" t="s">
        <v>539</v>
      </c>
      <c r="J53" t="str">
        <f t="shared" si="0"/>
        <v>L1</v>
      </c>
      <c r="K53" t="s">
        <v>645</v>
      </c>
      <c r="L53" t="str">
        <f t="shared" si="1"/>
        <v>L1 ANTINEOPLASTICS</v>
      </c>
      <c r="M53" s="6" t="str">
        <f t="shared" si="3"/>
        <v/>
      </c>
      <c r="N53" s="6" t="str">
        <f t="shared" si="4"/>
        <v/>
      </c>
      <c r="O53" s="6" t="str">
        <f t="shared" si="5"/>
        <v/>
      </c>
      <c r="P53" s="6">
        <f t="shared" si="6"/>
        <v>44378</v>
      </c>
      <c r="Q53" s="7" t="str">
        <f t="shared" si="7"/>
        <v/>
      </c>
      <c r="R53" s="7" t="str">
        <f t="shared" si="8"/>
        <v/>
      </c>
      <c r="S53" s="7" t="str">
        <f t="shared" si="9"/>
        <v/>
      </c>
      <c r="T53" s="8">
        <f t="shared" si="10"/>
        <v>0</v>
      </c>
      <c r="U53">
        <f t="shared" si="11"/>
        <v>0</v>
      </c>
      <c r="V53" s="10" t="s">
        <v>536</v>
      </c>
      <c r="W53" s="10" t="e">
        <v>#NUM!</v>
      </c>
      <c r="X53" s="10" t="e">
        <v>#NUM!</v>
      </c>
      <c r="Y53" s="10" t="s">
        <v>536</v>
      </c>
      <c r="Z53" s="13" t="str">
        <f t="shared" si="12"/>
        <v/>
      </c>
      <c r="AA53" s="13" t="str">
        <f t="shared" si="13"/>
        <v/>
      </c>
      <c r="AB53" s="13" t="str">
        <f t="shared" si="14"/>
        <v/>
      </c>
      <c r="AD53" s="1">
        <v>44378</v>
      </c>
      <c r="AE53" s="1">
        <v>44378</v>
      </c>
      <c r="AF53" s="1">
        <v>44378</v>
      </c>
      <c r="AG53" s="1">
        <v>44378</v>
      </c>
      <c r="BR53" s="2">
        <v>0</v>
      </c>
      <c r="BS53" s="2">
        <v>0</v>
      </c>
      <c r="BT53" s="1">
        <v>44378</v>
      </c>
      <c r="DW53" s="2">
        <v>0</v>
      </c>
      <c r="DX53" s="2">
        <v>0</v>
      </c>
    </row>
    <row r="54" spans="1:128">
      <c r="A54">
        <v>2024</v>
      </c>
      <c r="B54" t="str">
        <f t="shared" si="2"/>
        <v>INSULIN ICODEC (AWIQLI, GRF P-F PENS RET, 700IU/1ML, 3ML) (B)</v>
      </c>
      <c r="C54" t="s">
        <v>274</v>
      </c>
      <c r="D54" t="s">
        <v>275</v>
      </c>
      <c r="E54" t="s">
        <v>276</v>
      </c>
      <c r="F54" t="s">
        <v>277</v>
      </c>
      <c r="G54" t="s">
        <v>278</v>
      </c>
      <c r="H54" t="s">
        <v>648</v>
      </c>
      <c r="I54" t="s">
        <v>581</v>
      </c>
      <c r="J54" t="str">
        <f t="shared" si="0"/>
        <v>A10</v>
      </c>
      <c r="K54" t="s">
        <v>671</v>
      </c>
      <c r="L54" t="str">
        <f t="shared" si="1"/>
        <v>A10 DRUGS USED IN DIABETES</v>
      </c>
      <c r="M54" s="6">
        <f t="shared" si="3"/>
        <v>45536</v>
      </c>
      <c r="N54" s="6">
        <f t="shared" si="4"/>
        <v>45536</v>
      </c>
      <c r="O54" s="6">
        <f t="shared" si="5"/>
        <v>45444</v>
      </c>
      <c r="P54" s="6" t="str">
        <f t="shared" si="6"/>
        <v/>
      </c>
      <c r="Q54" s="7">
        <f t="shared" si="7"/>
        <v>3</v>
      </c>
      <c r="R54" s="7">
        <f t="shared" si="8"/>
        <v>3</v>
      </c>
      <c r="S54" s="7">
        <f t="shared" si="9"/>
        <v>3</v>
      </c>
      <c r="T54" s="8">
        <f t="shared" si="10"/>
        <v>1.1545214555907775E-3</v>
      </c>
      <c r="U54">
        <f t="shared" si="11"/>
        <v>2</v>
      </c>
      <c r="V54" s="10">
        <v>161.476861167002</v>
      </c>
      <c r="W54" s="10">
        <v>147.16103577512777</v>
      </c>
      <c r="X54" s="10">
        <v>147.16103577512777</v>
      </c>
      <c r="Y54" s="10" t="s">
        <v>536</v>
      </c>
      <c r="Z54" s="13">
        <f t="shared" si="12"/>
        <v>0.91134441623144646</v>
      </c>
      <c r="AA54" s="13" t="str">
        <f t="shared" si="13"/>
        <v/>
      </c>
      <c r="AB54" s="13">
        <f t="shared" si="14"/>
        <v>0.91134441623144646</v>
      </c>
      <c r="AD54" s="1">
        <v>45383</v>
      </c>
      <c r="AE54" s="1">
        <v>45444</v>
      </c>
      <c r="AF54" s="1">
        <v>45383</v>
      </c>
      <c r="AG54" s="1">
        <v>45444</v>
      </c>
      <c r="AH54" s="2">
        <v>4485</v>
      </c>
      <c r="AI54" s="2">
        <v>522009</v>
      </c>
      <c r="AJ54" s="1">
        <v>45444</v>
      </c>
      <c r="AT54" s="2">
        <v>13277</v>
      </c>
      <c r="AU54" s="2">
        <v>1236078.4788000002</v>
      </c>
      <c r="AV54" s="1">
        <v>45536</v>
      </c>
      <c r="AW54" s="2">
        <v>0</v>
      </c>
      <c r="AX54" s="2">
        <v>0</v>
      </c>
      <c r="AY54" s="1">
        <v>45689</v>
      </c>
      <c r="AZ54" s="2">
        <v>0</v>
      </c>
      <c r="BA54" s="2">
        <v>0</v>
      </c>
      <c r="BB54" s="1">
        <v>45658</v>
      </c>
      <c r="DW54" s="2">
        <v>15004.668</v>
      </c>
      <c r="DX54" s="2">
        <v>1743082.8108000001</v>
      </c>
    </row>
    <row r="55" spans="1:128">
      <c r="A55">
        <v>2024</v>
      </c>
      <c r="B55" t="str">
        <f t="shared" si="2"/>
        <v xml:space="preserve">IRON FERRIC (VENOFER, FPC VIAL IV, 20MG/1ML, 5ML) </v>
      </c>
      <c r="C55" t="s">
        <v>279</v>
      </c>
      <c r="D55" t="s">
        <v>280</v>
      </c>
      <c r="E55" t="s">
        <v>281</v>
      </c>
      <c r="F55" t="s">
        <v>209</v>
      </c>
      <c r="G55" t="s">
        <v>168</v>
      </c>
      <c r="I55" t="s">
        <v>584</v>
      </c>
      <c r="J55" t="str">
        <f t="shared" si="0"/>
        <v>B3</v>
      </c>
      <c r="K55" t="s">
        <v>672</v>
      </c>
      <c r="L55" t="str">
        <f t="shared" si="1"/>
        <v>B3  HAEMATINICS, IRON AND ALL COMBINATIONS</v>
      </c>
      <c r="M55" s="6">
        <f t="shared" si="3"/>
        <v>16438</v>
      </c>
      <c r="N55" s="6">
        <f t="shared" si="4"/>
        <v>16438</v>
      </c>
      <c r="O55" s="6">
        <f t="shared" si="5"/>
        <v>37012</v>
      </c>
      <c r="P55" s="6">
        <f t="shared" si="6"/>
        <v>27668</v>
      </c>
      <c r="Q55" s="7">
        <f t="shared" si="7"/>
        <v>676</v>
      </c>
      <c r="R55" s="7">
        <f t="shared" si="8"/>
        <v>676</v>
      </c>
      <c r="S55" s="7">
        <f t="shared" si="9"/>
        <v>676</v>
      </c>
      <c r="T55" s="8">
        <f t="shared" si="10"/>
        <v>6.9082156979929046E-2</v>
      </c>
      <c r="U55">
        <f t="shared" si="11"/>
        <v>31</v>
      </c>
      <c r="V55" s="10">
        <v>15.976998713168575</v>
      </c>
      <c r="W55" s="10">
        <v>18.988609425981878</v>
      </c>
      <c r="X55" s="10">
        <v>16.058786949225304</v>
      </c>
      <c r="Y55" s="10">
        <v>45.622445765622494</v>
      </c>
      <c r="Z55" s="13">
        <f t="shared" si="12"/>
        <v>1.1884966486434696</v>
      </c>
      <c r="AA55" s="13">
        <f t="shared" si="13"/>
        <v>2.8555078825924625</v>
      </c>
      <c r="AB55" s="13">
        <f t="shared" si="14"/>
        <v>1.0051191239058759</v>
      </c>
      <c r="AC55" s="1">
        <v>6576</v>
      </c>
      <c r="AD55" s="1">
        <v>43831</v>
      </c>
      <c r="AE55" s="1">
        <v>23863</v>
      </c>
      <c r="AF55" s="1">
        <v>43831</v>
      </c>
      <c r="AG55" s="1">
        <v>16438</v>
      </c>
      <c r="AH55" s="2">
        <v>622464</v>
      </c>
      <c r="AI55" s="2">
        <v>31235026</v>
      </c>
      <c r="AJ55" s="1">
        <v>37012</v>
      </c>
      <c r="AK55" s="2">
        <v>497237</v>
      </c>
      <c r="AL55" s="2">
        <v>41475345.860399991</v>
      </c>
      <c r="AM55" s="1">
        <v>24442</v>
      </c>
      <c r="AN55" s="2">
        <v>1282762</v>
      </c>
      <c r="AO55" s="2">
        <v>8199238.6871999996</v>
      </c>
      <c r="AP55" s="1">
        <v>34060</v>
      </c>
      <c r="AQ55" s="2">
        <v>6692313</v>
      </c>
      <c r="AR55" s="2">
        <v>49156471.531199999</v>
      </c>
      <c r="AS55" s="1">
        <v>24077</v>
      </c>
      <c r="AT55" s="2">
        <v>2299535</v>
      </c>
      <c r="AU55" s="2">
        <v>45409497.751199983</v>
      </c>
      <c r="AV55" s="1">
        <v>19725</v>
      </c>
      <c r="AW55" s="2">
        <v>3069504</v>
      </c>
      <c r="AX55" s="2">
        <v>29222374.130400002</v>
      </c>
      <c r="AY55" s="1">
        <v>16438</v>
      </c>
      <c r="AZ55" s="2">
        <v>44374187</v>
      </c>
      <c r="BA55" s="2">
        <v>68365830.092516646</v>
      </c>
      <c r="BB55" s="1">
        <v>33695</v>
      </c>
      <c r="BC55" s="2">
        <v>32337</v>
      </c>
      <c r="BD55" s="2">
        <v>6490813.7448000005</v>
      </c>
      <c r="BE55" s="1">
        <v>35704</v>
      </c>
      <c r="BF55" s="2">
        <v>231674</v>
      </c>
      <c r="BG55" s="2">
        <v>2878004.3383333329</v>
      </c>
      <c r="BH55" s="1">
        <v>32964</v>
      </c>
      <c r="BI55" s="2">
        <v>12500098</v>
      </c>
      <c r="BJ55" s="2">
        <v>40707389.844000004</v>
      </c>
      <c r="BK55" s="1">
        <v>34060</v>
      </c>
      <c r="BL55" s="2">
        <v>260726</v>
      </c>
      <c r="BM55" s="2">
        <v>12405343.545466669</v>
      </c>
      <c r="BN55" s="1">
        <v>36557</v>
      </c>
      <c r="BO55" s="2">
        <v>2972592</v>
      </c>
      <c r="BP55" s="2">
        <v>36873074.664499998</v>
      </c>
      <c r="BQ55" s="1">
        <v>36039</v>
      </c>
      <c r="BR55" s="2">
        <v>17325455</v>
      </c>
      <c r="BS55" s="2">
        <v>544294668.59399986</v>
      </c>
      <c r="BT55" s="1">
        <v>27668</v>
      </c>
      <c r="BU55" s="2">
        <v>182871</v>
      </c>
      <c r="BV55" s="2">
        <v>22711527.254233342</v>
      </c>
      <c r="BW55" s="1">
        <v>30317</v>
      </c>
      <c r="BX55" s="2">
        <v>161572</v>
      </c>
      <c r="BY55" s="2">
        <v>12072252.667199999</v>
      </c>
      <c r="BZ55" s="1">
        <v>34121</v>
      </c>
      <c r="CA55" s="2">
        <v>764111</v>
      </c>
      <c r="CB55" s="2">
        <v>1046826.4322725331</v>
      </c>
      <c r="CC55" s="1">
        <v>33512</v>
      </c>
      <c r="CD55" s="2">
        <v>3938777</v>
      </c>
      <c r="CE55" s="2">
        <v>1921167.1020989998</v>
      </c>
      <c r="CF55" s="1">
        <v>34943</v>
      </c>
      <c r="CG55" s="2">
        <v>175378</v>
      </c>
      <c r="CH55" s="2">
        <v>76745.803200000009</v>
      </c>
      <c r="CI55" s="1">
        <v>37377</v>
      </c>
      <c r="CJ55" s="2">
        <v>48242</v>
      </c>
      <c r="CK55" s="2">
        <v>7565484.6959999995</v>
      </c>
      <c r="CL55" s="1">
        <v>37288</v>
      </c>
      <c r="CM55" s="2">
        <v>7037237</v>
      </c>
      <c r="CN55" s="2">
        <v>4965475.2443999993</v>
      </c>
      <c r="CO55" s="1">
        <v>33970</v>
      </c>
      <c r="CP55" s="2">
        <v>413130</v>
      </c>
      <c r="CQ55" s="2">
        <v>476586.84952266671</v>
      </c>
      <c r="CR55" s="1">
        <v>35796</v>
      </c>
      <c r="CS55" s="2">
        <v>32575</v>
      </c>
      <c r="CT55" s="2">
        <v>4251781.9343999997</v>
      </c>
      <c r="CU55" s="1">
        <v>37438</v>
      </c>
      <c r="CV55" s="2">
        <v>506618</v>
      </c>
      <c r="CW55" s="2">
        <v>689449.9831040001</v>
      </c>
      <c r="CX55" s="1">
        <v>36951</v>
      </c>
      <c r="CY55" s="2">
        <v>73464</v>
      </c>
      <c r="CZ55" s="2">
        <v>25285.603199999998</v>
      </c>
      <c r="DA55" s="1">
        <v>34394</v>
      </c>
      <c r="DB55" s="2">
        <v>7063359</v>
      </c>
      <c r="DC55" s="2">
        <v>12177807.649253333</v>
      </c>
      <c r="DD55" s="1">
        <v>24167</v>
      </c>
      <c r="DE55" s="2">
        <v>36688</v>
      </c>
      <c r="DF55" s="2">
        <v>3335443.0424000006</v>
      </c>
      <c r="DG55" s="1">
        <v>25477</v>
      </c>
      <c r="DH55" s="2">
        <v>10492557</v>
      </c>
      <c r="DI55" s="2">
        <v>3648433.8365866682</v>
      </c>
      <c r="DJ55" s="1">
        <v>36495</v>
      </c>
      <c r="DK55" s="2">
        <v>6755126</v>
      </c>
      <c r="DL55" s="2">
        <v>7845135.8303999994</v>
      </c>
      <c r="DM55" s="1">
        <v>23863</v>
      </c>
      <c r="DN55" s="2">
        <v>1153910</v>
      </c>
      <c r="DO55" s="2">
        <v>796747.08960000018</v>
      </c>
      <c r="DP55" s="1">
        <v>35977</v>
      </c>
      <c r="DQ55" s="2">
        <v>272274</v>
      </c>
      <c r="DR55" s="2">
        <v>1118101.8684</v>
      </c>
      <c r="DS55" s="1">
        <v>32143</v>
      </c>
      <c r="DT55" s="2">
        <v>47369436</v>
      </c>
      <c r="DU55" s="2">
        <v>34090238.704499982</v>
      </c>
      <c r="DV55" s="1">
        <v>24624</v>
      </c>
      <c r="DW55" s="2">
        <v>756664008.85966432</v>
      </c>
      <c r="DX55" s="2">
        <v>278863561.5151245</v>
      </c>
    </row>
    <row r="56" spans="1:128">
      <c r="A56">
        <v>2024</v>
      </c>
      <c r="B56" t="str">
        <f t="shared" si="2"/>
        <v>IVOSIDENIB (TIBSOVO, ABC FILM-CTD TABS, 250MG, NA VOL) (C,O)</v>
      </c>
      <c r="C56" t="s">
        <v>282</v>
      </c>
      <c r="D56" t="s">
        <v>283</v>
      </c>
      <c r="E56" t="s">
        <v>105</v>
      </c>
      <c r="F56" t="s">
        <v>284</v>
      </c>
      <c r="G56" t="s">
        <v>107</v>
      </c>
      <c r="H56" t="s">
        <v>650</v>
      </c>
      <c r="I56" t="s">
        <v>541</v>
      </c>
      <c r="J56" t="str">
        <f t="shared" si="0"/>
        <v>L1</v>
      </c>
      <c r="K56" t="s">
        <v>645</v>
      </c>
      <c r="L56" t="str">
        <f t="shared" si="1"/>
        <v>L1 ANTINEOPLASTICS</v>
      </c>
      <c r="M56" s="6">
        <f t="shared" si="3"/>
        <v>45047</v>
      </c>
      <c r="N56" s="6">
        <f t="shared" si="4"/>
        <v>44348</v>
      </c>
      <c r="O56" s="6" t="str">
        <f t="shared" si="5"/>
        <v/>
      </c>
      <c r="P56" s="6">
        <f t="shared" si="6"/>
        <v>43313</v>
      </c>
      <c r="Q56" s="7" t="str">
        <f t="shared" si="7"/>
        <v/>
      </c>
      <c r="R56" s="7" t="str">
        <f t="shared" si="8"/>
        <v/>
      </c>
      <c r="S56" s="7" t="str">
        <f t="shared" si="9"/>
        <v/>
      </c>
      <c r="T56" s="8">
        <f t="shared" si="10"/>
        <v>0</v>
      </c>
      <c r="U56">
        <f t="shared" si="11"/>
        <v>13</v>
      </c>
      <c r="V56" s="10" t="s">
        <v>536</v>
      </c>
      <c r="W56" s="10">
        <v>299.95180038857393</v>
      </c>
      <c r="X56" s="10">
        <v>320.16656011609905</v>
      </c>
      <c r="Y56" s="10">
        <v>669.99007825670492</v>
      </c>
      <c r="Z56" s="13" t="str">
        <f t="shared" si="12"/>
        <v/>
      </c>
      <c r="AA56" s="13" t="str">
        <f t="shared" si="13"/>
        <v/>
      </c>
      <c r="AB56" s="13" t="str">
        <f t="shared" si="14"/>
        <v/>
      </c>
      <c r="AC56" s="1">
        <v>43313</v>
      </c>
      <c r="AD56" s="1">
        <v>43831</v>
      </c>
      <c r="AE56" s="1">
        <v>43313</v>
      </c>
      <c r="AF56" s="1">
        <v>43831</v>
      </c>
      <c r="AG56" s="1">
        <v>43313</v>
      </c>
      <c r="AK56" s="2">
        <v>0</v>
      </c>
      <c r="AL56" s="2">
        <v>0</v>
      </c>
      <c r="AN56" s="2">
        <v>4175</v>
      </c>
      <c r="AO56" s="2">
        <v>1432341.7152</v>
      </c>
      <c r="AP56" s="1">
        <v>45505</v>
      </c>
      <c r="AQ56" s="2">
        <v>34288</v>
      </c>
      <c r="AR56" s="2">
        <v>50.714399999999998</v>
      </c>
      <c r="AS56" s="1">
        <v>45108</v>
      </c>
      <c r="AT56" s="2">
        <v>48678</v>
      </c>
      <c r="AU56" s="2">
        <v>13219309.4748</v>
      </c>
      <c r="AV56" s="1">
        <v>45108</v>
      </c>
      <c r="AW56" s="2">
        <v>0</v>
      </c>
      <c r="AX56" s="2">
        <v>0</v>
      </c>
      <c r="AY56" s="1">
        <v>45658</v>
      </c>
      <c r="AZ56" s="2">
        <v>0</v>
      </c>
      <c r="BA56" s="2">
        <v>0</v>
      </c>
      <c r="BB56" s="1">
        <v>45809</v>
      </c>
      <c r="BF56" s="2">
        <v>0</v>
      </c>
      <c r="BG56" s="2">
        <v>0</v>
      </c>
      <c r="BH56" s="1">
        <v>45323</v>
      </c>
      <c r="BI56" s="2">
        <v>0</v>
      </c>
      <c r="BJ56" s="2">
        <v>0</v>
      </c>
      <c r="BK56" s="1">
        <v>45809</v>
      </c>
      <c r="BL56" s="2">
        <v>0</v>
      </c>
      <c r="BM56" s="2">
        <v>0</v>
      </c>
      <c r="BN56" s="1">
        <v>45047</v>
      </c>
      <c r="BO56" s="2">
        <v>5700</v>
      </c>
      <c r="BP56" s="2">
        <v>1871522.0145</v>
      </c>
      <c r="BQ56" s="1">
        <v>45139</v>
      </c>
      <c r="BR56" s="2">
        <v>10440</v>
      </c>
      <c r="BS56" s="2">
        <v>6994696.4169999994</v>
      </c>
      <c r="BT56" s="1">
        <v>43313</v>
      </c>
      <c r="BU56" s="2">
        <v>3420</v>
      </c>
      <c r="BV56" s="2">
        <v>1274256.8025000002</v>
      </c>
      <c r="BX56" s="2">
        <v>4920</v>
      </c>
      <c r="BY56" s="2">
        <v>1794223.2660000001</v>
      </c>
      <c r="BZ56" s="1">
        <v>45139</v>
      </c>
      <c r="CD56" s="2">
        <v>1560</v>
      </c>
      <c r="CE56" s="2">
        <v>385700.52945666667</v>
      </c>
      <c r="CF56" s="1">
        <v>45170</v>
      </c>
      <c r="CG56" s="2">
        <v>60</v>
      </c>
      <c r="CH56" s="2">
        <v>15554.4048</v>
      </c>
      <c r="CI56" s="1">
        <v>45323</v>
      </c>
      <c r="CJ56" s="2">
        <v>0</v>
      </c>
      <c r="CK56" s="2">
        <v>0</v>
      </c>
      <c r="CL56" s="1">
        <v>45108</v>
      </c>
      <c r="CP56" s="2">
        <v>1080</v>
      </c>
      <c r="CQ56" s="2">
        <v>381875.25600000005</v>
      </c>
      <c r="CR56" s="1">
        <v>44927</v>
      </c>
      <c r="CV56" s="2">
        <v>180</v>
      </c>
      <c r="CW56" s="2">
        <v>48275.029911999998</v>
      </c>
      <c r="CX56" s="1">
        <v>45505</v>
      </c>
      <c r="DH56" s="2">
        <v>0</v>
      </c>
      <c r="DI56" s="2">
        <v>0</v>
      </c>
      <c r="DJ56" s="1">
        <v>44348</v>
      </c>
      <c r="DK56" s="2">
        <v>865</v>
      </c>
      <c r="DL56" s="2">
        <v>307030.94400000002</v>
      </c>
      <c r="DM56" s="1">
        <v>45047</v>
      </c>
      <c r="DQ56" s="2">
        <v>1020</v>
      </c>
      <c r="DR56" s="2">
        <v>318235.8432</v>
      </c>
      <c r="DS56" s="1">
        <v>45017</v>
      </c>
      <c r="DW56" s="2">
        <v>5507276.1283633336</v>
      </c>
      <c r="DX56" s="2">
        <v>22535796.283405334</v>
      </c>
    </row>
    <row r="57" spans="1:128">
      <c r="A57">
        <v>2023</v>
      </c>
      <c r="B57" t="str">
        <f t="shared" si="2"/>
        <v xml:space="preserve">LANDIOLOL (COREBETA, FQD INF DRY BOTTLE, 50MG, NA VOL) </v>
      </c>
      <c r="C57" t="s">
        <v>285</v>
      </c>
      <c r="D57" t="s">
        <v>286</v>
      </c>
      <c r="E57" t="s">
        <v>135</v>
      </c>
      <c r="F57" t="s">
        <v>171</v>
      </c>
      <c r="G57" t="s">
        <v>107</v>
      </c>
      <c r="I57" t="s">
        <v>586</v>
      </c>
      <c r="J57" t="str">
        <f t="shared" si="0"/>
        <v>C7</v>
      </c>
      <c r="K57" t="s">
        <v>673</v>
      </c>
      <c r="L57" t="str">
        <f t="shared" si="1"/>
        <v>C7 BETA-BLOCKING AGENTS</v>
      </c>
      <c r="M57" s="6">
        <f t="shared" si="3"/>
        <v>37500</v>
      </c>
      <c r="N57" s="6">
        <f t="shared" si="4"/>
        <v>37500</v>
      </c>
      <c r="O57" s="6" t="str">
        <f t="shared" si="5"/>
        <v/>
      </c>
      <c r="P57" s="6" t="str">
        <f t="shared" si="6"/>
        <v/>
      </c>
      <c r="Q57" s="7" t="str">
        <f t="shared" si="7"/>
        <v/>
      </c>
      <c r="R57" s="7" t="str">
        <f t="shared" si="8"/>
        <v/>
      </c>
      <c r="S57" s="7" t="str">
        <f t="shared" si="9"/>
        <v/>
      </c>
      <c r="T57" s="8">
        <f t="shared" si="10"/>
        <v>0</v>
      </c>
      <c r="U57">
        <f t="shared" si="11"/>
        <v>14</v>
      </c>
      <c r="V57" s="10" t="s">
        <v>536</v>
      </c>
      <c r="W57" s="10">
        <v>29.735832607063756</v>
      </c>
      <c r="X57" s="10">
        <v>29.735832607063756</v>
      </c>
      <c r="Y57" s="10" t="s">
        <v>536</v>
      </c>
      <c r="Z57" s="13" t="str">
        <f t="shared" si="12"/>
        <v/>
      </c>
      <c r="AA57" s="13" t="str">
        <f t="shared" si="13"/>
        <v/>
      </c>
      <c r="AB57" s="13" t="str">
        <f t="shared" si="14"/>
        <v/>
      </c>
      <c r="AC57" s="1">
        <v>37500</v>
      </c>
      <c r="AD57" s="1">
        <v>43831</v>
      </c>
      <c r="AE57" s="1">
        <v>37500</v>
      </c>
      <c r="AF57" s="1">
        <v>43831</v>
      </c>
      <c r="AG57" s="1">
        <v>37500</v>
      </c>
      <c r="AQ57" s="2">
        <v>5586</v>
      </c>
      <c r="AR57" s="2">
        <v>1435790.2944</v>
      </c>
      <c r="AS57" s="1">
        <v>43252</v>
      </c>
      <c r="AT57" s="2">
        <v>5213</v>
      </c>
      <c r="AU57" s="2">
        <v>1278638.3016000001</v>
      </c>
      <c r="AV57" s="1">
        <v>42887</v>
      </c>
      <c r="AW57" s="2">
        <v>4924</v>
      </c>
      <c r="AX57" s="2">
        <v>1529858.0484</v>
      </c>
      <c r="AY57" s="1">
        <v>43952</v>
      </c>
      <c r="AZ57" s="2">
        <v>307275</v>
      </c>
      <c r="BA57" s="2">
        <v>10731023.596083332</v>
      </c>
      <c r="BB57" s="1">
        <v>37500</v>
      </c>
      <c r="BF57" s="2">
        <v>109</v>
      </c>
      <c r="BG57" s="2">
        <v>41043.012999999999</v>
      </c>
      <c r="BH57" s="1">
        <v>44105</v>
      </c>
      <c r="BL57" s="2">
        <v>15</v>
      </c>
      <c r="BM57" s="2">
        <v>5598.3825333333334</v>
      </c>
      <c r="BN57" s="1">
        <v>42644</v>
      </c>
      <c r="BO57" s="2">
        <v>40</v>
      </c>
      <c r="BP57" s="2">
        <v>15625.901166666667</v>
      </c>
      <c r="BQ57" s="1">
        <v>44927</v>
      </c>
      <c r="BX57" s="2">
        <v>6003</v>
      </c>
      <c r="BY57" s="2">
        <v>2257342.6919999998</v>
      </c>
      <c r="BZ57" s="1">
        <v>42917</v>
      </c>
      <c r="CD57" s="2">
        <v>1050</v>
      </c>
      <c r="CE57" s="2">
        <v>292679.44020000001</v>
      </c>
      <c r="CF57" s="1">
        <v>43313</v>
      </c>
      <c r="CJ57" s="2">
        <v>6</v>
      </c>
      <c r="CK57" s="2">
        <v>2495.4468000000002</v>
      </c>
      <c r="CL57" s="1">
        <v>43344</v>
      </c>
      <c r="CP57" s="2">
        <v>693</v>
      </c>
      <c r="CQ57" s="2">
        <v>146714.97408266668</v>
      </c>
      <c r="CR57" s="1">
        <v>43132</v>
      </c>
      <c r="DH57" s="2">
        <v>2395</v>
      </c>
      <c r="DI57" s="2">
        <v>578517.4819733334</v>
      </c>
      <c r="DJ57" s="1">
        <v>43282</v>
      </c>
      <c r="DN57" s="2">
        <v>1930</v>
      </c>
      <c r="DO57" s="2">
        <v>781465.64760000003</v>
      </c>
      <c r="DP57" s="1">
        <v>42736</v>
      </c>
      <c r="DQ57" s="2">
        <v>429</v>
      </c>
      <c r="DR57" s="2">
        <v>155053.31160000002</v>
      </c>
      <c r="DS57" s="1">
        <v>43374</v>
      </c>
      <c r="DW57" s="2">
        <v>18556581.202613331</v>
      </c>
      <c r="DX57" s="2">
        <v>695265.32882599998</v>
      </c>
    </row>
    <row r="58" spans="1:128">
      <c r="A58">
        <v>2024</v>
      </c>
      <c r="B58" t="str">
        <f t="shared" si="2"/>
        <v>LEBRIKIZUMAB (EBGLYSS, FNH PREFIL AUTOINJ, 125MG/1ML, 2ML) (B)</v>
      </c>
      <c r="C58" t="s">
        <v>287</v>
      </c>
      <c r="D58" t="s">
        <v>288</v>
      </c>
      <c r="E58" t="s">
        <v>150</v>
      </c>
      <c r="F58" t="s">
        <v>289</v>
      </c>
      <c r="G58" t="s">
        <v>123</v>
      </c>
      <c r="H58" t="s">
        <v>648</v>
      </c>
      <c r="I58" t="s">
        <v>521</v>
      </c>
      <c r="J58" t="str">
        <f t="shared" si="0"/>
        <v>D5</v>
      </c>
      <c r="K58" t="s">
        <v>641</v>
      </c>
      <c r="L58" t="str">
        <f t="shared" si="1"/>
        <v>D5 NONSTEROIDAL PRODUCTS FOR INFLAMMATORY SKIN
DISORDERS</v>
      </c>
      <c r="M58" s="6">
        <f t="shared" si="3"/>
        <v>45231</v>
      </c>
      <c r="N58" s="6">
        <f t="shared" si="4"/>
        <v>45231</v>
      </c>
      <c r="O58" s="6">
        <f t="shared" si="5"/>
        <v>45536</v>
      </c>
      <c r="P58" s="6">
        <f t="shared" si="6"/>
        <v>45566</v>
      </c>
      <c r="Q58" s="7">
        <f t="shared" si="7"/>
        <v>10</v>
      </c>
      <c r="R58" s="7">
        <f t="shared" si="8"/>
        <v>10</v>
      </c>
      <c r="S58" s="7">
        <f t="shared" si="9"/>
        <v>10</v>
      </c>
      <c r="T58" s="8">
        <f t="shared" si="10"/>
        <v>2.1506683000312789E-4</v>
      </c>
      <c r="U58">
        <f t="shared" si="11"/>
        <v>11</v>
      </c>
      <c r="V58" s="10">
        <v>1870.03125</v>
      </c>
      <c r="W58" s="10">
        <v>1404.2071131952735</v>
      </c>
      <c r="X58" s="10">
        <v>1404.2071131952735</v>
      </c>
      <c r="Y58" s="10" t="s">
        <v>536</v>
      </c>
      <c r="Z58" s="13">
        <f t="shared" si="12"/>
        <v>0.75090034628847702</v>
      </c>
      <c r="AA58" s="13" t="str">
        <f t="shared" si="13"/>
        <v/>
      </c>
      <c r="AB58" s="13">
        <f t="shared" si="14"/>
        <v>0.75090034628847702</v>
      </c>
      <c r="AC58" s="1">
        <v>44927</v>
      </c>
      <c r="AD58" s="1">
        <v>45200</v>
      </c>
      <c r="AE58" s="1">
        <v>45261</v>
      </c>
      <c r="AF58" s="1">
        <v>45200</v>
      </c>
      <c r="AG58" s="1">
        <v>45231</v>
      </c>
      <c r="AH58" s="2">
        <v>52</v>
      </c>
      <c r="AI58" s="2">
        <v>97241</v>
      </c>
      <c r="AJ58" s="1">
        <v>45536</v>
      </c>
      <c r="AN58" s="2">
        <v>0</v>
      </c>
      <c r="AO58" s="2">
        <v>0</v>
      </c>
      <c r="AP58" s="1">
        <v>45658</v>
      </c>
      <c r="AQ58" s="2">
        <v>0</v>
      </c>
      <c r="AR58" s="2">
        <v>0</v>
      </c>
      <c r="AS58" s="1">
        <v>45748</v>
      </c>
      <c r="AT58" s="2">
        <v>12368</v>
      </c>
      <c r="AU58" s="2">
        <v>16318655.891999999</v>
      </c>
      <c r="AV58" s="1">
        <v>45261</v>
      </c>
      <c r="AW58" s="2">
        <v>1145</v>
      </c>
      <c r="AX58" s="2">
        <v>1639979.8931999998</v>
      </c>
      <c r="AY58" s="1">
        <v>45383</v>
      </c>
      <c r="AZ58" s="2">
        <v>15125</v>
      </c>
      <c r="BA58" s="2">
        <v>5893888.8813666664</v>
      </c>
      <c r="BB58" s="1">
        <v>45413</v>
      </c>
      <c r="BC58" s="2">
        <v>0</v>
      </c>
      <c r="BD58" s="2">
        <v>0</v>
      </c>
      <c r="BE58" s="1">
        <v>45231</v>
      </c>
      <c r="BF58" s="2">
        <v>1014</v>
      </c>
      <c r="BG58" s="2">
        <v>1395383.0443333331</v>
      </c>
      <c r="BH58" s="1">
        <v>45352</v>
      </c>
      <c r="BI58" s="2">
        <v>715</v>
      </c>
      <c r="BJ58" s="2">
        <v>1292099.9916000001</v>
      </c>
      <c r="BK58" s="1">
        <v>45474</v>
      </c>
      <c r="BL58" s="2">
        <v>0</v>
      </c>
      <c r="BM58" s="2">
        <v>0</v>
      </c>
      <c r="BN58" s="1">
        <v>45231</v>
      </c>
      <c r="BO58" s="2">
        <v>1224</v>
      </c>
      <c r="BP58" s="2">
        <v>2177070.3016666668</v>
      </c>
      <c r="BQ58" s="1">
        <v>45292</v>
      </c>
      <c r="BR58" s="2">
        <v>6938</v>
      </c>
      <c r="BS58" s="2">
        <v>32084134.379999995</v>
      </c>
      <c r="BT58" s="1">
        <v>45566</v>
      </c>
      <c r="BU58" s="2">
        <v>52</v>
      </c>
      <c r="BV58" s="2">
        <v>79441.704700000002</v>
      </c>
      <c r="BX58" s="2">
        <v>333</v>
      </c>
      <c r="BY58" s="2">
        <v>538922.53799999994</v>
      </c>
      <c r="BZ58" s="1">
        <v>45292</v>
      </c>
      <c r="CD58" s="2">
        <v>223</v>
      </c>
      <c r="CE58" s="2">
        <v>155941.08101600001</v>
      </c>
      <c r="CF58" s="1">
        <v>45474</v>
      </c>
      <c r="DK58" s="2">
        <v>45</v>
      </c>
      <c r="DL58" s="2">
        <v>0</v>
      </c>
      <c r="DM58" s="1">
        <v>45505</v>
      </c>
      <c r="DW58" s="2">
        <v>10080039.512600003</v>
      </c>
      <c r="DX58" s="2">
        <v>51592719.195282668</v>
      </c>
    </row>
    <row r="59" spans="1:128">
      <c r="A59">
        <v>2022</v>
      </c>
      <c r="B59" t="str">
        <f t="shared" si="2"/>
        <v xml:space="preserve">LENACAPAVIR (SUNLENCA, ABC FILM-CTD TABS, 300MG, NA VOL) </v>
      </c>
      <c r="C59" t="s">
        <v>290</v>
      </c>
      <c r="D59" t="s">
        <v>291</v>
      </c>
      <c r="E59" t="s">
        <v>105</v>
      </c>
      <c r="F59" t="s">
        <v>292</v>
      </c>
      <c r="G59" t="s">
        <v>107</v>
      </c>
      <c r="I59" t="s">
        <v>589</v>
      </c>
      <c r="J59" t="str">
        <f t="shared" si="0"/>
        <v>J5</v>
      </c>
      <c r="K59" t="s">
        <v>674</v>
      </c>
      <c r="L59" t="str">
        <f t="shared" si="1"/>
        <v>J5  ANTIVIRALS FOR SYSTEMIC USE</v>
      </c>
      <c r="M59" s="6">
        <f t="shared" si="3"/>
        <v>44774</v>
      </c>
      <c r="N59" s="6">
        <f t="shared" si="4"/>
        <v>44774</v>
      </c>
      <c r="O59" s="6">
        <f t="shared" si="5"/>
        <v>44986</v>
      </c>
      <c r="P59" s="6">
        <f t="shared" si="6"/>
        <v>44927</v>
      </c>
      <c r="Q59" s="7">
        <f t="shared" si="7"/>
        <v>7</v>
      </c>
      <c r="R59" s="7">
        <f t="shared" si="8"/>
        <v>7</v>
      </c>
      <c r="S59" s="7">
        <f t="shared" si="9"/>
        <v>7</v>
      </c>
      <c r="T59" s="8">
        <f t="shared" si="10"/>
        <v>1.0888143932141779E-5</v>
      </c>
      <c r="U59">
        <f t="shared" si="11"/>
        <v>11</v>
      </c>
      <c r="V59" s="10">
        <v>984.6</v>
      </c>
      <c r="W59" s="10">
        <v>838.13162002573995</v>
      </c>
      <c r="X59" s="10">
        <v>883.14669333333336</v>
      </c>
      <c r="Y59" s="10">
        <v>1025.5652935514918</v>
      </c>
      <c r="Z59" s="13">
        <f t="shared" si="12"/>
        <v>0.85124072722500499</v>
      </c>
      <c r="AA59" s="13">
        <f t="shared" si="13"/>
        <v>1.0416060263573956</v>
      </c>
      <c r="AB59" s="13">
        <f t="shared" si="14"/>
        <v>0.89695987541472</v>
      </c>
      <c r="AC59" s="1">
        <v>45170</v>
      </c>
      <c r="AD59" s="1">
        <v>44927</v>
      </c>
      <c r="AE59" s="1">
        <v>44774</v>
      </c>
      <c r="AF59" s="1">
        <v>44927</v>
      </c>
      <c r="AG59" s="1">
        <v>44774</v>
      </c>
      <c r="AH59" s="2">
        <v>5</v>
      </c>
      <c r="AI59" s="2">
        <v>4923</v>
      </c>
      <c r="AJ59" s="1">
        <v>44986</v>
      </c>
      <c r="AK59" s="2">
        <v>2</v>
      </c>
      <c r="AL59" s="2">
        <v>26597.015399999997</v>
      </c>
      <c r="AQ59" s="2">
        <v>450</v>
      </c>
      <c r="AR59" s="2">
        <v>3119117.5751999998</v>
      </c>
      <c r="AS59" s="1">
        <v>44866</v>
      </c>
      <c r="AW59" s="2">
        <v>104</v>
      </c>
      <c r="AX59" s="2">
        <v>894706.42799999996</v>
      </c>
      <c r="AY59" s="1">
        <v>45200</v>
      </c>
      <c r="AZ59" s="2">
        <v>4</v>
      </c>
      <c r="BA59" s="2">
        <v>46649.93746666667</v>
      </c>
      <c r="BB59" s="1">
        <v>45170</v>
      </c>
      <c r="BC59" s="2">
        <v>0</v>
      </c>
      <c r="BD59" s="2">
        <v>0</v>
      </c>
      <c r="BE59" s="1">
        <v>44774</v>
      </c>
      <c r="BI59" s="2">
        <v>23</v>
      </c>
      <c r="BJ59" s="2">
        <v>346867.10519999999</v>
      </c>
      <c r="BK59" s="1">
        <v>45383</v>
      </c>
      <c r="BL59" s="2">
        <v>8</v>
      </c>
      <c r="BM59" s="2">
        <v>83898.935866666667</v>
      </c>
      <c r="BN59" s="1">
        <v>44774</v>
      </c>
      <c r="BO59" s="2">
        <v>57</v>
      </c>
      <c r="BP59" s="2">
        <v>454721.07183333335</v>
      </c>
      <c r="BQ59" s="1">
        <v>45413</v>
      </c>
      <c r="BR59" s="2">
        <v>2409</v>
      </c>
      <c r="BS59" s="2">
        <v>17317542.484999999</v>
      </c>
      <c r="BT59" s="1">
        <v>44927</v>
      </c>
      <c r="BU59" s="2">
        <v>13</v>
      </c>
      <c r="BV59" s="2">
        <v>131744.53293333334</v>
      </c>
      <c r="BX59" s="2">
        <v>0</v>
      </c>
      <c r="BY59" s="2">
        <v>0</v>
      </c>
      <c r="BZ59" s="1">
        <v>44896</v>
      </c>
      <c r="CD59" s="2">
        <v>11</v>
      </c>
      <c r="CE59" s="2">
        <v>0</v>
      </c>
      <c r="CF59" s="1">
        <v>45200</v>
      </c>
      <c r="DK59" s="2">
        <v>27</v>
      </c>
      <c r="DL59" s="2">
        <v>119517.4332</v>
      </c>
      <c r="DM59" s="1">
        <v>44896</v>
      </c>
      <c r="DW59" s="2">
        <v>11698848.675700001</v>
      </c>
      <c r="DX59" s="2">
        <v>10847436.844399998</v>
      </c>
    </row>
    <row r="60" spans="1:128">
      <c r="A60">
        <v>2022</v>
      </c>
      <c r="B60" t="str">
        <f t="shared" si="2"/>
        <v>LISOCABTAGENE MARALEUCEL (BREYANZI, FQC INFUS.VIA/BOT., NA INTSTR, NA VOL) (B,C,G,O)</v>
      </c>
      <c r="C60" t="s">
        <v>293</v>
      </c>
      <c r="D60" t="s">
        <v>294</v>
      </c>
      <c r="E60" t="s">
        <v>114</v>
      </c>
      <c r="F60" t="s">
        <v>159</v>
      </c>
      <c r="G60" t="s">
        <v>107</v>
      </c>
      <c r="H60" t="s">
        <v>655</v>
      </c>
      <c r="I60" t="s">
        <v>547</v>
      </c>
      <c r="J60" t="str">
        <f t="shared" si="0"/>
        <v>L1</v>
      </c>
      <c r="K60" t="s">
        <v>645</v>
      </c>
      <c r="L60" t="str">
        <f t="shared" si="1"/>
        <v>L1 ANTINEOPLASTICS</v>
      </c>
      <c r="M60" s="6">
        <f t="shared" si="3"/>
        <v>44317</v>
      </c>
      <c r="N60" s="6">
        <f t="shared" si="4"/>
        <v>44317</v>
      </c>
      <c r="O60" s="6" t="str">
        <f t="shared" si="5"/>
        <v/>
      </c>
      <c r="P60" s="6" t="str">
        <f t="shared" si="6"/>
        <v/>
      </c>
      <c r="Q60" s="7" t="str">
        <f t="shared" si="7"/>
        <v/>
      </c>
      <c r="R60" s="7" t="str">
        <f t="shared" si="8"/>
        <v/>
      </c>
      <c r="S60" s="7" t="str">
        <f t="shared" si="9"/>
        <v/>
      </c>
      <c r="T60" s="8">
        <f t="shared" si="10"/>
        <v>0</v>
      </c>
      <c r="U60">
        <f t="shared" si="11"/>
        <v>3</v>
      </c>
      <c r="V60" s="10" t="s">
        <v>536</v>
      </c>
      <c r="W60" s="10">
        <v>292982.65474465408</v>
      </c>
      <c r="X60" s="10">
        <v>292982.65474465408</v>
      </c>
      <c r="Y60" s="10" t="s">
        <v>536</v>
      </c>
      <c r="Z60" s="13" t="str">
        <f t="shared" si="12"/>
        <v/>
      </c>
      <c r="AA60" s="13" t="str">
        <f t="shared" si="13"/>
        <v/>
      </c>
      <c r="AB60" s="13" t="str">
        <f t="shared" si="14"/>
        <v/>
      </c>
      <c r="AC60" s="1">
        <v>44228</v>
      </c>
      <c r="AD60" s="1">
        <v>44378</v>
      </c>
      <c r="AF60" s="1">
        <v>44378</v>
      </c>
      <c r="AG60" s="1">
        <v>44317</v>
      </c>
      <c r="AT60" s="2">
        <v>92</v>
      </c>
      <c r="AU60" s="2">
        <v>32076858</v>
      </c>
      <c r="AV60" s="1">
        <v>44805</v>
      </c>
      <c r="AW60" s="2">
        <v>1</v>
      </c>
      <c r="AX60" s="2">
        <v>464429.05080000003</v>
      </c>
      <c r="AY60" s="1">
        <v>45597</v>
      </c>
      <c r="AZ60" s="2">
        <v>106</v>
      </c>
      <c r="BA60" s="2">
        <v>25154203.805866666</v>
      </c>
      <c r="BB60" s="1">
        <v>44317</v>
      </c>
      <c r="BO60" s="2">
        <v>0</v>
      </c>
      <c r="BP60" s="2">
        <v>0</v>
      </c>
      <c r="BQ60" s="1">
        <v>45717</v>
      </c>
      <c r="DW60" s="2">
        <v>57695490.856666669</v>
      </c>
    </row>
    <row r="61" spans="1:128">
      <c r="A61">
        <v>2022</v>
      </c>
      <c r="B61" t="str">
        <f t="shared" si="2"/>
        <v>LUMASIRAN (OXLUMO, FPE VIAL SC, 189MG/1ML, 0.5ML) (O)</v>
      </c>
      <c r="C61" t="s">
        <v>295</v>
      </c>
      <c r="D61" t="s">
        <v>296</v>
      </c>
      <c r="E61" t="s">
        <v>215</v>
      </c>
      <c r="F61" t="s">
        <v>266</v>
      </c>
      <c r="G61" t="s">
        <v>164</v>
      </c>
      <c r="H61" t="s">
        <v>642</v>
      </c>
      <c r="I61" t="s">
        <v>590</v>
      </c>
      <c r="J61" t="str">
        <f t="shared" si="0"/>
        <v>G4</v>
      </c>
      <c r="K61" t="s">
        <v>675</v>
      </c>
      <c r="L61" t="str">
        <f t="shared" si="1"/>
        <v>G4 UROLOGICALS</v>
      </c>
      <c r="M61" s="6">
        <f t="shared" si="3"/>
        <v>44197</v>
      </c>
      <c r="N61" s="6">
        <f t="shared" si="4"/>
        <v>44197</v>
      </c>
      <c r="O61" s="6" t="str">
        <f t="shared" si="5"/>
        <v/>
      </c>
      <c r="P61" s="6">
        <f t="shared" si="6"/>
        <v>44228</v>
      </c>
      <c r="Q61" s="7" t="str">
        <f t="shared" si="7"/>
        <v/>
      </c>
      <c r="R61" s="7" t="str">
        <f t="shared" si="8"/>
        <v/>
      </c>
      <c r="S61" s="7" t="str">
        <f t="shared" si="9"/>
        <v/>
      </c>
      <c r="T61" s="8">
        <f t="shared" si="10"/>
        <v>0</v>
      </c>
      <c r="U61">
        <f t="shared" si="11"/>
        <v>10</v>
      </c>
      <c r="V61" s="10" t="s">
        <v>536</v>
      </c>
      <c r="W61" s="10">
        <v>91410.411230769241</v>
      </c>
      <c r="X61" s="10">
        <v>87801.886615384632</v>
      </c>
      <c r="Y61" s="10" t="s">
        <v>536</v>
      </c>
      <c r="Z61" s="13" t="str">
        <f t="shared" si="12"/>
        <v/>
      </c>
      <c r="AA61" s="13" t="str">
        <f t="shared" si="13"/>
        <v/>
      </c>
      <c r="AB61" s="13" t="str">
        <f t="shared" si="14"/>
        <v/>
      </c>
      <c r="AC61" s="1">
        <v>44197</v>
      </c>
      <c r="AD61" s="1">
        <v>44197</v>
      </c>
      <c r="AE61" s="1">
        <v>44197</v>
      </c>
      <c r="AF61" s="1">
        <v>44197</v>
      </c>
      <c r="AG61" s="1">
        <v>44197</v>
      </c>
      <c r="AN61" s="2">
        <v>37</v>
      </c>
      <c r="AO61" s="2">
        <v>2606769.3828000003</v>
      </c>
      <c r="AP61" s="1">
        <v>45047</v>
      </c>
      <c r="AQ61" s="2">
        <v>346</v>
      </c>
      <c r="AR61" s="2">
        <v>23715272.077199999</v>
      </c>
      <c r="AS61" s="1">
        <v>44256</v>
      </c>
      <c r="AT61" s="2">
        <v>97</v>
      </c>
      <c r="AU61" s="2">
        <v>6576992.4264000002</v>
      </c>
      <c r="AV61" s="1">
        <v>44197</v>
      </c>
      <c r="AW61" s="2">
        <v>39</v>
      </c>
      <c r="AX61" s="2">
        <v>3565006.0380000002</v>
      </c>
      <c r="AY61" s="1">
        <v>44682</v>
      </c>
      <c r="BI61" s="2">
        <v>49</v>
      </c>
      <c r="BJ61" s="2">
        <v>4963002.1716</v>
      </c>
      <c r="BK61" s="1">
        <v>44743</v>
      </c>
      <c r="BO61" s="2">
        <v>52</v>
      </c>
      <c r="BP61" s="2">
        <v>5065016.0568333333</v>
      </c>
      <c r="BQ61" s="1">
        <v>45047</v>
      </c>
      <c r="BR61" s="2">
        <v>0</v>
      </c>
      <c r="BS61" s="2">
        <v>0</v>
      </c>
      <c r="BT61" s="1">
        <v>44228</v>
      </c>
      <c r="BX61" s="2">
        <v>8</v>
      </c>
      <c r="BY61" s="2">
        <v>810286.34279999998</v>
      </c>
      <c r="BZ61" s="1">
        <v>44197</v>
      </c>
      <c r="CD61" s="2">
        <v>0</v>
      </c>
      <c r="CE61" s="2">
        <v>0</v>
      </c>
      <c r="CF61" s="1">
        <v>45200</v>
      </c>
      <c r="CP61" s="2">
        <v>0</v>
      </c>
      <c r="CQ61" s="2">
        <v>0</v>
      </c>
      <c r="CR61" s="1">
        <v>45017</v>
      </c>
      <c r="DH61" s="2">
        <v>15</v>
      </c>
      <c r="DI61" s="2">
        <v>1514520.6943466668</v>
      </c>
      <c r="DJ61" s="1">
        <v>44835</v>
      </c>
      <c r="DK61" s="2">
        <v>3</v>
      </c>
      <c r="DL61" s="2">
        <v>0</v>
      </c>
      <c r="DM61" s="1">
        <v>44317</v>
      </c>
      <c r="DN61" s="2">
        <v>4</v>
      </c>
      <c r="DO61" s="2">
        <v>336773.44800000003</v>
      </c>
      <c r="DP61" s="1">
        <v>44197</v>
      </c>
      <c r="DQ61" s="2">
        <v>2</v>
      </c>
      <c r="DR61" s="2">
        <v>127114.152</v>
      </c>
      <c r="DS61" s="1">
        <v>45444</v>
      </c>
      <c r="DW61" s="2">
        <v>40372608.828780003</v>
      </c>
      <c r="DX61" s="2">
        <v>8908143.9612000007</v>
      </c>
    </row>
    <row r="62" spans="1:128">
      <c r="A62">
        <v>2021</v>
      </c>
      <c r="B62" t="str">
        <f t="shared" si="2"/>
        <v>LURBINECTEDIN (ZEPZELCA, FQD INF DRY BOTTLE, 4MG, NA VOL) (C,O)</v>
      </c>
      <c r="C62" t="s">
        <v>297</v>
      </c>
      <c r="D62" t="s">
        <v>298</v>
      </c>
      <c r="E62" t="s">
        <v>135</v>
      </c>
      <c r="F62" t="s">
        <v>299</v>
      </c>
      <c r="G62" t="s">
        <v>107</v>
      </c>
      <c r="H62" t="s">
        <v>650</v>
      </c>
      <c r="I62" t="s">
        <v>541</v>
      </c>
      <c r="J62" t="str">
        <f t="shared" si="0"/>
        <v>L1</v>
      </c>
      <c r="K62" t="s">
        <v>645</v>
      </c>
      <c r="L62" t="str">
        <f t="shared" si="1"/>
        <v>L1 ANTINEOPLASTICS</v>
      </c>
      <c r="M62" s="6" t="str">
        <f t="shared" si="3"/>
        <v/>
      </c>
      <c r="N62" s="6">
        <f t="shared" si="4"/>
        <v>44531</v>
      </c>
      <c r="O62" s="6" t="str">
        <f t="shared" si="5"/>
        <v/>
      </c>
      <c r="P62" s="6">
        <f t="shared" si="6"/>
        <v>44075</v>
      </c>
      <c r="Q62" s="7" t="str">
        <f t="shared" si="7"/>
        <v/>
      </c>
      <c r="R62" s="7" t="str">
        <f t="shared" si="8"/>
        <v/>
      </c>
      <c r="S62" s="7" t="str">
        <f t="shared" si="9"/>
        <v/>
      </c>
      <c r="T62" s="8">
        <f t="shared" si="10"/>
        <v>0</v>
      </c>
      <c r="U62">
        <f t="shared" si="11"/>
        <v>3</v>
      </c>
      <c r="V62" s="10" t="s">
        <v>536</v>
      </c>
      <c r="W62" s="10" t="e">
        <v>#NUM!</v>
      </c>
      <c r="X62" s="10">
        <v>5716.7511990000003</v>
      </c>
      <c r="Y62" s="10">
        <v>9740.0245333333332</v>
      </c>
      <c r="Z62" s="13" t="str">
        <f t="shared" si="12"/>
        <v/>
      </c>
      <c r="AA62" s="13" t="str">
        <f t="shared" si="13"/>
        <v/>
      </c>
      <c r="AB62" s="13" t="str">
        <f t="shared" si="14"/>
        <v/>
      </c>
      <c r="AD62" s="1">
        <v>44013</v>
      </c>
      <c r="AE62" s="1">
        <v>44075</v>
      </c>
      <c r="AF62" s="1">
        <v>44013</v>
      </c>
      <c r="AG62" s="1">
        <v>44075</v>
      </c>
      <c r="BR62" s="2">
        <v>30</v>
      </c>
      <c r="BS62" s="2">
        <v>292200.73599999998</v>
      </c>
      <c r="BT62" s="1">
        <v>44075</v>
      </c>
      <c r="BU62" s="2">
        <v>0</v>
      </c>
      <c r="BV62" s="2">
        <v>0</v>
      </c>
      <c r="CV62" s="2">
        <v>0</v>
      </c>
      <c r="CW62" s="2">
        <v>0</v>
      </c>
      <c r="CX62" s="1">
        <v>44958</v>
      </c>
      <c r="DB62" s="2">
        <v>8</v>
      </c>
      <c r="DC62" s="2">
        <v>36378.100080000004</v>
      </c>
      <c r="DD62" s="1">
        <v>45170</v>
      </c>
      <c r="DK62" s="2">
        <v>50</v>
      </c>
      <c r="DL62" s="2">
        <v>344311.99440000003</v>
      </c>
      <c r="DM62" s="1">
        <v>44531</v>
      </c>
      <c r="DW62" s="2">
        <v>344311.99440000003</v>
      </c>
      <c r="DX62" s="2">
        <v>328578.83607999998</v>
      </c>
    </row>
    <row r="63" spans="1:128">
      <c r="A63">
        <v>2022</v>
      </c>
      <c r="B63" t="str">
        <f t="shared" si="2"/>
        <v>LUTETIUM (177LU) VIPIVOTIDE TETRAXETAN (PLUVICTO, FPC VIAL IV, NA INTSTR, 30ML) (C)</v>
      </c>
      <c r="C63" t="s">
        <v>300</v>
      </c>
      <c r="D63" t="s">
        <v>301</v>
      </c>
      <c r="E63" t="s">
        <v>281</v>
      </c>
      <c r="F63" t="s">
        <v>159</v>
      </c>
      <c r="G63" t="s">
        <v>302</v>
      </c>
      <c r="H63" t="s">
        <v>659</v>
      </c>
      <c r="I63" t="s">
        <v>592</v>
      </c>
      <c r="J63" t="str">
        <f t="shared" si="0"/>
        <v>V3</v>
      </c>
      <c r="K63" t="s">
        <v>676</v>
      </c>
      <c r="L63" t="str">
        <f t="shared" si="1"/>
        <v>V3 ALL OTHER THERAPEUTIC PRODUCTS</v>
      </c>
      <c r="M63" s="6">
        <f t="shared" si="3"/>
        <v>45108</v>
      </c>
      <c r="N63" s="6">
        <f t="shared" si="4"/>
        <v>44927</v>
      </c>
      <c r="O63" s="6">
        <f t="shared" si="5"/>
        <v>45352</v>
      </c>
      <c r="P63" s="6">
        <f t="shared" si="6"/>
        <v>45689</v>
      </c>
      <c r="Q63" s="7">
        <f t="shared" si="7"/>
        <v>8</v>
      </c>
      <c r="R63" s="7">
        <f t="shared" si="8"/>
        <v>14</v>
      </c>
      <c r="S63" s="7">
        <f t="shared" si="9"/>
        <v>14</v>
      </c>
      <c r="T63" s="8">
        <f t="shared" si="10"/>
        <v>5.9502169465443092E-4</v>
      </c>
      <c r="U63">
        <f t="shared" si="11"/>
        <v>6</v>
      </c>
      <c r="V63" s="10">
        <v>26903.5</v>
      </c>
      <c r="W63" s="10" t="e">
        <v>#NUM!</v>
      </c>
      <c r="X63" s="10" t="e">
        <v>#NUM!</v>
      </c>
      <c r="Y63" s="10" t="s">
        <v>536</v>
      </c>
      <c r="Z63" s="13" t="str">
        <f t="shared" si="12"/>
        <v/>
      </c>
      <c r="AA63" s="13" t="str">
        <f t="shared" si="13"/>
        <v/>
      </c>
      <c r="AB63" s="13" t="str">
        <f t="shared" si="14"/>
        <v/>
      </c>
      <c r="AD63" s="1">
        <v>45017</v>
      </c>
      <c r="AE63" s="1">
        <v>45566</v>
      </c>
      <c r="AF63" s="1">
        <v>45017</v>
      </c>
      <c r="AG63" s="1">
        <v>44927</v>
      </c>
      <c r="AH63" s="2">
        <v>10</v>
      </c>
      <c r="AI63" s="2">
        <v>269035</v>
      </c>
      <c r="AJ63" s="1">
        <v>45352</v>
      </c>
      <c r="AQ63" s="2">
        <v>154</v>
      </c>
      <c r="AR63" s="2">
        <v>0</v>
      </c>
      <c r="AS63" s="1">
        <v>45108</v>
      </c>
      <c r="AT63" s="2">
        <v>931</v>
      </c>
      <c r="AU63" s="2">
        <v>21413439.432</v>
      </c>
      <c r="AV63" s="1">
        <v>45444</v>
      </c>
      <c r="AW63" s="2">
        <v>0</v>
      </c>
      <c r="AX63" s="2">
        <v>0</v>
      </c>
      <c r="AY63" s="1">
        <v>45689</v>
      </c>
      <c r="BR63" s="2">
        <v>0</v>
      </c>
      <c r="BS63" s="2">
        <v>0</v>
      </c>
      <c r="BT63" s="1">
        <v>45689</v>
      </c>
      <c r="CD63" s="2">
        <v>3</v>
      </c>
      <c r="CE63" s="2">
        <v>87829.070179666669</v>
      </c>
      <c r="CF63" s="1">
        <v>45261</v>
      </c>
      <c r="DH63" s="2">
        <v>8</v>
      </c>
      <c r="DI63" s="2">
        <v>254462.71477333334</v>
      </c>
      <c r="DJ63" s="1">
        <v>44927</v>
      </c>
      <c r="DK63" s="2">
        <v>21</v>
      </c>
      <c r="DL63" s="2">
        <v>665639.92440000002</v>
      </c>
      <c r="DM63" s="1">
        <v>45078</v>
      </c>
      <c r="DQ63" s="2">
        <v>20</v>
      </c>
      <c r="DR63" s="2">
        <v>615070.20960000006</v>
      </c>
      <c r="DS63" s="1">
        <v>45566</v>
      </c>
      <c r="DW63" s="2">
        <v>22690406.141353004</v>
      </c>
      <c r="DX63" s="2">
        <v>615070.20960000006</v>
      </c>
    </row>
    <row r="64" spans="1:128">
      <c r="A64">
        <v>2023</v>
      </c>
      <c r="B64" t="str">
        <f t="shared" si="2"/>
        <v>MARALIXIBAT (LIVMARLI, DGA ORAL LIQUID, 47.5MG/5ML, 30ML) (O)</v>
      </c>
      <c r="C64" t="s">
        <v>303</v>
      </c>
      <c r="D64" t="s">
        <v>304</v>
      </c>
      <c r="E64" t="s">
        <v>305</v>
      </c>
      <c r="F64" t="s">
        <v>306</v>
      </c>
      <c r="G64" t="s">
        <v>302</v>
      </c>
      <c r="H64" t="s">
        <v>642</v>
      </c>
      <c r="I64" t="s">
        <v>593</v>
      </c>
      <c r="J64" t="str">
        <f t="shared" si="0"/>
        <v>A5</v>
      </c>
      <c r="K64" t="s">
        <v>677</v>
      </c>
      <c r="L64" t="str">
        <f t="shared" si="1"/>
        <v>A5 CHOLAGOGUES AND HEPATIC PROTECTORS</v>
      </c>
      <c r="M64" s="6">
        <f t="shared" si="3"/>
        <v>44927</v>
      </c>
      <c r="N64" s="6">
        <f t="shared" si="4"/>
        <v>44927</v>
      </c>
      <c r="O64" s="6" t="str">
        <f t="shared" si="5"/>
        <v/>
      </c>
      <c r="P64" s="6" t="str">
        <f t="shared" si="6"/>
        <v/>
      </c>
      <c r="Q64" s="7" t="str">
        <f t="shared" si="7"/>
        <v/>
      </c>
      <c r="R64" s="7" t="str">
        <f t="shared" si="8"/>
        <v/>
      </c>
      <c r="S64" s="7" t="str">
        <f t="shared" si="9"/>
        <v/>
      </c>
      <c r="T64" s="8">
        <f t="shared" si="10"/>
        <v>0</v>
      </c>
      <c r="U64">
        <f t="shared" si="11"/>
        <v>10</v>
      </c>
      <c r="V64" s="10" t="s">
        <v>536</v>
      </c>
      <c r="W64" s="10">
        <v>7115.6561826086963</v>
      </c>
      <c r="X64" s="10">
        <v>7357.6574739130438</v>
      </c>
      <c r="Y64" s="10" t="s">
        <v>536</v>
      </c>
      <c r="Z64" s="13" t="str">
        <f t="shared" si="12"/>
        <v/>
      </c>
      <c r="AA64" s="13" t="str">
        <f t="shared" si="13"/>
        <v/>
      </c>
      <c r="AB64" s="13" t="str">
        <f t="shared" si="14"/>
        <v/>
      </c>
      <c r="AC64" s="1">
        <v>44440</v>
      </c>
      <c r="AD64" s="1">
        <v>44927</v>
      </c>
      <c r="AE64" s="1">
        <v>44927</v>
      </c>
      <c r="AF64" s="1">
        <v>44927</v>
      </c>
      <c r="AG64" s="1">
        <v>44927</v>
      </c>
      <c r="AN64" s="2">
        <v>23</v>
      </c>
      <c r="AO64" s="2">
        <v>145677.114</v>
      </c>
      <c r="AP64" s="1">
        <v>45597</v>
      </c>
      <c r="AQ64" s="2">
        <v>1062</v>
      </c>
      <c r="AR64" s="2">
        <v>6327124.0691999998</v>
      </c>
      <c r="AS64" s="1">
        <v>44986</v>
      </c>
      <c r="AT64" s="2">
        <v>824</v>
      </c>
      <c r="AU64" s="2">
        <v>4904259.9803999998</v>
      </c>
      <c r="AV64" s="1">
        <v>44927</v>
      </c>
      <c r="AW64" s="2">
        <v>762</v>
      </c>
      <c r="AX64" s="2">
        <v>6017913.8975999998</v>
      </c>
      <c r="AY64" s="1">
        <v>45323</v>
      </c>
      <c r="AZ64" s="2">
        <v>0</v>
      </c>
      <c r="BA64" s="2">
        <v>0</v>
      </c>
      <c r="BB64" s="1">
        <v>45809</v>
      </c>
      <c r="BI64" s="2">
        <v>378</v>
      </c>
      <c r="BJ64" s="2">
        <v>3462354.1260000002</v>
      </c>
      <c r="BK64" s="1">
        <v>45474</v>
      </c>
      <c r="BO64" s="2">
        <v>234</v>
      </c>
      <c r="BP64" s="2">
        <v>2729785.2546666665</v>
      </c>
      <c r="BQ64" s="1">
        <v>45261</v>
      </c>
      <c r="BX64" s="2">
        <v>12</v>
      </c>
      <c r="BY64" s="2">
        <v>109916.004</v>
      </c>
      <c r="BZ64" s="1">
        <v>44986</v>
      </c>
      <c r="CP64" s="2">
        <v>0</v>
      </c>
      <c r="CQ64" s="2">
        <v>0</v>
      </c>
      <c r="CR64" s="1">
        <v>45170</v>
      </c>
      <c r="DH64" s="2">
        <v>420</v>
      </c>
      <c r="DI64" s="2">
        <v>3943327.6422400004</v>
      </c>
      <c r="DJ64" s="1">
        <v>44927</v>
      </c>
      <c r="DK64" s="2">
        <v>138</v>
      </c>
      <c r="DL64" s="2">
        <v>940855.04040000006</v>
      </c>
      <c r="DM64" s="1">
        <v>44986</v>
      </c>
      <c r="DQ64" s="2">
        <v>18</v>
      </c>
      <c r="DR64" s="2">
        <v>103470.80040000001</v>
      </c>
      <c r="DS64" s="1">
        <v>45047</v>
      </c>
      <c r="DW64" s="2">
        <v>17287527.930106666</v>
      </c>
      <c r="DX64" s="2">
        <v>11397155.998799998</v>
      </c>
    </row>
    <row r="65" spans="1:128">
      <c r="A65">
        <v>2022</v>
      </c>
      <c r="B65" t="str">
        <f t="shared" si="2"/>
        <v>MARIBAVIR (LIVTENCITY, ABC FILM-CTD TABS, 200MG, NA VOL) (O)</v>
      </c>
      <c r="C65" t="s">
        <v>307</v>
      </c>
      <c r="D65" t="s">
        <v>308</v>
      </c>
      <c r="E65" t="s">
        <v>105</v>
      </c>
      <c r="F65" t="s">
        <v>106</v>
      </c>
      <c r="G65" t="s">
        <v>107</v>
      </c>
      <c r="H65" t="s">
        <v>642</v>
      </c>
      <c r="I65" t="s">
        <v>594</v>
      </c>
      <c r="J65" t="str">
        <f t="shared" si="0"/>
        <v>J5</v>
      </c>
      <c r="K65" t="s">
        <v>674</v>
      </c>
      <c r="L65" t="str">
        <f t="shared" si="1"/>
        <v>J5  ANTIVIRALS FOR SYSTEMIC USE</v>
      </c>
      <c r="M65" s="6">
        <f t="shared" si="3"/>
        <v>44866</v>
      </c>
      <c r="N65" s="6">
        <f t="shared" si="4"/>
        <v>44866</v>
      </c>
      <c r="O65" s="6">
        <f t="shared" si="5"/>
        <v>44927</v>
      </c>
      <c r="P65" s="6">
        <f t="shared" si="6"/>
        <v>44531</v>
      </c>
      <c r="Q65" s="7">
        <f t="shared" si="7"/>
        <v>2</v>
      </c>
      <c r="R65" s="7">
        <f t="shared" si="8"/>
        <v>2</v>
      </c>
      <c r="S65" s="7">
        <f t="shared" si="9"/>
        <v>13</v>
      </c>
      <c r="T65" s="8">
        <f t="shared" si="10"/>
        <v>5.2820215281452285E-3</v>
      </c>
      <c r="U65">
        <f t="shared" si="11"/>
        <v>20</v>
      </c>
      <c r="V65" s="10">
        <v>282.43022705771051</v>
      </c>
      <c r="W65" s="10">
        <v>276.23514071449472</v>
      </c>
      <c r="X65" s="10">
        <v>281.73775023674239</v>
      </c>
      <c r="Y65" s="10" t="s">
        <v>536</v>
      </c>
      <c r="Z65" s="13">
        <f t="shared" si="12"/>
        <v>0.97806507324745406</v>
      </c>
      <c r="AA65" s="13" t="str">
        <f t="shared" si="13"/>
        <v/>
      </c>
      <c r="AB65" s="13">
        <f t="shared" si="14"/>
        <v>0.99754814904841393</v>
      </c>
      <c r="AD65" s="1">
        <v>44470</v>
      </c>
      <c r="AE65" s="1">
        <v>44531</v>
      </c>
      <c r="AF65" s="1">
        <v>44470</v>
      </c>
      <c r="AG65" s="1">
        <v>44531</v>
      </c>
      <c r="AH65" s="2">
        <v>8456</v>
      </c>
      <c r="AI65" s="2">
        <v>2388230</v>
      </c>
      <c r="AJ65" s="1">
        <v>44927</v>
      </c>
      <c r="AK65" s="2">
        <v>1624</v>
      </c>
      <c r="AL65" s="2">
        <v>311886.65319999994</v>
      </c>
      <c r="AN65" s="2">
        <v>4556</v>
      </c>
      <c r="AO65" s="2">
        <v>1274015.8332</v>
      </c>
      <c r="AP65" s="1">
        <v>45323</v>
      </c>
      <c r="AQ65" s="2">
        <v>16607</v>
      </c>
      <c r="AR65" s="2">
        <v>4451674.2335999999</v>
      </c>
      <c r="AT65" s="2">
        <v>24014</v>
      </c>
      <c r="AU65" s="2">
        <v>7163856.4800000004</v>
      </c>
      <c r="AV65" s="1">
        <v>44896</v>
      </c>
      <c r="AW65" s="2">
        <v>3770</v>
      </c>
      <c r="AX65" s="2">
        <v>1004168.9856</v>
      </c>
      <c r="AY65" s="1">
        <v>45108</v>
      </c>
      <c r="AZ65" s="2">
        <v>13804</v>
      </c>
      <c r="BA65" s="2">
        <v>3766221.9418666665</v>
      </c>
      <c r="BB65" s="1">
        <v>45505</v>
      </c>
      <c r="BF65" s="2">
        <v>1008</v>
      </c>
      <c r="BG65" s="2">
        <v>255924.3</v>
      </c>
      <c r="BH65" s="1">
        <v>44896</v>
      </c>
      <c r="BI65" s="2">
        <v>54711</v>
      </c>
      <c r="BJ65" s="2">
        <v>16394015.9988</v>
      </c>
      <c r="BK65" s="1">
        <v>45200</v>
      </c>
      <c r="BL65" s="2">
        <v>1232</v>
      </c>
      <c r="BM65" s="2">
        <v>345550.57133333333</v>
      </c>
      <c r="BN65" s="1">
        <v>44866</v>
      </c>
      <c r="BO65" s="2">
        <v>9688</v>
      </c>
      <c r="BP65" s="2">
        <v>3132847.1223333334</v>
      </c>
      <c r="BQ65" s="1">
        <v>44927</v>
      </c>
      <c r="BR65" s="2">
        <v>102032</v>
      </c>
      <c r="BS65" s="2">
        <v>30602215.649999995</v>
      </c>
      <c r="BT65" s="1">
        <v>44531</v>
      </c>
      <c r="BU65" s="2">
        <v>840</v>
      </c>
      <c r="BV65" s="2">
        <v>283259.03443333332</v>
      </c>
      <c r="BW65" s="1">
        <v>45231</v>
      </c>
      <c r="BX65" s="2">
        <v>2968</v>
      </c>
      <c r="BY65" s="2">
        <v>843475.93439999991</v>
      </c>
      <c r="BZ65" s="1">
        <v>44927</v>
      </c>
      <c r="CD65" s="2">
        <v>840</v>
      </c>
      <c r="CE65" s="2">
        <v>5.9105666666666667E-2</v>
      </c>
      <c r="CF65" s="1">
        <v>45078</v>
      </c>
      <c r="CJ65" s="2">
        <v>896</v>
      </c>
      <c r="CK65" s="2">
        <v>253564.54200000002</v>
      </c>
      <c r="CL65" s="1">
        <v>44896</v>
      </c>
      <c r="CP65" s="2">
        <v>224</v>
      </c>
      <c r="CQ65" s="2">
        <v>74900.376106666678</v>
      </c>
      <c r="CR65" s="1">
        <v>45323</v>
      </c>
      <c r="CS65" s="2">
        <v>0</v>
      </c>
      <c r="CT65" s="2">
        <v>0</v>
      </c>
      <c r="CU65" s="1">
        <v>45323</v>
      </c>
      <c r="CV65" s="2">
        <v>0</v>
      </c>
      <c r="CW65" s="2">
        <v>0</v>
      </c>
      <c r="CX65" s="1">
        <v>45139</v>
      </c>
      <c r="DK65" s="2">
        <v>1028</v>
      </c>
      <c r="DL65" s="2">
        <v>3724.5252</v>
      </c>
      <c r="DM65" s="1">
        <v>44896</v>
      </c>
      <c r="DN65" s="2">
        <v>2632</v>
      </c>
      <c r="DO65" s="2">
        <v>748123.91280000005</v>
      </c>
      <c r="DP65" s="1">
        <v>45108</v>
      </c>
      <c r="DQ65" s="2">
        <v>168</v>
      </c>
      <c r="DR65" s="2">
        <v>53166.590400000001</v>
      </c>
      <c r="DS65" s="1">
        <v>45536</v>
      </c>
      <c r="DW65" s="2">
        <v>45214704.941240005</v>
      </c>
      <c r="DX65" s="2">
        <v>28136117.803138997</v>
      </c>
    </row>
    <row r="66" spans="1:128">
      <c r="A66">
        <v>2022</v>
      </c>
      <c r="B66" t="str">
        <f t="shared" si="2"/>
        <v>MAVACAMTEN (CAMZYOS, ACA CAPSULES, 5MG, NA VOL) (O)</v>
      </c>
      <c r="C66" t="s">
        <v>309</v>
      </c>
      <c r="D66" t="s">
        <v>310</v>
      </c>
      <c r="E66" t="s">
        <v>132</v>
      </c>
      <c r="F66" t="s">
        <v>253</v>
      </c>
      <c r="G66" t="s">
        <v>107</v>
      </c>
      <c r="H66" t="s">
        <v>642</v>
      </c>
      <c r="I66" t="s">
        <v>595</v>
      </c>
      <c r="J66" t="str">
        <f t="shared" ref="J66:J129" si="15">IF(FIND(" ",I66,1)&gt;5,LEFT(I66,3),LEFT(I66,2))</f>
        <v>C1</v>
      </c>
      <c r="K66" t="s">
        <v>678</v>
      </c>
      <c r="L66" t="str">
        <f t="shared" ref="L66:L129" si="16">J66 &amp; " " &amp; K66</f>
        <v>C1 CARDIAC THERAPY</v>
      </c>
      <c r="M66" s="6">
        <f t="shared" si="3"/>
        <v>45139</v>
      </c>
      <c r="N66" s="6">
        <f t="shared" si="4"/>
        <v>45078</v>
      </c>
      <c r="O66" s="6">
        <f t="shared" si="5"/>
        <v>45139</v>
      </c>
      <c r="P66" s="6">
        <f t="shared" si="6"/>
        <v>44713</v>
      </c>
      <c r="Q66" s="7">
        <f t="shared" si="7"/>
        <v>0</v>
      </c>
      <c r="R66" s="7">
        <f t="shared" si="8"/>
        <v>2</v>
      </c>
      <c r="S66" s="7">
        <f t="shared" si="9"/>
        <v>14</v>
      </c>
      <c r="T66" s="8">
        <f t="shared" si="10"/>
        <v>5.0613281618505368E-3</v>
      </c>
      <c r="U66">
        <f t="shared" si="11"/>
        <v>17</v>
      </c>
      <c r="V66" s="10">
        <v>63.066132621272807</v>
      </c>
      <c r="W66" s="10">
        <v>67.237206427080224</v>
      </c>
      <c r="X66" s="10">
        <v>73.50803680514565</v>
      </c>
      <c r="Y66" s="10">
        <v>348.03550302309907</v>
      </c>
      <c r="Z66" s="13">
        <f t="shared" si="12"/>
        <v>1.0661380939728096</v>
      </c>
      <c r="AA66" s="13">
        <f t="shared" si="13"/>
        <v>5.5185800770936027</v>
      </c>
      <c r="AB66" s="13">
        <f t="shared" si="14"/>
        <v>1.1655707072856198</v>
      </c>
      <c r="AC66" s="1">
        <v>44713</v>
      </c>
      <c r="AD66" s="1">
        <v>44652</v>
      </c>
      <c r="AE66" s="1">
        <v>44713</v>
      </c>
      <c r="AF66" s="1">
        <v>44652</v>
      </c>
      <c r="AG66" s="1">
        <v>44713</v>
      </c>
      <c r="AH66" s="2">
        <v>36210</v>
      </c>
      <c r="AI66" s="2">
        <v>2288445</v>
      </c>
      <c r="AJ66" s="1">
        <v>45139</v>
      </c>
      <c r="AK66" s="2">
        <v>47152</v>
      </c>
      <c r="AL66" s="2">
        <v>3156719.1831999999</v>
      </c>
      <c r="AN66" s="2">
        <v>19934</v>
      </c>
      <c r="AO66" s="2">
        <v>1425610.1244000001</v>
      </c>
      <c r="AP66" s="1">
        <v>45505</v>
      </c>
      <c r="AQ66" s="2">
        <v>91322</v>
      </c>
      <c r="AR66" s="2">
        <v>6126751.4748</v>
      </c>
      <c r="AS66" s="1">
        <v>45231</v>
      </c>
      <c r="AT66" s="2">
        <v>133708</v>
      </c>
      <c r="AU66" s="2">
        <v>11418758.841599997</v>
      </c>
      <c r="AV66" s="1">
        <v>45139</v>
      </c>
      <c r="AZ66" s="2">
        <v>0</v>
      </c>
      <c r="BA66" s="2">
        <v>0</v>
      </c>
      <c r="BB66" s="1">
        <v>45778</v>
      </c>
      <c r="BF66" s="2">
        <v>112</v>
      </c>
      <c r="BG66" s="2">
        <v>7187.5181666666658</v>
      </c>
      <c r="BH66" s="1">
        <v>45200</v>
      </c>
      <c r="BI66" s="2">
        <v>4743</v>
      </c>
      <c r="BJ66" s="2">
        <v>429009.5172</v>
      </c>
      <c r="BK66" s="1">
        <v>45597</v>
      </c>
      <c r="BL66" s="2">
        <v>0</v>
      </c>
      <c r="BM66" s="2">
        <v>0</v>
      </c>
      <c r="BO66" s="2">
        <v>23632</v>
      </c>
      <c r="BP66" s="2">
        <v>1421998.226</v>
      </c>
      <c r="BQ66" s="1">
        <v>45139</v>
      </c>
      <c r="BR66" s="2">
        <v>518790</v>
      </c>
      <c r="BS66" s="2">
        <v>180299972.24999994</v>
      </c>
      <c r="BT66" s="1">
        <v>44713</v>
      </c>
      <c r="BU66" s="2">
        <v>18228</v>
      </c>
      <c r="BV66" s="2">
        <v>1424421.2142333335</v>
      </c>
      <c r="BW66" s="1">
        <v>45078</v>
      </c>
      <c r="BX66" s="2">
        <v>25522</v>
      </c>
      <c r="BY66" s="2">
        <v>2004661.1771999998</v>
      </c>
      <c r="BZ66" s="1">
        <v>45139</v>
      </c>
      <c r="CJ66" s="2">
        <v>504</v>
      </c>
      <c r="CK66" s="2">
        <v>34087.534800000001</v>
      </c>
      <c r="CL66" s="1">
        <v>45231</v>
      </c>
      <c r="CP66" s="2">
        <v>2884</v>
      </c>
      <c r="CQ66" s="2">
        <v>217546.01853</v>
      </c>
      <c r="CR66" s="1">
        <v>45292</v>
      </c>
      <c r="CV66" s="2">
        <v>19208</v>
      </c>
      <c r="CW66" s="2">
        <v>1032335.036848</v>
      </c>
      <c r="CX66" s="1">
        <v>45170</v>
      </c>
      <c r="DH66" s="2">
        <v>1932</v>
      </c>
      <c r="DI66" s="2">
        <v>177045.15578666667</v>
      </c>
      <c r="DJ66" s="1">
        <v>45200</v>
      </c>
      <c r="DK66" s="2">
        <v>5398</v>
      </c>
      <c r="DL66" s="2">
        <v>433133.79119999998</v>
      </c>
      <c r="DM66" s="1">
        <v>45261</v>
      </c>
      <c r="DQ66" s="2">
        <v>28</v>
      </c>
      <c r="DR66" s="2">
        <v>1777.9872</v>
      </c>
      <c r="DS66" s="1">
        <v>45627</v>
      </c>
      <c r="DW66" s="2">
        <v>11927141.798833333</v>
      </c>
      <c r="DX66" s="2">
        <v>199972318.25233132</v>
      </c>
    </row>
    <row r="67" spans="1:128">
      <c r="A67">
        <v>2024</v>
      </c>
      <c r="B67" t="str">
        <f t="shared" ref="B67:B129" si="17">C67&amp;" ("&amp;D67&amp;", "&amp;E67&amp;", "&amp;F67&amp;", "&amp;G67&amp;")"&amp;" "&amp;H67</f>
        <v>METRELEPTIN (MYALEPT, FPB VIAL DRY, 11.3MG, NA VOL) (B,O)</v>
      </c>
      <c r="C67" t="s">
        <v>311</v>
      </c>
      <c r="D67" t="s">
        <v>312</v>
      </c>
      <c r="E67" t="s">
        <v>119</v>
      </c>
      <c r="F67" t="s">
        <v>313</v>
      </c>
      <c r="G67" t="s">
        <v>107</v>
      </c>
      <c r="H67" t="s">
        <v>646</v>
      </c>
      <c r="I67" t="s">
        <v>537</v>
      </c>
      <c r="J67" t="str">
        <f t="shared" si="15"/>
        <v>A16</v>
      </c>
      <c r="K67" t="s">
        <v>653</v>
      </c>
      <c r="L67" t="str">
        <f t="shared" si="16"/>
        <v>A16 OTHER ALIMENTARY TRACT AND METABOLISM PRODUCTS</v>
      </c>
      <c r="M67" s="6">
        <f t="shared" ref="M67:M129" si="18">IF(COUNT(AM67,AP67,AS67,AV67,AY67,BB67,BE67,BH67,BK67,BN67,BQ67)=0, "",MIN(AM67,AP67,AS67,AV67,AY67,BB67,BE67,BH67,BK67,BN67,BQ67))</f>
        <v>41456</v>
      </c>
      <c r="N67" s="6">
        <f t="shared" ref="N67:N129" si="19">IF(COUNT(AM67,AP67,AS67,AV67,AY67,BB67,BE67,BH67,BK67,BN67,BQ67,BW67,BZ67,CC67,CF67,CI67,CL67,CO67,CR67,CU67,CX67,DA67,DD67,DG67,DJ67,DM67,DP67,DS67,DV67)=0, "",MIN(AM67,AP67,AS67,AV67,AY67,BB67,BE67,BH67,BK67,BN67,BQ67,BW67,BZ67,CC67,CF67,CI67,CL67,CO67,CR67,CU67,CX67,DA67,DD67,DG67,DJ67,DM67,DP67,DS67,DV67))</f>
        <v>41456</v>
      </c>
      <c r="O67" s="6" t="str">
        <f t="shared" ref="O67:O129" si="20">IF(AJ67="","",AJ67)</f>
        <v/>
      </c>
      <c r="P67" s="6">
        <f t="shared" ref="P67:P129" si="21">IF(BT67="","",BT67)</f>
        <v>41791</v>
      </c>
      <c r="Q67" s="7" t="str">
        <f t="shared" ref="Q67:Q129" si="22">IFERROR(YEARFRAC(O67,M67)*12,"")</f>
        <v/>
      </c>
      <c r="R67" s="7" t="str">
        <f t="shared" ref="R67:R129" si="23">IFERROR(YEARFRAC(O67,N67)*12,"")</f>
        <v/>
      </c>
      <c r="S67" s="7" t="str">
        <f t="shared" ref="S67:S129" si="24">IFERROR(YEARFRAC(O67,MIN(P67,N67))*12,"")</f>
        <v/>
      </c>
      <c r="T67" s="8">
        <f t="shared" ref="T67:T129" si="25">AI67/$AI$132</f>
        <v>0</v>
      </c>
      <c r="U67">
        <f t="shared" ref="U67:U129" si="26">COUNTIFS($AH$1:$DV$1,"*_Rev",AH67:DV67,"&gt;0")</f>
        <v>11</v>
      </c>
      <c r="V67" s="10" t="s">
        <v>536</v>
      </c>
      <c r="W67" s="10">
        <v>2444.289545116279</v>
      </c>
      <c r="X67" s="10">
        <v>2444.289545116279</v>
      </c>
      <c r="Y67" s="10">
        <v>7541.2215459915597</v>
      </c>
      <c r="Z67" s="13" t="str">
        <f t="shared" ref="Z67:Z129" si="27">IFERROR(W67/V67,"")</f>
        <v/>
      </c>
      <c r="AA67" s="13" t="str">
        <f t="shared" ref="AA67:AA129" si="28">IFERROR(Y67/V67,"")</f>
        <v/>
      </c>
      <c r="AB67" s="13" t="str">
        <f t="shared" ref="AB67:AB129" si="29">IFERROR(X67/V67,"")</f>
        <v/>
      </c>
      <c r="AC67" s="1">
        <v>41456</v>
      </c>
      <c r="AD67" s="1">
        <v>43831</v>
      </c>
      <c r="AE67" s="1">
        <v>43282</v>
      </c>
      <c r="AF67" s="1">
        <v>43831</v>
      </c>
      <c r="AG67" s="1">
        <v>41456</v>
      </c>
      <c r="AQ67" s="2">
        <v>1950</v>
      </c>
      <c r="AR67" s="2">
        <v>3800398.4172</v>
      </c>
      <c r="AS67" s="1">
        <v>44256</v>
      </c>
      <c r="AT67" s="2">
        <v>1422</v>
      </c>
      <c r="AU67" s="2">
        <v>1914510.3648000001</v>
      </c>
      <c r="AV67" s="1">
        <v>43374</v>
      </c>
      <c r="AW67" s="2">
        <v>1431</v>
      </c>
      <c r="AX67" s="2">
        <v>2048654.4276000001</v>
      </c>
      <c r="AY67" s="1">
        <v>43983</v>
      </c>
      <c r="AZ67" s="2">
        <v>1736</v>
      </c>
      <c r="BA67" s="2">
        <v>447833.49663333327</v>
      </c>
      <c r="BB67" s="1">
        <v>41456</v>
      </c>
      <c r="BF67" s="2">
        <v>390</v>
      </c>
      <c r="BG67" s="2">
        <v>331734.73949999997</v>
      </c>
      <c r="BH67" s="1">
        <v>44986</v>
      </c>
      <c r="BL67" s="2">
        <v>120</v>
      </c>
      <c r="BM67" s="2">
        <v>78351.668266666675</v>
      </c>
      <c r="BN67" s="1">
        <v>43282</v>
      </c>
      <c r="BO67" s="2">
        <v>4560</v>
      </c>
      <c r="BP67" s="2">
        <v>7085235.9318333343</v>
      </c>
      <c r="BQ67" s="1">
        <v>44105</v>
      </c>
      <c r="BR67" s="2">
        <v>4740</v>
      </c>
      <c r="BS67" s="2">
        <v>35745390.127999991</v>
      </c>
      <c r="BT67" s="1">
        <v>41791</v>
      </c>
      <c r="BX67" s="2">
        <v>240</v>
      </c>
      <c r="BY67" s="2">
        <v>166247.7696</v>
      </c>
      <c r="BZ67" s="1">
        <v>44136</v>
      </c>
      <c r="CD67" s="2">
        <v>3</v>
      </c>
      <c r="CE67" s="2">
        <v>0</v>
      </c>
      <c r="CF67" s="1">
        <v>45597</v>
      </c>
      <c r="CP67" s="2">
        <v>60</v>
      </c>
      <c r="CQ67" s="2">
        <v>62198.836423333334</v>
      </c>
      <c r="CR67" s="1">
        <v>43831</v>
      </c>
      <c r="DH67" s="2">
        <v>0</v>
      </c>
      <c r="DI67" s="2">
        <v>0</v>
      </c>
      <c r="DJ67" s="1">
        <v>44652</v>
      </c>
      <c r="DK67" s="2">
        <v>634</v>
      </c>
      <c r="DL67" s="2">
        <v>754293.17040000006</v>
      </c>
      <c r="DM67" s="1">
        <v>43435</v>
      </c>
      <c r="DW67" s="2">
        <v>10332475.68505667</v>
      </c>
      <c r="DX67" s="2">
        <v>42102373.265199989</v>
      </c>
    </row>
    <row r="68" spans="1:128">
      <c r="A68">
        <v>2023</v>
      </c>
      <c r="B68" t="str">
        <f t="shared" si="17"/>
        <v>MIRIKIZUMAB (OMVOH, FNH PREFIL AUTOINJ, 100MG/1ML, 1ML) (B,O)</v>
      </c>
      <c r="C68" t="s">
        <v>314</v>
      </c>
      <c r="D68" t="s">
        <v>315</v>
      </c>
      <c r="E68" t="s">
        <v>150</v>
      </c>
      <c r="F68" t="s">
        <v>191</v>
      </c>
      <c r="G68" t="s">
        <v>152</v>
      </c>
      <c r="H68" t="s">
        <v>646</v>
      </c>
      <c r="I68" t="s">
        <v>567</v>
      </c>
      <c r="J68" t="str">
        <f t="shared" si="15"/>
        <v>A7</v>
      </c>
      <c r="K68" t="s">
        <v>666</v>
      </c>
      <c r="L68" t="str">
        <f t="shared" si="16"/>
        <v>A7 INTESTINAL DISORDER PRODUCTS</v>
      </c>
      <c r="M68" s="6">
        <f t="shared" si="18"/>
        <v>45047</v>
      </c>
      <c r="N68" s="6">
        <f t="shared" si="19"/>
        <v>45047</v>
      </c>
      <c r="O68" s="6">
        <f t="shared" si="20"/>
        <v>45200</v>
      </c>
      <c r="P68" s="6">
        <f t="shared" si="21"/>
        <v>45231</v>
      </c>
      <c r="Q68" s="7">
        <f t="shared" si="22"/>
        <v>5</v>
      </c>
      <c r="R68" s="7">
        <f t="shared" si="23"/>
        <v>5</v>
      </c>
      <c r="S68" s="7">
        <f t="shared" si="24"/>
        <v>5</v>
      </c>
      <c r="T68" s="8">
        <f t="shared" si="25"/>
        <v>1.2909583255948185E-3</v>
      </c>
      <c r="U68">
        <f t="shared" si="26"/>
        <v>16</v>
      </c>
      <c r="V68" s="10">
        <v>1242.0190839694656</v>
      </c>
      <c r="W68" s="10">
        <v>974.06422579881666</v>
      </c>
      <c r="X68" s="10">
        <v>906.0728158951315</v>
      </c>
      <c r="Y68" s="10">
        <v>6549.784313512313</v>
      </c>
      <c r="Z68" s="13">
        <f t="shared" si="27"/>
        <v>0.78425866266541489</v>
      </c>
      <c r="AA68" s="13">
        <f t="shared" si="28"/>
        <v>5.2734973222628332</v>
      </c>
      <c r="AB68" s="13">
        <f t="shared" si="29"/>
        <v>0.72951601757949069</v>
      </c>
      <c r="AC68" s="1">
        <v>45047</v>
      </c>
      <c r="AD68" s="1">
        <v>45017</v>
      </c>
      <c r="AE68" s="1">
        <v>45047</v>
      </c>
      <c r="AF68" s="1">
        <v>45017</v>
      </c>
      <c r="AG68" s="1">
        <v>45047</v>
      </c>
      <c r="AH68" s="2">
        <v>419</v>
      </c>
      <c r="AI68" s="2">
        <v>583698</v>
      </c>
      <c r="AJ68" s="1">
        <v>45200</v>
      </c>
      <c r="AN68" s="2">
        <v>935</v>
      </c>
      <c r="AO68" s="2">
        <v>821264.51879999996</v>
      </c>
      <c r="AP68" s="1">
        <v>45413</v>
      </c>
      <c r="AT68" s="2">
        <v>11649</v>
      </c>
      <c r="AU68" s="2">
        <v>13047226.566</v>
      </c>
      <c r="AV68" s="1">
        <v>45108</v>
      </c>
      <c r="AW68" s="2">
        <v>794</v>
      </c>
      <c r="AX68" s="2">
        <v>1529637.2916000001</v>
      </c>
      <c r="AY68" s="1">
        <v>45536</v>
      </c>
      <c r="AZ68" s="2">
        <v>11833</v>
      </c>
      <c r="BA68" s="2">
        <v>11698410.319700001</v>
      </c>
      <c r="BB68" s="1">
        <v>45078</v>
      </c>
      <c r="BF68" s="2">
        <v>103</v>
      </c>
      <c r="BG68" s="2">
        <v>298216.875</v>
      </c>
      <c r="BH68" s="1">
        <v>45200</v>
      </c>
      <c r="BI68" s="2">
        <v>1170</v>
      </c>
      <c r="BJ68" s="2">
        <v>2389485.0276000001</v>
      </c>
      <c r="BK68" s="1">
        <v>45413</v>
      </c>
      <c r="BL68" s="2">
        <v>77</v>
      </c>
      <c r="BM68" s="2">
        <v>90500.676000000007</v>
      </c>
      <c r="BN68" s="1">
        <v>45047</v>
      </c>
      <c r="BO68" s="2">
        <v>2891</v>
      </c>
      <c r="BP68" s="2">
        <v>6208033.0743333334</v>
      </c>
      <c r="BQ68" s="1">
        <v>45108</v>
      </c>
      <c r="BR68" s="2">
        <v>5360</v>
      </c>
      <c r="BS68" s="2">
        <v>39540439.240999989</v>
      </c>
      <c r="BT68" s="1">
        <v>45231</v>
      </c>
      <c r="BU68" s="2">
        <v>534</v>
      </c>
      <c r="BV68" s="2">
        <v>761855.49593333341</v>
      </c>
      <c r="BW68" s="1">
        <v>45352</v>
      </c>
      <c r="BX68" s="2">
        <v>593</v>
      </c>
      <c r="BY68" s="2">
        <v>591443.26560000004</v>
      </c>
      <c r="BZ68" s="1">
        <v>45108</v>
      </c>
      <c r="CD68" s="2">
        <v>404</v>
      </c>
      <c r="CE68" s="2">
        <v>209741.60035966669</v>
      </c>
      <c r="CF68" s="1">
        <v>45170</v>
      </c>
      <c r="CJ68" s="2">
        <v>5</v>
      </c>
      <c r="CK68" s="2">
        <v>7798.0848000000005</v>
      </c>
      <c r="CL68" s="1">
        <v>45261</v>
      </c>
      <c r="DH68" s="2">
        <v>6</v>
      </c>
      <c r="DI68" s="2">
        <v>10395.200000000001</v>
      </c>
      <c r="DJ68" s="1">
        <v>45200</v>
      </c>
      <c r="DQ68" s="2">
        <v>99</v>
      </c>
      <c r="DR68" s="2">
        <v>74799.265199999994</v>
      </c>
      <c r="DS68" s="1">
        <v>45444</v>
      </c>
      <c r="DW68" s="2">
        <v>31787274.94206433</v>
      </c>
      <c r="DX68" s="2">
        <v>46075669.559861995</v>
      </c>
    </row>
    <row r="69" spans="1:128">
      <c r="A69">
        <v>2022</v>
      </c>
      <c r="B69" t="str">
        <f t="shared" si="17"/>
        <v>MOGAMULIZUMAB (POTELIGEO, FQC INFUS.VIA/BOT., 4MG/1ML, 5ML) (B,O)</v>
      </c>
      <c r="C69" t="s">
        <v>316</v>
      </c>
      <c r="D69" t="s">
        <v>317</v>
      </c>
      <c r="E69" t="s">
        <v>114</v>
      </c>
      <c r="F69" t="s">
        <v>318</v>
      </c>
      <c r="G69" t="s">
        <v>168</v>
      </c>
      <c r="H69" t="s">
        <v>646</v>
      </c>
      <c r="I69" t="s">
        <v>561</v>
      </c>
      <c r="J69" t="str">
        <f t="shared" si="15"/>
        <v>L1</v>
      </c>
      <c r="K69" t="s">
        <v>645</v>
      </c>
      <c r="L69" t="str">
        <f t="shared" si="16"/>
        <v>L1 ANTINEOPLASTICS</v>
      </c>
      <c r="M69" s="6">
        <f t="shared" si="18"/>
        <v>41030</v>
      </c>
      <c r="N69" s="6">
        <f t="shared" si="19"/>
        <v>41030</v>
      </c>
      <c r="O69" s="6" t="str">
        <f t="shared" si="20"/>
        <v/>
      </c>
      <c r="P69" s="6">
        <f t="shared" si="21"/>
        <v>43374</v>
      </c>
      <c r="Q69" s="7" t="str">
        <f t="shared" si="22"/>
        <v/>
      </c>
      <c r="R69" s="7" t="str">
        <f t="shared" si="23"/>
        <v/>
      </c>
      <c r="S69" s="7" t="str">
        <f t="shared" si="24"/>
        <v/>
      </c>
      <c r="T69" s="8">
        <f t="shared" si="25"/>
        <v>0</v>
      </c>
      <c r="U69">
        <f t="shared" si="26"/>
        <v>17</v>
      </c>
      <c r="V69" s="10" t="s">
        <v>536</v>
      </c>
      <c r="W69" s="10">
        <v>2025.6158528576357</v>
      </c>
      <c r="X69" s="10">
        <v>1840.0497616935484</v>
      </c>
      <c r="Y69" s="10">
        <v>5417.1501753901166</v>
      </c>
      <c r="Z69" s="13" t="str">
        <f t="shared" si="27"/>
        <v/>
      </c>
      <c r="AA69" s="13" t="str">
        <f t="shared" si="28"/>
        <v/>
      </c>
      <c r="AB69" s="13" t="str">
        <f t="shared" si="29"/>
        <v/>
      </c>
      <c r="AC69" s="1">
        <v>41030</v>
      </c>
      <c r="AD69" s="1">
        <v>43831</v>
      </c>
      <c r="AE69" s="1">
        <v>41030</v>
      </c>
      <c r="AF69" s="1">
        <v>43831</v>
      </c>
      <c r="AG69" s="1">
        <v>41030</v>
      </c>
      <c r="AN69" s="2">
        <v>603</v>
      </c>
      <c r="AO69" s="2">
        <v>1317305.0484</v>
      </c>
      <c r="AP69" s="1">
        <v>44287</v>
      </c>
      <c r="AQ69" s="2">
        <v>3601</v>
      </c>
      <c r="AR69" s="2">
        <v>5907891.9900000002</v>
      </c>
      <c r="AT69" s="2">
        <v>3285</v>
      </c>
      <c r="AU69" s="2">
        <v>5221833.5532</v>
      </c>
      <c r="AV69" s="1">
        <v>43983</v>
      </c>
      <c r="AW69" s="2">
        <v>2853</v>
      </c>
      <c r="AX69" s="2">
        <v>5622677.1875999998</v>
      </c>
      <c r="AY69" s="1">
        <v>44197</v>
      </c>
      <c r="AZ69" s="2">
        <v>2928</v>
      </c>
      <c r="BA69" s="2">
        <v>3643971.259633333</v>
      </c>
      <c r="BB69" s="1">
        <v>41030</v>
      </c>
      <c r="BI69" s="2">
        <v>1304</v>
      </c>
      <c r="BJ69" s="2">
        <v>2781416.352</v>
      </c>
      <c r="BK69" s="1">
        <v>44378</v>
      </c>
      <c r="BL69" s="2">
        <v>101</v>
      </c>
      <c r="BM69" s="2">
        <v>218318.88586666668</v>
      </c>
      <c r="BN69" s="1">
        <v>43405</v>
      </c>
      <c r="BO69" s="2">
        <v>613</v>
      </c>
      <c r="BP69" s="2">
        <v>1268592.3436666667</v>
      </c>
      <c r="BQ69" s="1">
        <v>44013</v>
      </c>
      <c r="BR69" s="2">
        <v>12304</v>
      </c>
      <c r="BS69" s="2">
        <v>66652615.757999994</v>
      </c>
      <c r="BT69" s="1">
        <v>43374</v>
      </c>
      <c r="BX69" s="2">
        <v>215</v>
      </c>
      <c r="BY69" s="2">
        <v>503658.13080000004</v>
      </c>
      <c r="BZ69" s="1">
        <v>43983</v>
      </c>
      <c r="CD69" s="2">
        <v>151</v>
      </c>
      <c r="CE69" s="2">
        <v>249137.47768000001</v>
      </c>
      <c r="CF69" s="1">
        <v>44501</v>
      </c>
      <c r="CJ69" s="2">
        <v>44</v>
      </c>
      <c r="CK69" s="2">
        <v>99297.303599999999</v>
      </c>
      <c r="CL69" s="1">
        <v>44105</v>
      </c>
      <c r="CS69" s="2">
        <v>155</v>
      </c>
      <c r="CT69" s="2">
        <v>299423.78399999999</v>
      </c>
      <c r="CU69" s="1">
        <v>44652</v>
      </c>
      <c r="DH69" s="2">
        <v>608</v>
      </c>
      <c r="DI69" s="2">
        <v>902262.8187200001</v>
      </c>
      <c r="DJ69" s="1">
        <v>45047</v>
      </c>
      <c r="DK69" s="2">
        <v>352</v>
      </c>
      <c r="DL69" s="2">
        <v>615413.27760000003</v>
      </c>
      <c r="DM69" s="1">
        <v>44013</v>
      </c>
      <c r="DN69" s="2">
        <v>61</v>
      </c>
      <c r="DO69" s="2">
        <v>100086.36</v>
      </c>
      <c r="DP69" s="1">
        <v>44562</v>
      </c>
      <c r="DQ69" s="2">
        <v>48</v>
      </c>
      <c r="DR69" s="2">
        <v>72845.269199999995</v>
      </c>
      <c r="DS69" s="1">
        <v>44348</v>
      </c>
      <c r="DW69" s="2">
        <v>94848062.030999973</v>
      </c>
      <c r="DX69" s="2">
        <v>628684.76896666666</v>
      </c>
    </row>
    <row r="70" spans="1:128">
      <c r="A70">
        <v>2024</v>
      </c>
      <c r="B70" t="str">
        <f t="shared" si="17"/>
        <v>MOMELOTINIB (OJJAARA, ABC FILM-CTD TABS, 200MG, NA VOL) (C,O)</v>
      </c>
      <c r="C70" t="s">
        <v>319</v>
      </c>
      <c r="D70" t="s">
        <v>320</v>
      </c>
      <c r="E70" t="s">
        <v>105</v>
      </c>
      <c r="F70" t="s">
        <v>106</v>
      </c>
      <c r="G70" t="s">
        <v>107</v>
      </c>
      <c r="H70" t="s">
        <v>650</v>
      </c>
      <c r="I70" t="s">
        <v>596</v>
      </c>
      <c r="J70" t="str">
        <f t="shared" si="15"/>
        <v>L1</v>
      </c>
      <c r="K70" t="s">
        <v>645</v>
      </c>
      <c r="L70" t="str">
        <f t="shared" si="16"/>
        <v>L1 ANTINEOPLASTICS</v>
      </c>
      <c r="M70" s="6">
        <f t="shared" si="18"/>
        <v>45017</v>
      </c>
      <c r="N70" s="6">
        <f t="shared" si="19"/>
        <v>45017</v>
      </c>
      <c r="O70" s="6">
        <f t="shared" si="20"/>
        <v>45658</v>
      </c>
      <c r="P70" s="6">
        <f t="shared" si="21"/>
        <v>45170</v>
      </c>
      <c r="Q70" s="7">
        <f t="shared" si="22"/>
        <v>21</v>
      </c>
      <c r="R70" s="7">
        <f t="shared" si="23"/>
        <v>21</v>
      </c>
      <c r="S70" s="7">
        <f t="shared" si="24"/>
        <v>21</v>
      </c>
      <c r="T70" s="8">
        <f t="shared" si="25"/>
        <v>0</v>
      </c>
      <c r="U70">
        <f t="shared" si="26"/>
        <v>8</v>
      </c>
      <c r="V70" s="10" t="s">
        <v>536</v>
      </c>
      <c r="W70" s="10">
        <v>238.46956915254239</v>
      </c>
      <c r="X70" s="10">
        <v>225.29186666666669</v>
      </c>
      <c r="Y70" s="10">
        <v>1143.55621512073</v>
      </c>
      <c r="Z70" s="13" t="str">
        <f t="shared" si="27"/>
        <v/>
      </c>
      <c r="AA70" s="13" t="str">
        <f t="shared" si="28"/>
        <v/>
      </c>
      <c r="AB70" s="13" t="str">
        <f t="shared" si="29"/>
        <v/>
      </c>
      <c r="AC70" s="1">
        <v>45170</v>
      </c>
      <c r="AD70" s="1">
        <v>45108</v>
      </c>
      <c r="AE70" s="1">
        <v>45170</v>
      </c>
      <c r="AF70" s="1">
        <v>45108</v>
      </c>
      <c r="AG70" s="1">
        <v>45017</v>
      </c>
      <c r="AH70" s="2">
        <v>0</v>
      </c>
      <c r="AI70" s="2">
        <v>0</v>
      </c>
      <c r="AJ70" s="1">
        <v>45658</v>
      </c>
      <c r="AK70" s="2">
        <v>0</v>
      </c>
      <c r="AL70" s="2">
        <v>0</v>
      </c>
      <c r="AQ70" s="2">
        <v>4905</v>
      </c>
      <c r="AR70" s="2">
        <v>663281.70479999995</v>
      </c>
      <c r="AS70" s="1">
        <v>45017</v>
      </c>
      <c r="AT70" s="2">
        <v>67318</v>
      </c>
      <c r="AU70" s="2">
        <v>16053294.285600001</v>
      </c>
      <c r="AV70" s="1">
        <v>45323</v>
      </c>
      <c r="AW70" s="2">
        <v>0</v>
      </c>
      <c r="AX70" s="2">
        <v>0</v>
      </c>
      <c r="AY70" s="1">
        <v>45689</v>
      </c>
      <c r="AZ70" s="2">
        <v>23058</v>
      </c>
      <c r="BA70" s="2">
        <v>5628926.2420999995</v>
      </c>
      <c r="BB70" s="1">
        <v>45505</v>
      </c>
      <c r="BF70" s="2">
        <v>1320</v>
      </c>
      <c r="BG70" s="2">
        <v>293610.92249999999</v>
      </c>
      <c r="BH70" s="1">
        <v>45536</v>
      </c>
      <c r="BI70" s="2">
        <v>0</v>
      </c>
      <c r="BJ70" s="2">
        <v>0</v>
      </c>
      <c r="BK70" s="1">
        <v>45717</v>
      </c>
      <c r="BL70" s="2">
        <v>0</v>
      </c>
      <c r="BM70" s="2">
        <v>0</v>
      </c>
      <c r="BN70" s="1">
        <v>45292</v>
      </c>
      <c r="BO70" s="2">
        <v>40620</v>
      </c>
      <c r="BP70" s="2">
        <v>12002468.133166667</v>
      </c>
      <c r="BQ70" s="1">
        <v>45383</v>
      </c>
      <c r="BR70" s="2">
        <v>93990</v>
      </c>
      <c r="BS70" s="2">
        <v>107865461.56899998</v>
      </c>
      <c r="BT70" s="1">
        <v>45170</v>
      </c>
      <c r="BU70" s="2">
        <v>0</v>
      </c>
      <c r="BV70" s="2">
        <v>0</v>
      </c>
      <c r="BX70" s="2">
        <v>7140</v>
      </c>
      <c r="BY70" s="2">
        <v>1623773.6592000001</v>
      </c>
      <c r="BZ70" s="1">
        <v>45352</v>
      </c>
      <c r="CD70" s="2">
        <v>0</v>
      </c>
      <c r="CE70" s="2">
        <v>0</v>
      </c>
      <c r="CF70" s="1">
        <v>45689</v>
      </c>
      <c r="CJ70" s="2">
        <v>0</v>
      </c>
      <c r="CK70" s="2">
        <v>0</v>
      </c>
      <c r="CL70" s="1">
        <v>45689</v>
      </c>
      <c r="CS70" s="2">
        <v>1410</v>
      </c>
      <c r="CT70" s="2">
        <v>314658.98639999999</v>
      </c>
      <c r="CU70" s="1">
        <v>45505</v>
      </c>
      <c r="DK70" s="2">
        <v>303</v>
      </c>
      <c r="DL70" s="2">
        <v>0</v>
      </c>
      <c r="DM70" s="1">
        <v>45474</v>
      </c>
      <c r="DW70" s="2">
        <v>89125846.164566651</v>
      </c>
      <c r="DX70" s="2">
        <v>55319629.338199995</v>
      </c>
    </row>
    <row r="71" spans="1:128">
      <c r="A71">
        <v>2022</v>
      </c>
      <c r="B71" t="str">
        <f t="shared" si="17"/>
        <v xml:space="preserve">NIRMATRELVIR (PAXLOVID, ABC FILM-CTD TABS, 150MG+100MG, NA VOL) </v>
      </c>
      <c r="C71" t="s">
        <v>321</v>
      </c>
      <c r="D71" t="s">
        <v>322</v>
      </c>
      <c r="E71" t="s">
        <v>105</v>
      </c>
      <c r="F71" t="s">
        <v>323</v>
      </c>
      <c r="G71" t="s">
        <v>107</v>
      </c>
      <c r="I71" t="s">
        <v>597</v>
      </c>
      <c r="J71" t="str">
        <f t="shared" si="15"/>
        <v>J5</v>
      </c>
      <c r="K71" t="s">
        <v>674</v>
      </c>
      <c r="L71" t="str">
        <f t="shared" si="16"/>
        <v>J5  ANTIVIRALS FOR SYSTEMIC USE</v>
      </c>
      <c r="M71" s="6">
        <f t="shared" si="18"/>
        <v>44562</v>
      </c>
      <c r="N71" s="6">
        <f t="shared" si="19"/>
        <v>44562</v>
      </c>
      <c r="O71" s="6">
        <f t="shared" si="20"/>
        <v>44562</v>
      </c>
      <c r="P71" s="6">
        <f t="shared" si="21"/>
        <v>44531</v>
      </c>
      <c r="Q71" s="7">
        <f t="shared" si="22"/>
        <v>0</v>
      </c>
      <c r="R71" s="7">
        <f t="shared" si="23"/>
        <v>0</v>
      </c>
      <c r="S71" s="7">
        <f t="shared" si="24"/>
        <v>1</v>
      </c>
      <c r="T71" s="8">
        <f t="shared" si="25"/>
        <v>6.0150579115892354E-2</v>
      </c>
      <c r="U71">
        <f t="shared" si="26"/>
        <v>29</v>
      </c>
      <c r="V71" s="10">
        <v>1265.3146924723178</v>
      </c>
      <c r="W71" s="10">
        <v>40.978999742455926</v>
      </c>
      <c r="X71" s="10">
        <v>41.349065043615042</v>
      </c>
      <c r="Y71" s="10" t="s">
        <v>536</v>
      </c>
      <c r="Z71" s="13">
        <f t="shared" si="27"/>
        <v>3.2386409472877006E-2</v>
      </c>
      <c r="AA71" s="13" t="str">
        <f t="shared" si="28"/>
        <v/>
      </c>
      <c r="AB71" s="13">
        <f t="shared" si="29"/>
        <v>3.2678878455779617E-2</v>
      </c>
      <c r="AD71" s="1">
        <v>44470</v>
      </c>
      <c r="AE71" s="1">
        <v>44531</v>
      </c>
      <c r="AF71" s="1">
        <v>44470</v>
      </c>
      <c r="AG71" s="1">
        <v>44531</v>
      </c>
      <c r="AH71" s="2">
        <v>21494</v>
      </c>
      <c r="AI71" s="2">
        <v>27196674</v>
      </c>
      <c r="AJ71" s="1">
        <v>44562</v>
      </c>
      <c r="AK71" s="2">
        <v>1809270</v>
      </c>
      <c r="AL71" s="2">
        <v>55080025.280599996</v>
      </c>
      <c r="AN71" s="2">
        <v>16545</v>
      </c>
      <c r="AO71" s="2">
        <v>724750.54080000008</v>
      </c>
      <c r="AP71" s="1">
        <v>44652</v>
      </c>
      <c r="AQ71" s="2">
        <v>469128</v>
      </c>
      <c r="AR71" s="2">
        <v>15725817.9804</v>
      </c>
      <c r="AS71" s="1">
        <v>44562</v>
      </c>
      <c r="AT71" s="2">
        <v>421924</v>
      </c>
      <c r="AU71" s="2">
        <v>11697312.158400001</v>
      </c>
      <c r="AV71" s="1">
        <v>44593</v>
      </c>
      <c r="AW71" s="2">
        <v>198947</v>
      </c>
      <c r="AX71" s="2">
        <v>11929305.1812</v>
      </c>
      <c r="AY71" s="1">
        <v>44593</v>
      </c>
      <c r="AZ71" s="2">
        <v>164605</v>
      </c>
      <c r="BA71" s="2">
        <v>20069826.180266667</v>
      </c>
      <c r="BB71" s="1">
        <v>44986</v>
      </c>
      <c r="BC71" s="2">
        <v>3210</v>
      </c>
      <c r="BD71" s="2">
        <v>152817.4032</v>
      </c>
      <c r="BE71" s="1">
        <v>44562</v>
      </c>
      <c r="BF71" s="2">
        <v>23310</v>
      </c>
      <c r="BG71" s="2">
        <v>963846.70616666658</v>
      </c>
      <c r="BH71" s="1">
        <v>44713</v>
      </c>
      <c r="BI71" s="2">
        <v>34133</v>
      </c>
      <c r="BJ71" s="2">
        <v>1527383.4839999999</v>
      </c>
      <c r="BK71" s="1">
        <v>44652</v>
      </c>
      <c r="BL71" s="2">
        <v>31770</v>
      </c>
      <c r="BM71" s="2">
        <v>1290145.8472</v>
      </c>
      <c r="BN71" s="1">
        <v>44562</v>
      </c>
      <c r="BO71" s="2">
        <v>257790</v>
      </c>
      <c r="BP71" s="2">
        <v>136.20466666666667</v>
      </c>
      <c r="BQ71" s="1">
        <v>44562</v>
      </c>
      <c r="BR71" s="2">
        <v>19141963</v>
      </c>
      <c r="BS71" s="2">
        <v>1263698910.316</v>
      </c>
      <c r="BT71" s="1">
        <v>44531</v>
      </c>
      <c r="BU71" s="2">
        <v>39060</v>
      </c>
      <c r="BV71" s="2">
        <v>1989468.0518666669</v>
      </c>
      <c r="BW71" s="1">
        <v>45231</v>
      </c>
      <c r="BX71" s="2">
        <v>381720</v>
      </c>
      <c r="BY71" s="2">
        <v>16762738.0272</v>
      </c>
      <c r="BZ71" s="1">
        <v>44652</v>
      </c>
      <c r="CA71" s="2">
        <v>180</v>
      </c>
      <c r="CB71" s="2">
        <v>5340.294218666666</v>
      </c>
      <c r="CC71" s="1">
        <v>45536</v>
      </c>
      <c r="CD71" s="2">
        <v>257580</v>
      </c>
      <c r="CE71" s="2">
        <v>11744130.352588667</v>
      </c>
      <c r="CF71" s="1">
        <v>44774</v>
      </c>
      <c r="CG71" s="2">
        <v>13230</v>
      </c>
      <c r="CH71" s="2">
        <v>389359.80599999998</v>
      </c>
      <c r="CI71" s="1">
        <v>44927</v>
      </c>
      <c r="CJ71" s="2">
        <v>48960</v>
      </c>
      <c r="CK71" s="2">
        <v>2137673.1156000001</v>
      </c>
      <c r="CL71" s="1">
        <v>44713</v>
      </c>
      <c r="CM71" s="2">
        <v>120</v>
      </c>
      <c r="CN71" s="2">
        <v>5797.8492000000006</v>
      </c>
      <c r="CO71" s="1">
        <v>44621</v>
      </c>
      <c r="CP71" s="2">
        <v>160</v>
      </c>
      <c r="CQ71" s="2">
        <v>12249.122483333334</v>
      </c>
      <c r="CR71" s="1">
        <v>44986</v>
      </c>
      <c r="CS71" s="2">
        <v>0</v>
      </c>
      <c r="CT71" s="2">
        <v>0</v>
      </c>
      <c r="CU71" s="1">
        <v>44652</v>
      </c>
      <c r="CV71" s="2">
        <v>28710</v>
      </c>
      <c r="CW71" s="2">
        <v>754431.25909333327</v>
      </c>
      <c r="CX71" s="1">
        <v>44562</v>
      </c>
      <c r="CY71" s="2">
        <v>3120</v>
      </c>
      <c r="CZ71" s="2">
        <v>136666.3584</v>
      </c>
      <c r="DA71" s="1">
        <v>44774</v>
      </c>
      <c r="DB71" s="2">
        <v>2520</v>
      </c>
      <c r="DC71" s="2">
        <v>58401.027520000003</v>
      </c>
      <c r="DD71" s="1">
        <v>45597</v>
      </c>
      <c r="DE71" s="2">
        <v>295320</v>
      </c>
      <c r="DF71" s="2">
        <v>8465945.0026666671</v>
      </c>
      <c r="DH71" s="2">
        <v>10710</v>
      </c>
      <c r="DI71" s="2">
        <v>570885.32613333338</v>
      </c>
      <c r="DJ71" s="1">
        <v>44593</v>
      </c>
      <c r="DK71" s="2">
        <v>4305</v>
      </c>
      <c r="DL71" s="2">
        <v>197723.5128</v>
      </c>
      <c r="DM71" s="1">
        <v>44713</v>
      </c>
      <c r="DN71" s="2">
        <v>84840</v>
      </c>
      <c r="DO71" s="2">
        <v>2200825.9680000003</v>
      </c>
      <c r="DP71" s="1">
        <v>44743</v>
      </c>
      <c r="DQ71" s="2">
        <v>8730</v>
      </c>
      <c r="DR71" s="2">
        <v>228395.2836</v>
      </c>
      <c r="DS71" s="1">
        <v>44805</v>
      </c>
      <c r="DW71" s="2">
        <v>113827555.14373398</v>
      </c>
      <c r="DX71" s="2">
        <v>1341889426.4965367</v>
      </c>
    </row>
    <row r="72" spans="1:128">
      <c r="A72">
        <v>2023</v>
      </c>
      <c r="B72" t="str">
        <f t="shared" si="17"/>
        <v>NIRSEVIMAB (BEYFORTUS, FND PRE-FILL I.M, 100MG/1ML, 1ML) (B)</v>
      </c>
      <c r="C72" t="s">
        <v>324</v>
      </c>
      <c r="D72" t="s">
        <v>325</v>
      </c>
      <c r="E72" t="s">
        <v>326</v>
      </c>
      <c r="F72" t="s">
        <v>191</v>
      </c>
      <c r="G72" t="s">
        <v>152</v>
      </c>
      <c r="H72" t="s">
        <v>648</v>
      </c>
      <c r="I72" t="s">
        <v>598</v>
      </c>
      <c r="J72" t="str">
        <f t="shared" si="15"/>
        <v>J6</v>
      </c>
      <c r="K72" t="s">
        <v>679</v>
      </c>
      <c r="L72" t="str">
        <f t="shared" si="16"/>
        <v>J6 SERA AND GAMMA-GLOBULIN</v>
      </c>
      <c r="M72" s="6">
        <f t="shared" si="18"/>
        <v>45170</v>
      </c>
      <c r="N72" s="6">
        <f t="shared" si="19"/>
        <v>45170</v>
      </c>
      <c r="O72" s="6" t="str">
        <f t="shared" si="20"/>
        <v/>
      </c>
      <c r="P72" s="6">
        <f t="shared" si="21"/>
        <v>45170</v>
      </c>
      <c r="Q72" s="7" t="str">
        <f t="shared" si="22"/>
        <v/>
      </c>
      <c r="R72" s="7" t="str">
        <f t="shared" si="23"/>
        <v/>
      </c>
      <c r="S72" s="7" t="str">
        <f t="shared" si="24"/>
        <v/>
      </c>
      <c r="T72" s="8">
        <f t="shared" si="25"/>
        <v>0</v>
      </c>
      <c r="U72">
        <f t="shared" si="26"/>
        <v>10</v>
      </c>
      <c r="V72" s="10" t="s">
        <v>536</v>
      </c>
      <c r="W72" s="10">
        <v>911.90978293001785</v>
      </c>
      <c r="X72" s="10">
        <v>748.4849876578852</v>
      </c>
      <c r="Y72" s="10">
        <v>687.66241552371673</v>
      </c>
      <c r="Z72" s="13" t="str">
        <f t="shared" si="27"/>
        <v/>
      </c>
      <c r="AA72" s="13" t="str">
        <f t="shared" si="28"/>
        <v/>
      </c>
      <c r="AB72" s="13" t="str">
        <f t="shared" si="29"/>
        <v/>
      </c>
      <c r="AC72" s="1">
        <v>45170</v>
      </c>
      <c r="AD72" s="1">
        <v>45108</v>
      </c>
      <c r="AE72" s="1">
        <v>45170</v>
      </c>
      <c r="AF72" s="1">
        <v>45108</v>
      </c>
      <c r="AG72" s="1">
        <v>45170</v>
      </c>
      <c r="AN72" s="2">
        <v>60936</v>
      </c>
      <c r="AO72" s="2">
        <v>63622604.971200004</v>
      </c>
      <c r="AP72" s="1">
        <v>45383</v>
      </c>
      <c r="AQ72" s="2">
        <v>235695</v>
      </c>
      <c r="AR72" s="2">
        <v>65765776.124400005</v>
      </c>
      <c r="AS72" s="1">
        <v>45170</v>
      </c>
      <c r="AT72" s="2">
        <v>342258</v>
      </c>
      <c r="AU72" s="2">
        <v>178679208.49680001</v>
      </c>
      <c r="AV72" s="1">
        <v>45170</v>
      </c>
      <c r="AW72" s="2">
        <v>132092</v>
      </c>
      <c r="AX72" s="2">
        <v>102992077.34639999</v>
      </c>
      <c r="AY72" s="1">
        <v>45566</v>
      </c>
      <c r="AZ72" s="2">
        <v>3699</v>
      </c>
      <c r="BA72" s="2">
        <v>13300447.190966668</v>
      </c>
      <c r="BB72" s="1">
        <v>45413</v>
      </c>
      <c r="BI72" s="2">
        <v>54403</v>
      </c>
      <c r="BJ72" s="2">
        <v>61409188.407600001</v>
      </c>
      <c r="BK72" s="1">
        <v>45170</v>
      </c>
      <c r="BR72" s="2">
        <v>543723</v>
      </c>
      <c r="BS72" s="2">
        <v>374376998.51299989</v>
      </c>
      <c r="BT72" s="1">
        <v>45170</v>
      </c>
      <c r="BU72" s="2">
        <v>48955</v>
      </c>
      <c r="BV72" s="2">
        <v>27311423.358333334</v>
      </c>
      <c r="BW72" s="1">
        <v>45566</v>
      </c>
      <c r="CJ72" s="2">
        <v>17635</v>
      </c>
      <c r="CK72" s="2">
        <v>13199530.858800001</v>
      </c>
      <c r="CV72" s="2">
        <v>0</v>
      </c>
      <c r="CW72" s="2">
        <v>0</v>
      </c>
      <c r="CX72" s="1">
        <v>45689</v>
      </c>
      <c r="DK72" s="2">
        <v>27900</v>
      </c>
      <c r="DL72" s="2">
        <v>8924329.3128000014</v>
      </c>
      <c r="DM72" s="1">
        <v>45566</v>
      </c>
      <c r="DW72" s="2">
        <v>674667434.97386658</v>
      </c>
      <c r="DX72" s="2">
        <v>234914149.60643327</v>
      </c>
    </row>
    <row r="73" spans="1:128">
      <c r="A73">
        <v>2023</v>
      </c>
      <c r="B73" t="str">
        <f t="shared" si="17"/>
        <v>ODEVIXIBAT (BYLVAY, ACA CAPSULES, 1.2MG, NA VOL) (O)</v>
      </c>
      <c r="C73" t="s">
        <v>327</v>
      </c>
      <c r="D73" t="s">
        <v>328</v>
      </c>
      <c r="E73" t="s">
        <v>132</v>
      </c>
      <c r="F73" t="s">
        <v>329</v>
      </c>
      <c r="G73" t="s">
        <v>107</v>
      </c>
      <c r="H73" t="s">
        <v>642</v>
      </c>
      <c r="I73" t="s">
        <v>593</v>
      </c>
      <c r="J73" t="str">
        <f t="shared" si="15"/>
        <v>A5</v>
      </c>
      <c r="K73" t="s">
        <v>677</v>
      </c>
      <c r="L73" t="str">
        <f t="shared" si="16"/>
        <v>A5 CHOLAGOGUES AND HEPATIC PROTECTORS</v>
      </c>
      <c r="M73" s="6">
        <f t="shared" si="18"/>
        <v>44378</v>
      </c>
      <c r="N73" s="6">
        <f t="shared" si="19"/>
        <v>44378</v>
      </c>
      <c r="O73" s="6">
        <f t="shared" si="20"/>
        <v>45748</v>
      </c>
      <c r="P73" s="6" t="str">
        <f t="shared" si="21"/>
        <v/>
      </c>
      <c r="Q73" s="7">
        <f t="shared" si="22"/>
        <v>45</v>
      </c>
      <c r="R73" s="7">
        <f t="shared" si="23"/>
        <v>45</v>
      </c>
      <c r="S73" s="7">
        <f t="shared" si="24"/>
        <v>45</v>
      </c>
      <c r="T73" s="8">
        <f t="shared" si="25"/>
        <v>0</v>
      </c>
      <c r="U73">
        <f t="shared" si="26"/>
        <v>12</v>
      </c>
      <c r="V73" s="10" t="s">
        <v>536</v>
      </c>
      <c r="W73" s="10">
        <v>1030.515788768523</v>
      </c>
      <c r="X73" s="10">
        <v>901.36661711728402</v>
      </c>
      <c r="Y73" s="10" t="s">
        <v>536</v>
      </c>
      <c r="Z73" s="13" t="str">
        <f t="shared" si="27"/>
        <v/>
      </c>
      <c r="AA73" s="13" t="str">
        <f t="shared" si="28"/>
        <v/>
      </c>
      <c r="AB73" s="13" t="str">
        <f t="shared" si="29"/>
        <v/>
      </c>
      <c r="AC73" s="1">
        <v>44378</v>
      </c>
      <c r="AD73" s="1">
        <v>44470</v>
      </c>
      <c r="AE73" s="1">
        <v>44378</v>
      </c>
      <c r="AF73" s="1">
        <v>44470</v>
      </c>
      <c r="AG73" s="1">
        <v>44378</v>
      </c>
      <c r="AH73" s="2">
        <v>0</v>
      </c>
      <c r="AI73" s="2">
        <v>0</v>
      </c>
      <c r="AJ73" s="1">
        <v>45748</v>
      </c>
      <c r="AN73" s="2">
        <v>587</v>
      </c>
      <c r="AO73" s="2">
        <v>205002.5208</v>
      </c>
      <c r="AP73" s="1">
        <v>44805</v>
      </c>
      <c r="AQ73" s="2">
        <v>7423</v>
      </c>
      <c r="AR73" s="2">
        <v>5666069.3231999995</v>
      </c>
      <c r="AS73" s="1">
        <v>44896</v>
      </c>
      <c r="AT73" s="2">
        <v>9229</v>
      </c>
      <c r="AU73" s="2">
        <v>3287583.3540000003</v>
      </c>
      <c r="AV73" s="1">
        <v>44440</v>
      </c>
      <c r="AW73" s="2">
        <v>8776</v>
      </c>
      <c r="AX73" s="2">
        <v>4331173.8360000001</v>
      </c>
      <c r="AY73" s="1">
        <v>44896</v>
      </c>
      <c r="BI73" s="2">
        <v>2695</v>
      </c>
      <c r="BJ73" s="2">
        <v>954309.27240000002</v>
      </c>
      <c r="BK73" s="1">
        <v>45200</v>
      </c>
      <c r="BL73" s="2">
        <v>510</v>
      </c>
      <c r="BM73" s="2">
        <v>126203.28933333335</v>
      </c>
      <c r="BN73" s="1">
        <v>44378</v>
      </c>
      <c r="BO73" s="2">
        <v>4830</v>
      </c>
      <c r="BP73" s="2">
        <v>3428450.6766666668</v>
      </c>
      <c r="BQ73" s="1">
        <v>44682</v>
      </c>
      <c r="BX73" s="2">
        <v>150</v>
      </c>
      <c r="BY73" s="2">
        <v>55241.406000000003</v>
      </c>
      <c r="BZ73" s="1">
        <v>44440</v>
      </c>
      <c r="CD73" s="2">
        <v>0</v>
      </c>
      <c r="CE73" s="2">
        <v>0</v>
      </c>
      <c r="CF73" s="1">
        <v>44958</v>
      </c>
      <c r="CP73" s="2">
        <v>600</v>
      </c>
      <c r="CQ73" s="2">
        <v>207108.39501333336</v>
      </c>
      <c r="CR73" s="1">
        <v>45047</v>
      </c>
      <c r="CS73" s="2">
        <v>0</v>
      </c>
      <c r="CT73" s="2">
        <v>0</v>
      </c>
      <c r="CU73" s="1">
        <v>45627</v>
      </c>
      <c r="DH73" s="2">
        <v>990</v>
      </c>
      <c r="DI73" s="2">
        <v>739806.28661333327</v>
      </c>
      <c r="DJ73" s="1">
        <v>44958</v>
      </c>
      <c r="DK73" s="2">
        <v>770</v>
      </c>
      <c r="DL73" s="2">
        <v>124274.14559999999</v>
      </c>
      <c r="DM73" s="1">
        <v>44774</v>
      </c>
      <c r="DQ73" s="2">
        <v>120</v>
      </c>
      <c r="DR73" s="2">
        <v>73116.740399999995</v>
      </c>
      <c r="DS73" s="1">
        <v>45108</v>
      </c>
      <c r="DW73" s="2">
        <v>10250858.56968</v>
      </c>
      <c r="DX73" s="2">
        <v>8947480.676346669</v>
      </c>
    </row>
    <row r="74" spans="1:128">
      <c r="A74">
        <v>2024</v>
      </c>
      <c r="B74" t="str">
        <f t="shared" si="17"/>
        <v>OLIPUDASE ALFA (XENPOZYME, FQD INF DRY BOTTLE, 20MG, NA VOL) (B,O)</v>
      </c>
      <c r="C74" t="s">
        <v>330</v>
      </c>
      <c r="D74" t="s">
        <v>331</v>
      </c>
      <c r="E74" t="s">
        <v>135</v>
      </c>
      <c r="F74" t="s">
        <v>142</v>
      </c>
      <c r="G74" t="s">
        <v>107</v>
      </c>
      <c r="H74" t="s">
        <v>646</v>
      </c>
      <c r="I74" t="s">
        <v>537</v>
      </c>
      <c r="J74" t="str">
        <f t="shared" si="15"/>
        <v>A16</v>
      </c>
      <c r="K74" t="s">
        <v>653</v>
      </c>
      <c r="L74" t="str">
        <f t="shared" si="16"/>
        <v>A16 OTHER ALIMENTARY TRACT AND METABOLISM PRODUCTS</v>
      </c>
      <c r="M74" s="6">
        <f t="shared" si="18"/>
        <v>44682</v>
      </c>
      <c r="N74" s="6">
        <f t="shared" si="19"/>
        <v>44501</v>
      </c>
      <c r="O74" s="6" t="str">
        <f t="shared" si="20"/>
        <v/>
      </c>
      <c r="P74" s="6">
        <f t="shared" si="21"/>
        <v>44805</v>
      </c>
      <c r="Q74" s="7" t="str">
        <f t="shared" si="22"/>
        <v/>
      </c>
      <c r="R74" s="7" t="str">
        <f t="shared" si="23"/>
        <v/>
      </c>
      <c r="S74" s="7" t="str">
        <f t="shared" si="24"/>
        <v/>
      </c>
      <c r="T74" s="8">
        <f t="shared" si="25"/>
        <v>0</v>
      </c>
      <c r="U74">
        <f t="shared" si="26"/>
        <v>12</v>
      </c>
      <c r="V74" s="10" t="s">
        <v>536</v>
      </c>
      <c r="W74" s="10">
        <v>4476.678789122373</v>
      </c>
      <c r="X74" s="10">
        <v>4731.0888428571434</v>
      </c>
      <c r="Y74" s="10">
        <v>9329.2298374925704</v>
      </c>
      <c r="Z74" s="13" t="str">
        <f t="shared" si="27"/>
        <v/>
      </c>
      <c r="AA74" s="13" t="str">
        <f t="shared" si="28"/>
        <v/>
      </c>
      <c r="AB74" s="13" t="str">
        <f t="shared" si="29"/>
        <v/>
      </c>
      <c r="AC74" s="1">
        <v>44713</v>
      </c>
      <c r="AD74" s="1">
        <v>44652</v>
      </c>
      <c r="AE74" s="1">
        <v>44713</v>
      </c>
      <c r="AF74" s="1">
        <v>44652</v>
      </c>
      <c r="AG74" s="1">
        <v>44501</v>
      </c>
      <c r="AN74" s="2">
        <v>69</v>
      </c>
      <c r="AO74" s="2">
        <v>305921.1936</v>
      </c>
      <c r="AP74" s="1">
        <v>45413</v>
      </c>
      <c r="AQ74" s="2">
        <v>5496</v>
      </c>
      <c r="AR74" s="2">
        <v>22598981.0112</v>
      </c>
      <c r="AS74" s="1">
        <v>44682</v>
      </c>
      <c r="AT74" s="2">
        <v>1055</v>
      </c>
      <c r="AU74" s="2">
        <v>3835009.5035999999</v>
      </c>
      <c r="AV74" s="1">
        <v>44835</v>
      </c>
      <c r="AW74" s="2">
        <v>957</v>
      </c>
      <c r="AX74" s="2">
        <v>4475359.3499999996</v>
      </c>
      <c r="AY74" s="1">
        <v>45292</v>
      </c>
      <c r="AZ74" s="2">
        <v>131</v>
      </c>
      <c r="BA74" s="2">
        <v>543154.0355</v>
      </c>
      <c r="BB74" s="1">
        <v>44713</v>
      </c>
      <c r="BI74" s="2">
        <v>222</v>
      </c>
      <c r="BJ74" s="2">
        <v>1117581.3</v>
      </c>
      <c r="BK74" s="1">
        <v>45444</v>
      </c>
      <c r="BO74" s="2">
        <v>517</v>
      </c>
      <c r="BP74" s="2">
        <v>2928814.3238333333</v>
      </c>
      <c r="BQ74" s="1">
        <v>44896</v>
      </c>
      <c r="BR74" s="2">
        <v>3752</v>
      </c>
      <c r="BS74" s="2">
        <v>32085061.916999996</v>
      </c>
      <c r="BT74" s="1">
        <v>44805</v>
      </c>
      <c r="BX74" s="2">
        <v>50</v>
      </c>
      <c r="BY74" s="2">
        <v>251707.5</v>
      </c>
      <c r="BZ74" s="1">
        <v>44835</v>
      </c>
      <c r="CD74" s="2">
        <v>68</v>
      </c>
      <c r="CE74" s="2">
        <v>0.41373966666666667</v>
      </c>
      <c r="CF74" s="1">
        <v>45323</v>
      </c>
      <c r="CP74" s="2">
        <v>57</v>
      </c>
      <c r="CQ74" s="2">
        <v>216806.11874999999</v>
      </c>
      <c r="CR74" s="1">
        <v>45047</v>
      </c>
      <c r="DH74" s="2">
        <v>0</v>
      </c>
      <c r="DI74" s="2">
        <v>0</v>
      </c>
      <c r="DJ74" s="1">
        <v>45108</v>
      </c>
      <c r="DK74" s="2">
        <v>308</v>
      </c>
      <c r="DL74" s="2">
        <v>1457175.3636</v>
      </c>
      <c r="DM74" s="1">
        <v>44501</v>
      </c>
      <c r="DW74" s="2">
        <v>55580830.904222332</v>
      </c>
      <c r="DX74" s="2">
        <v>14234741.126600664</v>
      </c>
    </row>
    <row r="75" spans="1:128">
      <c r="A75">
        <v>2021</v>
      </c>
      <c r="B75" t="str">
        <f t="shared" si="17"/>
        <v xml:space="preserve">OSPEMIFENE (OSPHENA, ABC FILM-CTD TABS, 60MG, NA VOL) </v>
      </c>
      <c r="C75" t="s">
        <v>332</v>
      </c>
      <c r="D75" t="s">
        <v>333</v>
      </c>
      <c r="E75" t="s">
        <v>105</v>
      </c>
      <c r="F75" t="s">
        <v>129</v>
      </c>
      <c r="G75" t="s">
        <v>107</v>
      </c>
      <c r="I75" t="s">
        <v>600</v>
      </c>
      <c r="J75" t="str">
        <f t="shared" si="15"/>
        <v>G3</v>
      </c>
      <c r="K75" t="s">
        <v>680</v>
      </c>
      <c r="L75" t="str">
        <f t="shared" si="16"/>
        <v>G3  SEX HORMONES AND PRODUCTS WITH SIMILAR DESIRED
EFFECTS, SYSTEMIC ACTION ONLY</v>
      </c>
      <c r="M75" s="6">
        <f t="shared" si="18"/>
        <v>42278</v>
      </c>
      <c r="N75" s="6">
        <f t="shared" si="19"/>
        <v>42278</v>
      </c>
      <c r="O75" s="6">
        <f t="shared" si="20"/>
        <v>44562</v>
      </c>
      <c r="P75" s="6">
        <f t="shared" si="21"/>
        <v>41395</v>
      </c>
      <c r="Q75" s="7">
        <f t="shared" si="22"/>
        <v>75</v>
      </c>
      <c r="R75" s="7">
        <f t="shared" si="23"/>
        <v>75</v>
      </c>
      <c r="S75" s="7">
        <f t="shared" si="24"/>
        <v>104</v>
      </c>
      <c r="T75" s="8">
        <f t="shared" si="25"/>
        <v>2.7102919155400817E-4</v>
      </c>
      <c r="U75">
        <f t="shared" si="26"/>
        <v>5</v>
      </c>
      <c r="V75" s="10">
        <v>1.6132701421800948</v>
      </c>
      <c r="W75" s="10" t="e">
        <v>#NUM!</v>
      </c>
      <c r="X75" s="10" t="e">
        <v>#NUM!</v>
      </c>
      <c r="Y75" s="10">
        <v>10.65168412435052</v>
      </c>
      <c r="Z75" s="13" t="str">
        <f t="shared" si="27"/>
        <v/>
      </c>
      <c r="AA75" s="13">
        <f t="shared" si="28"/>
        <v>6.6025421569857805</v>
      </c>
      <c r="AB75" s="13" t="str">
        <f t="shared" si="29"/>
        <v/>
      </c>
      <c r="AC75" s="1">
        <v>41395</v>
      </c>
      <c r="AD75" s="1">
        <v>43831</v>
      </c>
      <c r="AE75" s="1">
        <v>41395</v>
      </c>
      <c r="AF75" s="1">
        <v>43831</v>
      </c>
      <c r="AG75" s="1">
        <v>41395</v>
      </c>
      <c r="AH75" s="2">
        <v>75960</v>
      </c>
      <c r="AI75" s="2">
        <v>122544</v>
      </c>
      <c r="AJ75" s="1">
        <v>44562</v>
      </c>
      <c r="AW75" s="2">
        <v>911568</v>
      </c>
      <c r="AX75" s="2">
        <v>1360665.8604000001</v>
      </c>
      <c r="AY75" s="1">
        <v>42278</v>
      </c>
      <c r="BI75" s="2">
        <v>373604</v>
      </c>
      <c r="BJ75" s="2">
        <v>573785.70480000007</v>
      </c>
      <c r="BK75" s="1">
        <v>42583</v>
      </c>
      <c r="BO75" s="2">
        <v>29596</v>
      </c>
      <c r="BP75" s="2">
        <v>65458.887499999997</v>
      </c>
      <c r="BQ75" s="1">
        <v>42856</v>
      </c>
      <c r="BR75" s="2">
        <v>687090</v>
      </c>
      <c r="BS75" s="2">
        <v>7318665.6449999996</v>
      </c>
      <c r="BT75" s="1">
        <v>41395</v>
      </c>
      <c r="DW75" s="2">
        <v>413623.89533333329</v>
      </c>
      <c r="DX75" s="2">
        <v>9027496.202366665</v>
      </c>
    </row>
    <row r="76" spans="1:128">
      <c r="A76">
        <v>2022</v>
      </c>
      <c r="B76" t="str">
        <f t="shared" si="17"/>
        <v>PALOVAROTENE (SOHONOS, ACA CAPSULES, 5MG, NA VOL) (O)</v>
      </c>
      <c r="C76" t="s">
        <v>334</v>
      </c>
      <c r="D76" t="s">
        <v>335</v>
      </c>
      <c r="E76" t="s">
        <v>132</v>
      </c>
      <c r="F76" t="s">
        <v>253</v>
      </c>
      <c r="G76" t="s">
        <v>107</v>
      </c>
      <c r="H76" t="s">
        <v>642</v>
      </c>
      <c r="I76" t="s">
        <v>525</v>
      </c>
      <c r="J76" t="str">
        <f t="shared" si="15"/>
        <v>M5</v>
      </c>
      <c r="K76" t="s">
        <v>643</v>
      </c>
      <c r="L76" t="str">
        <f t="shared" si="16"/>
        <v>M5 MUSCULO-SKELETAL SYSTEM</v>
      </c>
      <c r="M76" s="6" t="str">
        <f t="shared" si="18"/>
        <v/>
      </c>
      <c r="N76" s="6" t="str">
        <f t="shared" si="19"/>
        <v/>
      </c>
      <c r="O76" s="6" t="str">
        <f t="shared" si="20"/>
        <v/>
      </c>
      <c r="P76" s="6">
        <f t="shared" si="21"/>
        <v>45231</v>
      </c>
      <c r="Q76" s="7" t="str">
        <f t="shared" si="22"/>
        <v/>
      </c>
      <c r="R76" s="7" t="str">
        <f t="shared" si="23"/>
        <v/>
      </c>
      <c r="S76" s="7" t="str">
        <f t="shared" si="24"/>
        <v/>
      </c>
      <c r="T76" s="8">
        <f t="shared" si="25"/>
        <v>0</v>
      </c>
      <c r="U76">
        <f t="shared" si="26"/>
        <v>1</v>
      </c>
      <c r="V76" s="10" t="s">
        <v>536</v>
      </c>
      <c r="W76" s="10" t="e">
        <v>#NUM!</v>
      </c>
      <c r="X76" s="10" t="e">
        <v>#NUM!</v>
      </c>
      <c r="Y76" s="10">
        <v>2094.5309362455723</v>
      </c>
      <c r="Z76" s="13" t="str">
        <f t="shared" si="27"/>
        <v/>
      </c>
      <c r="AA76" s="13" t="str">
        <f t="shared" si="28"/>
        <v/>
      </c>
      <c r="AB76" s="13" t="str">
        <f t="shared" si="29"/>
        <v/>
      </c>
      <c r="AC76" s="1">
        <v>45231</v>
      </c>
      <c r="AD76" s="1">
        <v>45200</v>
      </c>
      <c r="AF76" s="1">
        <v>45200</v>
      </c>
      <c r="AG76" s="1">
        <v>45231</v>
      </c>
      <c r="BR76" s="2">
        <v>2632</v>
      </c>
      <c r="BS76" s="2">
        <v>5609514.3399999999</v>
      </c>
      <c r="BT76" s="1">
        <v>45231</v>
      </c>
      <c r="DX76" s="2">
        <v>5609514.3399999999</v>
      </c>
    </row>
    <row r="77" spans="1:128">
      <c r="A77">
        <v>2022</v>
      </c>
      <c r="B77" t="str">
        <f t="shared" si="17"/>
        <v>PEGCETACOPLAN (ASPAVELI, FQC INFUS.VIA/BOT., 54MG/1ML, 20ML) (O)</v>
      </c>
      <c r="C77" t="s">
        <v>336</v>
      </c>
      <c r="D77" t="s">
        <v>337</v>
      </c>
      <c r="E77" t="s">
        <v>114</v>
      </c>
      <c r="F77" t="s">
        <v>338</v>
      </c>
      <c r="G77" t="s">
        <v>339</v>
      </c>
      <c r="H77" t="s">
        <v>642</v>
      </c>
      <c r="I77" t="s">
        <v>555</v>
      </c>
      <c r="J77" t="str">
        <f t="shared" si="15"/>
        <v>B6</v>
      </c>
      <c r="K77" t="s">
        <v>654</v>
      </c>
      <c r="L77" t="str">
        <f t="shared" si="16"/>
        <v>B6 ALL OTHER HAEMATOLOGICAL AGENTS</v>
      </c>
      <c r="M77" s="6">
        <f t="shared" si="18"/>
        <v>44593</v>
      </c>
      <c r="N77" s="6">
        <f t="shared" si="19"/>
        <v>44593</v>
      </c>
      <c r="O77" s="6" t="str">
        <f t="shared" si="20"/>
        <v/>
      </c>
      <c r="P77" s="6">
        <f t="shared" si="21"/>
        <v>44378</v>
      </c>
      <c r="Q77" s="7" t="str">
        <f t="shared" si="22"/>
        <v/>
      </c>
      <c r="R77" s="7" t="str">
        <f t="shared" si="23"/>
        <v/>
      </c>
      <c r="S77" s="7" t="str">
        <f t="shared" si="24"/>
        <v/>
      </c>
      <c r="T77" s="8">
        <f t="shared" si="25"/>
        <v>0</v>
      </c>
      <c r="U77">
        <f t="shared" si="26"/>
        <v>15</v>
      </c>
      <c r="V77" s="10" t="s">
        <v>536</v>
      </c>
      <c r="W77" s="10">
        <v>4646.6632897157633</v>
      </c>
      <c r="X77" s="10">
        <v>4508.1993742816094</v>
      </c>
      <c r="Y77" s="10" t="s">
        <v>536</v>
      </c>
      <c r="Z77" s="13" t="str">
        <f t="shared" si="27"/>
        <v/>
      </c>
      <c r="AA77" s="13" t="str">
        <f t="shared" si="28"/>
        <v/>
      </c>
      <c r="AB77" s="13" t="str">
        <f t="shared" si="29"/>
        <v/>
      </c>
      <c r="AD77" s="1">
        <v>44378</v>
      </c>
      <c r="AE77" s="1">
        <v>44593</v>
      </c>
      <c r="AF77" s="1">
        <v>44652</v>
      </c>
      <c r="AG77" s="1">
        <v>44378</v>
      </c>
      <c r="AK77" s="2">
        <v>632</v>
      </c>
      <c r="AL77" s="2">
        <v>2448806.3731999998</v>
      </c>
      <c r="AN77" s="2">
        <v>174</v>
      </c>
      <c r="AO77" s="2">
        <v>790996.97160000005</v>
      </c>
      <c r="AP77" s="1">
        <v>44986</v>
      </c>
      <c r="AQ77" s="2">
        <v>1149</v>
      </c>
      <c r="AR77" s="2">
        <v>5333554.3931999998</v>
      </c>
      <c r="AS77" s="1">
        <v>44593</v>
      </c>
      <c r="AT77" s="2">
        <v>422</v>
      </c>
      <c r="AU77" s="2">
        <v>1962897.8688000001</v>
      </c>
      <c r="AV77" s="1">
        <v>44652</v>
      </c>
      <c r="AW77" s="2">
        <v>835</v>
      </c>
      <c r="AX77" s="2">
        <v>3491043.5603999998</v>
      </c>
      <c r="AY77" s="1">
        <v>44835</v>
      </c>
      <c r="AZ77" s="2">
        <v>1126</v>
      </c>
      <c r="BA77" s="2">
        <v>3995001.4029333331</v>
      </c>
      <c r="BB77" s="1">
        <v>45170</v>
      </c>
      <c r="BI77" s="2">
        <v>712</v>
      </c>
      <c r="BJ77" s="2">
        <v>3544489.08</v>
      </c>
      <c r="BK77" s="1">
        <v>45047</v>
      </c>
      <c r="BO77" s="2">
        <v>747</v>
      </c>
      <c r="BP77" s="2">
        <v>3631745.1025</v>
      </c>
      <c r="BQ77" s="1">
        <v>44621</v>
      </c>
      <c r="BR77" s="2">
        <v>6420</v>
      </c>
      <c r="BS77" s="2">
        <v>19424825.406999994</v>
      </c>
      <c r="BT77" s="1">
        <v>44378</v>
      </c>
      <c r="BX77" s="2">
        <v>0</v>
      </c>
      <c r="BY77" s="2">
        <v>0</v>
      </c>
      <c r="BZ77" s="1">
        <v>44652</v>
      </c>
      <c r="CD77" s="2">
        <v>304</v>
      </c>
      <c r="CE77" s="2">
        <v>898895.76467599999</v>
      </c>
      <c r="CF77" s="1">
        <v>44927</v>
      </c>
      <c r="CJ77" s="2">
        <v>144</v>
      </c>
      <c r="CK77" s="2">
        <v>643743.23640000005</v>
      </c>
      <c r="CL77" s="1">
        <v>44927</v>
      </c>
      <c r="CP77" s="2">
        <v>233</v>
      </c>
      <c r="CQ77" s="2">
        <v>736211.97220466682</v>
      </c>
      <c r="CR77" s="1">
        <v>44835</v>
      </c>
      <c r="DH77" s="2">
        <v>472</v>
      </c>
      <c r="DI77" s="2">
        <v>2477192.79232</v>
      </c>
      <c r="DJ77" s="1">
        <v>45017</v>
      </c>
      <c r="DN77" s="2">
        <v>160</v>
      </c>
      <c r="DO77" s="2">
        <v>668942.32680000004</v>
      </c>
      <c r="DP77" s="1">
        <v>44927</v>
      </c>
      <c r="DQ77" s="2">
        <v>72</v>
      </c>
      <c r="DR77" s="2">
        <v>221951.5716</v>
      </c>
      <c r="DS77" s="1">
        <v>45261</v>
      </c>
      <c r="DW77" s="2">
        <v>38768987.739367336</v>
      </c>
      <c r="DX77" s="2">
        <v>11501310.084266664</v>
      </c>
    </row>
    <row r="78" spans="1:128">
      <c r="A78">
        <v>2022</v>
      </c>
      <c r="B78" t="str">
        <f t="shared" si="17"/>
        <v>PEGVALIASE (PALYNZIQ, FNE P-F SYRNG SC, 20MG/1ML, 1ML) (B,O)</v>
      </c>
      <c r="C78" t="s">
        <v>340</v>
      </c>
      <c r="D78" t="s">
        <v>341</v>
      </c>
      <c r="E78" t="s">
        <v>265</v>
      </c>
      <c r="F78" t="s">
        <v>209</v>
      </c>
      <c r="G78" t="s">
        <v>152</v>
      </c>
      <c r="H78" t="s">
        <v>646</v>
      </c>
      <c r="I78" t="s">
        <v>537</v>
      </c>
      <c r="J78" t="str">
        <f t="shared" si="15"/>
        <v>A16</v>
      </c>
      <c r="K78" t="s">
        <v>653</v>
      </c>
      <c r="L78" t="str">
        <f t="shared" si="16"/>
        <v>A16 OTHER ALIMENTARY TRACT AND METABOLISM PRODUCTS</v>
      </c>
      <c r="M78" s="6">
        <f t="shared" si="18"/>
        <v>43647</v>
      </c>
      <c r="N78" s="6">
        <f t="shared" si="19"/>
        <v>43647</v>
      </c>
      <c r="O78" s="6" t="str">
        <f t="shared" si="20"/>
        <v/>
      </c>
      <c r="P78" s="6">
        <f t="shared" si="21"/>
        <v>43282</v>
      </c>
      <c r="Q78" s="7" t="str">
        <f t="shared" si="22"/>
        <v/>
      </c>
      <c r="R78" s="7" t="str">
        <f t="shared" si="23"/>
        <v/>
      </c>
      <c r="S78" s="7" t="str">
        <f t="shared" si="24"/>
        <v/>
      </c>
      <c r="T78" s="8">
        <f t="shared" si="25"/>
        <v>0</v>
      </c>
      <c r="U78">
        <f t="shared" si="26"/>
        <v>5</v>
      </c>
      <c r="V78" s="10" t="s">
        <v>536</v>
      </c>
      <c r="W78" s="10">
        <v>475.8615903739838</v>
      </c>
      <c r="X78" s="10">
        <v>475.8615903739838</v>
      </c>
      <c r="Y78" s="10">
        <v>766.89244246708915</v>
      </c>
      <c r="Z78" s="13" t="str">
        <f t="shared" si="27"/>
        <v/>
      </c>
      <c r="AA78" s="13" t="str">
        <f t="shared" si="28"/>
        <v/>
      </c>
      <c r="AB78" s="13" t="str">
        <f t="shared" si="29"/>
        <v/>
      </c>
      <c r="AC78" s="1">
        <v>43252</v>
      </c>
      <c r="AD78" s="1">
        <v>43831</v>
      </c>
      <c r="AE78" s="1">
        <v>43647</v>
      </c>
      <c r="AF78" s="1">
        <v>43831</v>
      </c>
      <c r="AG78" s="1">
        <v>43282</v>
      </c>
      <c r="AT78" s="2">
        <v>17925</v>
      </c>
      <c r="AU78" s="2">
        <v>7142235.7379999999</v>
      </c>
      <c r="AV78" s="1">
        <v>43647</v>
      </c>
      <c r="AW78" s="2">
        <v>3700</v>
      </c>
      <c r="AX78" s="2">
        <v>1992315.2040000001</v>
      </c>
      <c r="AY78" s="1">
        <v>44378</v>
      </c>
      <c r="AZ78" s="2">
        <v>8995</v>
      </c>
      <c r="BA78" s="2">
        <v>4270423.5925500011</v>
      </c>
      <c r="BB78" s="1">
        <v>45047</v>
      </c>
      <c r="BR78" s="2">
        <v>4352</v>
      </c>
      <c r="BS78" s="2">
        <v>3337960.8379999991</v>
      </c>
      <c r="BT78" s="1">
        <v>43282</v>
      </c>
      <c r="BX78" s="2">
        <v>0</v>
      </c>
      <c r="BY78" s="2">
        <v>0</v>
      </c>
      <c r="BZ78" s="1">
        <v>43647</v>
      </c>
      <c r="DQ78" s="2">
        <v>90</v>
      </c>
      <c r="DR78" s="2">
        <v>22617.130799999999</v>
      </c>
      <c r="DS78" s="1">
        <v>44805</v>
      </c>
      <c r="DW78" s="2">
        <v>4599308.3522333344</v>
      </c>
      <c r="DX78" s="2">
        <v>12166244.151116665</v>
      </c>
    </row>
    <row r="79" spans="1:128">
      <c r="A79">
        <v>2021</v>
      </c>
      <c r="B79" t="str">
        <f t="shared" si="17"/>
        <v>PEMIGATINIB (PEMAZYRE, AAA TABLETS, 13.5MG, NA VOL) (C,O)</v>
      </c>
      <c r="C79" t="s">
        <v>342</v>
      </c>
      <c r="D79" t="s">
        <v>343</v>
      </c>
      <c r="E79" t="s">
        <v>110</v>
      </c>
      <c r="F79" t="s">
        <v>344</v>
      </c>
      <c r="G79" t="s">
        <v>107</v>
      </c>
      <c r="H79" t="s">
        <v>650</v>
      </c>
      <c r="I79" t="s">
        <v>539</v>
      </c>
      <c r="J79" t="str">
        <f t="shared" si="15"/>
        <v>L1</v>
      </c>
      <c r="K79" t="s">
        <v>645</v>
      </c>
      <c r="L79" t="str">
        <f t="shared" si="16"/>
        <v>L1 ANTINEOPLASTICS</v>
      </c>
      <c r="M79" s="6">
        <f t="shared" si="18"/>
        <v>44256</v>
      </c>
      <c r="N79" s="6">
        <f t="shared" si="19"/>
        <v>44197</v>
      </c>
      <c r="O79" s="6" t="str">
        <f t="shared" si="20"/>
        <v/>
      </c>
      <c r="P79" s="6">
        <f t="shared" si="21"/>
        <v>43952</v>
      </c>
      <c r="Q79" s="7" t="str">
        <f t="shared" si="22"/>
        <v/>
      </c>
      <c r="R79" s="7" t="str">
        <f t="shared" si="23"/>
        <v/>
      </c>
      <c r="S79" s="7" t="str">
        <f t="shared" si="24"/>
        <v/>
      </c>
      <c r="T79" s="8">
        <f t="shared" si="25"/>
        <v>0</v>
      </c>
      <c r="U79">
        <f t="shared" si="26"/>
        <v>18</v>
      </c>
      <c r="V79" s="10" t="s">
        <v>536</v>
      </c>
      <c r="W79" s="10">
        <v>718.56535973837208</v>
      </c>
      <c r="X79" s="10">
        <v>722.30729999999994</v>
      </c>
      <c r="Y79" s="10">
        <v>1655.5124791666665</v>
      </c>
      <c r="Z79" s="13" t="str">
        <f t="shared" si="27"/>
        <v/>
      </c>
      <c r="AA79" s="13" t="str">
        <f t="shared" si="28"/>
        <v/>
      </c>
      <c r="AB79" s="13" t="str">
        <f t="shared" si="29"/>
        <v/>
      </c>
      <c r="AC79" s="1">
        <v>44197</v>
      </c>
      <c r="AD79" s="1">
        <v>43922</v>
      </c>
      <c r="AE79" s="1">
        <v>44256</v>
      </c>
      <c r="AF79" s="1">
        <v>43922</v>
      </c>
      <c r="AG79" s="1">
        <v>43952</v>
      </c>
      <c r="AN79" s="2">
        <v>145</v>
      </c>
      <c r="AO79" s="2">
        <v>107331.06120000001</v>
      </c>
      <c r="AP79" s="1">
        <v>44713</v>
      </c>
      <c r="AQ79" s="2">
        <v>3150</v>
      </c>
      <c r="AR79" s="2">
        <v>2075965.6236</v>
      </c>
      <c r="AS79" s="1">
        <v>44256</v>
      </c>
      <c r="AT79" s="2">
        <v>5880</v>
      </c>
      <c r="AU79" s="2">
        <v>3787187.3160000001</v>
      </c>
      <c r="AV79" s="1">
        <v>44317</v>
      </c>
      <c r="AW79" s="2">
        <v>944</v>
      </c>
      <c r="AX79" s="2">
        <v>701836.58160000003</v>
      </c>
      <c r="AY79" s="1">
        <v>44713</v>
      </c>
      <c r="AZ79" s="2">
        <v>4634</v>
      </c>
      <c r="BA79" s="2">
        <v>863328.93183333334</v>
      </c>
      <c r="BB79" s="1">
        <v>44348</v>
      </c>
      <c r="BF79" s="2">
        <v>56</v>
      </c>
      <c r="BG79" s="2">
        <v>38921.7255</v>
      </c>
      <c r="BH79" s="1">
        <v>44317</v>
      </c>
      <c r="BI79" s="2">
        <v>1139</v>
      </c>
      <c r="BJ79" s="2">
        <v>938304.4044</v>
      </c>
      <c r="BK79" s="1">
        <v>45292</v>
      </c>
      <c r="BL79" s="2">
        <v>154</v>
      </c>
      <c r="BM79" s="2">
        <v>90198.397333333342</v>
      </c>
      <c r="BN79" s="1">
        <v>44256</v>
      </c>
      <c r="BO79" s="2">
        <v>1876</v>
      </c>
      <c r="BP79" s="2">
        <v>1502312.3829999999</v>
      </c>
      <c r="BQ79" s="1">
        <v>44378</v>
      </c>
      <c r="BR79" s="2">
        <v>336</v>
      </c>
      <c r="BS79" s="2">
        <v>556252.19299999997</v>
      </c>
      <c r="BT79" s="1">
        <v>43952</v>
      </c>
      <c r="BU79" s="2">
        <v>14</v>
      </c>
      <c r="BV79" s="2">
        <v>12603.494433333333</v>
      </c>
      <c r="BW79" s="1">
        <v>45047</v>
      </c>
      <c r="BX79" s="2">
        <v>630</v>
      </c>
      <c r="BY79" s="2">
        <v>500322.91320000001</v>
      </c>
      <c r="BZ79" s="1">
        <v>44317</v>
      </c>
      <c r="CD79" s="2">
        <v>280</v>
      </c>
      <c r="CE79" s="2">
        <v>180905.36412899999</v>
      </c>
      <c r="CF79" s="1">
        <v>44896</v>
      </c>
      <c r="CJ79" s="2">
        <v>70</v>
      </c>
      <c r="CK79" s="2">
        <v>50811.353999999999</v>
      </c>
      <c r="CL79" s="1">
        <v>44317</v>
      </c>
      <c r="CP79" s="2">
        <v>0</v>
      </c>
      <c r="CQ79" s="2">
        <v>0</v>
      </c>
      <c r="CR79" s="1">
        <v>45139</v>
      </c>
      <c r="CV79" s="2">
        <v>42</v>
      </c>
      <c r="CW79" s="2">
        <v>27674.373290666666</v>
      </c>
      <c r="CX79" s="1">
        <v>45200</v>
      </c>
      <c r="DH79" s="2">
        <v>56</v>
      </c>
      <c r="DI79" s="2">
        <v>44899.987359999999</v>
      </c>
      <c r="DJ79" s="1">
        <v>44774</v>
      </c>
      <c r="DK79" s="2">
        <v>28</v>
      </c>
      <c r="DL79" s="2">
        <v>20124.6672</v>
      </c>
      <c r="DM79" s="1">
        <v>44197</v>
      </c>
      <c r="DN79" s="2">
        <v>28</v>
      </c>
      <c r="DO79" s="2">
        <v>2.9832000000000001</v>
      </c>
      <c r="DP79" s="1">
        <v>45627</v>
      </c>
      <c r="DQ79" s="2">
        <v>0</v>
      </c>
      <c r="DR79" s="2">
        <v>0</v>
      </c>
      <c r="DS79" s="1">
        <v>45717</v>
      </c>
      <c r="DW79" s="2">
        <v>4142477.0536493333</v>
      </c>
      <c r="DX79" s="2">
        <v>7356506.7006303314</v>
      </c>
    </row>
    <row r="80" spans="1:128">
      <c r="A80">
        <v>2024</v>
      </c>
      <c r="B80" t="str">
        <f t="shared" si="17"/>
        <v xml:space="preserve">PERFLUOROHEXYLOCTANE (MIEBO, NGB DROPS EYE, 100%, 3ML) </v>
      </c>
      <c r="C80" t="s">
        <v>345</v>
      </c>
      <c r="D80" t="s">
        <v>346</v>
      </c>
      <c r="E80" t="s">
        <v>347</v>
      </c>
      <c r="F80" t="s">
        <v>348</v>
      </c>
      <c r="G80" t="s">
        <v>278</v>
      </c>
      <c r="H80" t="s">
        <v>536</v>
      </c>
      <c r="I80" t="s">
        <v>601</v>
      </c>
      <c r="J80" t="str">
        <f t="shared" si="15"/>
        <v>S1</v>
      </c>
      <c r="K80" t="s">
        <v>656</v>
      </c>
      <c r="L80" t="str">
        <f t="shared" si="16"/>
        <v>S1 OPHTHALMOLOGICALS</v>
      </c>
      <c r="M80" s="6" t="str">
        <f t="shared" si="18"/>
        <v/>
      </c>
      <c r="N80" s="6" t="str">
        <f t="shared" si="19"/>
        <v/>
      </c>
      <c r="O80" s="6" t="str">
        <f t="shared" si="20"/>
        <v/>
      </c>
      <c r="P80" s="6">
        <f t="shared" si="21"/>
        <v>45170</v>
      </c>
      <c r="Q80" s="7" t="str">
        <f t="shared" si="22"/>
        <v/>
      </c>
      <c r="R80" s="7" t="str">
        <f t="shared" si="23"/>
        <v/>
      </c>
      <c r="S80" s="7" t="str">
        <f t="shared" si="24"/>
        <v/>
      </c>
      <c r="T80" s="8">
        <f t="shared" si="25"/>
        <v>0</v>
      </c>
      <c r="U80">
        <f t="shared" si="26"/>
        <v>1</v>
      </c>
      <c r="V80" s="10" t="s">
        <v>536</v>
      </c>
      <c r="W80" s="10" t="e">
        <v>#NUM!</v>
      </c>
      <c r="X80" s="10" t="e">
        <v>#NUM!</v>
      </c>
      <c r="Y80" s="10">
        <v>17.17861050724974</v>
      </c>
      <c r="Z80" s="13" t="str">
        <f t="shared" si="27"/>
        <v/>
      </c>
      <c r="AA80" s="13" t="str">
        <f t="shared" si="28"/>
        <v/>
      </c>
      <c r="AB80" s="13" t="str">
        <f t="shared" si="29"/>
        <v/>
      </c>
      <c r="AC80" s="1">
        <v>45170</v>
      </c>
      <c r="AD80" s="1">
        <v>45108</v>
      </c>
      <c r="AE80" s="1">
        <v>45170</v>
      </c>
      <c r="AF80" s="1">
        <v>45108</v>
      </c>
      <c r="AG80" s="1">
        <v>45170</v>
      </c>
      <c r="BR80" s="2">
        <v>12924600</v>
      </c>
      <c r="BS80" s="2">
        <v>222026669.36199999</v>
      </c>
      <c r="BT80" s="1">
        <v>45170</v>
      </c>
      <c r="DW80" s="2">
        <v>2848154.1499999994</v>
      </c>
      <c r="DX80" s="2">
        <v>219178515.21199998</v>
      </c>
    </row>
    <row r="81" spans="1:128">
      <c r="A81">
        <v>2021</v>
      </c>
      <c r="B81" t="str">
        <f t="shared" si="17"/>
        <v>PITOLISANT (WAKIX, ABC FILM-CTD TABS, 20MG, NA VOL) (O)</v>
      </c>
      <c r="C81" t="s">
        <v>349</v>
      </c>
      <c r="D81" t="s">
        <v>350</v>
      </c>
      <c r="E81" t="s">
        <v>105</v>
      </c>
      <c r="F81" t="s">
        <v>142</v>
      </c>
      <c r="G81" t="s">
        <v>107</v>
      </c>
      <c r="H81" t="s">
        <v>642</v>
      </c>
      <c r="I81" t="s">
        <v>564</v>
      </c>
      <c r="J81" t="str">
        <f t="shared" si="15"/>
        <v>N7</v>
      </c>
      <c r="K81" t="s">
        <v>665</v>
      </c>
      <c r="L81" t="str">
        <f t="shared" si="16"/>
        <v>N7 OTHER CENTRAL NERVOUS SYSTEM DRUGS</v>
      </c>
      <c r="M81" s="6">
        <f t="shared" si="18"/>
        <v>42430</v>
      </c>
      <c r="N81" s="6">
        <f t="shared" si="19"/>
        <v>42430</v>
      </c>
      <c r="O81" s="6">
        <f t="shared" si="20"/>
        <v>44562</v>
      </c>
      <c r="P81" s="6">
        <f t="shared" si="21"/>
        <v>43770</v>
      </c>
      <c r="Q81" s="7">
        <f t="shared" si="22"/>
        <v>70</v>
      </c>
      <c r="R81" s="7">
        <f t="shared" si="23"/>
        <v>70</v>
      </c>
      <c r="S81" s="7">
        <f t="shared" si="24"/>
        <v>70</v>
      </c>
      <c r="T81" s="8">
        <f t="shared" si="25"/>
        <v>1.2787785554070662E-3</v>
      </c>
      <c r="U81">
        <f t="shared" si="26"/>
        <v>18</v>
      </c>
      <c r="V81" s="10">
        <v>17.609490740740739</v>
      </c>
      <c r="W81" s="10">
        <v>14.766848723997427</v>
      </c>
      <c r="X81" s="10">
        <v>14.578711627249856</v>
      </c>
      <c r="Y81" s="10" t="s">
        <v>536</v>
      </c>
      <c r="Z81" s="13">
        <f t="shared" si="27"/>
        <v>0.83857329785428325</v>
      </c>
      <c r="AA81" s="13" t="str">
        <f t="shared" si="28"/>
        <v/>
      </c>
      <c r="AB81" s="13">
        <f t="shared" si="29"/>
        <v>0.82788945131280989</v>
      </c>
      <c r="AC81" s="1">
        <v>42430</v>
      </c>
      <c r="AD81" s="1">
        <v>43831</v>
      </c>
      <c r="AE81" s="1">
        <v>42430</v>
      </c>
      <c r="AF81" s="1">
        <v>43831</v>
      </c>
      <c r="AG81" s="1">
        <v>42430</v>
      </c>
      <c r="AH81" s="2">
        <v>32790</v>
      </c>
      <c r="AI81" s="2">
        <v>578191</v>
      </c>
      <c r="AJ81" s="1">
        <v>44562</v>
      </c>
      <c r="AN81" s="2">
        <v>13646</v>
      </c>
      <c r="AO81" s="2">
        <v>230617.76760000002</v>
      </c>
      <c r="AP81" s="1">
        <v>43040</v>
      </c>
      <c r="AQ81" s="2">
        <v>525780</v>
      </c>
      <c r="AR81" s="2">
        <v>5222999.9844000004</v>
      </c>
      <c r="AS81" s="1">
        <v>42430</v>
      </c>
      <c r="AT81" s="2">
        <v>150905</v>
      </c>
      <c r="AU81" s="2">
        <v>1534037.5115999999</v>
      </c>
      <c r="AV81" s="1">
        <v>42583</v>
      </c>
      <c r="AW81" s="2">
        <v>83615</v>
      </c>
      <c r="AX81" s="2">
        <v>1364714.0628000002</v>
      </c>
      <c r="AY81" s="1">
        <v>42644</v>
      </c>
      <c r="BC81" s="2">
        <v>44730</v>
      </c>
      <c r="BD81" s="2">
        <v>562732.9487999999</v>
      </c>
      <c r="BE81" s="1">
        <v>42430</v>
      </c>
      <c r="BF81" s="2">
        <v>19740</v>
      </c>
      <c r="BG81" s="2">
        <v>258174.95750000002</v>
      </c>
      <c r="BH81" s="1">
        <v>43040</v>
      </c>
      <c r="BI81" s="2">
        <v>78515</v>
      </c>
      <c r="BJ81" s="2">
        <v>1159419.1884000001</v>
      </c>
      <c r="BK81" s="1">
        <v>44228</v>
      </c>
      <c r="BL81" s="2">
        <v>9420</v>
      </c>
      <c r="BM81" s="2">
        <v>138061.3052</v>
      </c>
      <c r="BN81" s="1">
        <v>42430</v>
      </c>
      <c r="BO81" s="2">
        <v>52680</v>
      </c>
      <c r="BP81" s="2">
        <v>853426.18233333342</v>
      </c>
      <c r="BQ81" s="1">
        <v>42614</v>
      </c>
      <c r="BR81" s="2">
        <v>0</v>
      </c>
      <c r="BS81" s="2">
        <v>0</v>
      </c>
      <c r="BT81" s="1">
        <v>43770</v>
      </c>
      <c r="BU81" s="2">
        <v>12420</v>
      </c>
      <c r="BV81" s="2">
        <v>261321.27120000002</v>
      </c>
      <c r="BW81" s="1">
        <v>44136</v>
      </c>
      <c r="BX81" s="2">
        <v>10350</v>
      </c>
      <c r="BY81" s="2">
        <v>177545.14799999999</v>
      </c>
      <c r="BZ81" s="1">
        <v>43160</v>
      </c>
      <c r="CD81" s="2">
        <v>0</v>
      </c>
      <c r="CE81" s="2">
        <v>0</v>
      </c>
      <c r="CF81" s="1">
        <v>43952</v>
      </c>
      <c r="CJ81" s="2">
        <v>10590</v>
      </c>
      <c r="CK81" s="2">
        <v>114343.07280000002</v>
      </c>
      <c r="CL81" s="1">
        <v>43525</v>
      </c>
      <c r="CS81" s="2">
        <v>16290</v>
      </c>
      <c r="CT81" s="2">
        <v>233733.72</v>
      </c>
      <c r="CU81" s="1">
        <v>42948</v>
      </c>
      <c r="CV81" s="2">
        <v>119280</v>
      </c>
      <c r="CW81" s="2">
        <v>183633.07248799998</v>
      </c>
      <c r="CX81" s="1">
        <v>44593</v>
      </c>
      <c r="DH81" s="2">
        <v>7500</v>
      </c>
      <c r="DI81" s="2">
        <v>70642.314133333333</v>
      </c>
      <c r="DJ81" s="1">
        <v>44228</v>
      </c>
      <c r="DK81" s="2">
        <v>86</v>
      </c>
      <c r="DL81" s="2">
        <v>856.17840000000001</v>
      </c>
      <c r="DM81" s="1">
        <v>43525</v>
      </c>
      <c r="DN81" s="2">
        <v>0</v>
      </c>
      <c r="DO81" s="2">
        <v>0</v>
      </c>
      <c r="DP81" s="1">
        <v>42887</v>
      </c>
      <c r="DQ81" s="2">
        <v>2610</v>
      </c>
      <c r="DR81" s="2">
        <v>21170.2788</v>
      </c>
      <c r="DS81" s="1">
        <v>44136</v>
      </c>
      <c r="DW81" s="2">
        <v>3317565.3674333338</v>
      </c>
      <c r="DX81" s="2">
        <v>9648054.5970213301</v>
      </c>
    </row>
    <row r="82" spans="1:128">
      <c r="A82">
        <v>2021</v>
      </c>
      <c r="B82" t="str">
        <f t="shared" si="17"/>
        <v xml:space="preserve">PONESIMOD (PONVORY, ABC FILM-CTD TABS, 20MG, NA VOL) </v>
      </c>
      <c r="C82" t="s">
        <v>351</v>
      </c>
      <c r="D82" t="s">
        <v>352</v>
      </c>
      <c r="E82" t="s">
        <v>105</v>
      </c>
      <c r="F82" t="s">
        <v>142</v>
      </c>
      <c r="G82" t="s">
        <v>107</v>
      </c>
      <c r="I82" t="s">
        <v>602</v>
      </c>
      <c r="J82" t="str">
        <f t="shared" si="15"/>
        <v>N7</v>
      </c>
      <c r="K82" t="s">
        <v>665</v>
      </c>
      <c r="L82" t="str">
        <f t="shared" si="16"/>
        <v>N7 OTHER CENTRAL NERVOUS SYSTEM DRUGS</v>
      </c>
      <c r="M82" s="6">
        <f t="shared" si="18"/>
        <v>44317</v>
      </c>
      <c r="N82" s="6">
        <f t="shared" si="19"/>
        <v>44317</v>
      </c>
      <c r="O82" s="6" t="str">
        <f t="shared" si="20"/>
        <v/>
      </c>
      <c r="P82" s="6">
        <f t="shared" si="21"/>
        <v>44287</v>
      </c>
      <c r="Q82" s="7" t="str">
        <f t="shared" si="22"/>
        <v/>
      </c>
      <c r="R82" s="7" t="str">
        <f t="shared" si="23"/>
        <v/>
      </c>
      <c r="S82" s="7" t="str">
        <f t="shared" si="24"/>
        <v/>
      </c>
      <c r="T82" s="8">
        <f t="shared" si="25"/>
        <v>0</v>
      </c>
      <c r="U82">
        <f t="shared" si="26"/>
        <v>21</v>
      </c>
      <c r="V82" s="10" t="s">
        <v>536</v>
      </c>
      <c r="W82" s="10">
        <v>53.232873786407765</v>
      </c>
      <c r="X82" s="10">
        <v>46.86774506817892</v>
      </c>
      <c r="Y82" s="10">
        <v>405.62168812499999</v>
      </c>
      <c r="Z82" s="13" t="str">
        <f t="shared" si="27"/>
        <v/>
      </c>
      <c r="AA82" s="13" t="str">
        <f t="shared" si="28"/>
        <v/>
      </c>
      <c r="AB82" s="13" t="str">
        <f t="shared" si="29"/>
        <v/>
      </c>
      <c r="AC82" s="1">
        <v>44287</v>
      </c>
      <c r="AD82" s="1">
        <v>44287</v>
      </c>
      <c r="AE82" s="1">
        <v>44287</v>
      </c>
      <c r="AF82" s="1">
        <v>44287</v>
      </c>
      <c r="AG82" s="1">
        <v>44287</v>
      </c>
      <c r="AN82" s="2">
        <v>23124</v>
      </c>
      <c r="AO82" s="2">
        <v>962038.74360000005</v>
      </c>
      <c r="AP82" s="1">
        <v>44562</v>
      </c>
      <c r="AQ82" s="2">
        <v>72492</v>
      </c>
      <c r="AR82" s="2">
        <v>2347066.9068</v>
      </c>
      <c r="AS82" s="1">
        <v>44621</v>
      </c>
      <c r="AT82" s="2">
        <v>109829</v>
      </c>
      <c r="AU82" s="2">
        <v>5846560.3811999997</v>
      </c>
      <c r="AV82" s="1">
        <v>44348</v>
      </c>
      <c r="AW82" s="2">
        <v>70216</v>
      </c>
      <c r="AX82" s="2">
        <v>3961485.2508</v>
      </c>
      <c r="AY82" s="1">
        <v>44652</v>
      </c>
      <c r="BC82" s="2">
        <v>31878</v>
      </c>
      <c r="BD82" s="2">
        <v>1433124.8051999998</v>
      </c>
      <c r="BE82" s="1">
        <v>44317</v>
      </c>
      <c r="BF82" s="2">
        <v>168</v>
      </c>
      <c r="BG82" s="2">
        <v>11205.724999999999</v>
      </c>
      <c r="BH82" s="1">
        <v>44409</v>
      </c>
      <c r="BI82" s="2">
        <v>85685</v>
      </c>
      <c r="BJ82" s="2">
        <v>6274081.2816000003</v>
      </c>
      <c r="BK82" s="1">
        <v>44743</v>
      </c>
      <c r="BL82" s="2">
        <v>2520</v>
      </c>
      <c r="BM82" s="2">
        <v>104476.19933333334</v>
      </c>
      <c r="BN82" s="1">
        <v>44317</v>
      </c>
      <c r="BO82" s="2">
        <v>42056</v>
      </c>
      <c r="BP82" s="2">
        <v>2530111.0055000004</v>
      </c>
      <c r="BQ82" s="1">
        <v>44470</v>
      </c>
      <c r="BR82" s="2">
        <v>19382</v>
      </c>
      <c r="BS82" s="2">
        <v>7856851.1519999998</v>
      </c>
      <c r="BT82" s="1">
        <v>44287</v>
      </c>
      <c r="BU82" s="2">
        <v>2926</v>
      </c>
      <c r="BV82" s="2">
        <v>185634.95196666667</v>
      </c>
      <c r="BW82" s="1">
        <v>44652</v>
      </c>
      <c r="BX82" s="2">
        <v>21070</v>
      </c>
      <c r="BY82" s="2">
        <v>947006.39879999997</v>
      </c>
      <c r="BZ82" s="1">
        <v>44378</v>
      </c>
      <c r="CD82" s="2">
        <v>69832</v>
      </c>
      <c r="CE82" s="2">
        <v>4408912.7318599997</v>
      </c>
      <c r="CF82" s="1">
        <v>44805</v>
      </c>
      <c r="CG82" s="2">
        <v>5964</v>
      </c>
      <c r="CH82" s="2">
        <v>310363.17839999998</v>
      </c>
      <c r="CI82" s="1">
        <v>44835</v>
      </c>
      <c r="CJ82" s="2">
        <v>2408</v>
      </c>
      <c r="CK82" s="2">
        <v>92650.733999999997</v>
      </c>
      <c r="CL82" s="1">
        <v>44593</v>
      </c>
      <c r="CS82" s="2">
        <v>504</v>
      </c>
      <c r="CT82" s="2">
        <v>24342.912</v>
      </c>
      <c r="CU82" s="1">
        <v>44531</v>
      </c>
      <c r="CY82" s="2">
        <v>1358</v>
      </c>
      <c r="CZ82" s="2">
        <v>56178.130799999999</v>
      </c>
      <c r="DA82" s="1">
        <v>44621</v>
      </c>
      <c r="DH82" s="2">
        <v>18256</v>
      </c>
      <c r="DI82" s="2">
        <v>745294.95221333334</v>
      </c>
      <c r="DJ82" s="1">
        <v>44774</v>
      </c>
      <c r="DK82" s="2">
        <v>149</v>
      </c>
      <c r="DL82" s="2">
        <v>6558.5652</v>
      </c>
      <c r="DM82" s="1">
        <v>44501</v>
      </c>
      <c r="DN82" s="2">
        <v>25942</v>
      </c>
      <c r="DO82" s="2">
        <v>934548.55560000008</v>
      </c>
      <c r="DP82" s="1">
        <v>44805</v>
      </c>
      <c r="DQ82" s="2">
        <v>3472</v>
      </c>
      <c r="DR82" s="2">
        <v>204599.78880000001</v>
      </c>
      <c r="DS82" s="1">
        <v>44713</v>
      </c>
      <c r="DW82" s="2">
        <v>18403886.61793033</v>
      </c>
      <c r="DX82" s="2">
        <v>20839205.732742995</v>
      </c>
    </row>
    <row r="83" spans="1:128">
      <c r="A83">
        <v>2021</v>
      </c>
      <c r="B83" t="str">
        <f t="shared" si="17"/>
        <v>PRALSETINIB (GAVRETO, ACA CAPSULES, 100MG, NA VOL) (C,O)</v>
      </c>
      <c r="C83" t="s">
        <v>353</v>
      </c>
      <c r="D83" t="s">
        <v>354</v>
      </c>
      <c r="E83" t="s">
        <v>132</v>
      </c>
      <c r="F83" t="s">
        <v>136</v>
      </c>
      <c r="G83" t="s">
        <v>107</v>
      </c>
      <c r="H83" t="s">
        <v>650</v>
      </c>
      <c r="I83" t="s">
        <v>539</v>
      </c>
      <c r="J83" t="str">
        <f t="shared" si="15"/>
        <v>L1</v>
      </c>
      <c r="K83" t="s">
        <v>645</v>
      </c>
      <c r="L83" t="str">
        <f t="shared" si="16"/>
        <v>L1 ANTINEOPLASTICS</v>
      </c>
      <c r="M83" s="6">
        <f t="shared" si="18"/>
        <v>44440</v>
      </c>
      <c r="N83" s="6">
        <f t="shared" si="19"/>
        <v>44440</v>
      </c>
      <c r="O83" s="6">
        <f t="shared" si="20"/>
        <v>44621</v>
      </c>
      <c r="P83" s="6">
        <f t="shared" si="21"/>
        <v>44136</v>
      </c>
      <c r="Q83" s="7">
        <f t="shared" si="22"/>
        <v>6</v>
      </c>
      <c r="R83" s="7">
        <f t="shared" si="23"/>
        <v>6</v>
      </c>
      <c r="S83" s="7">
        <f t="shared" si="24"/>
        <v>16</v>
      </c>
      <c r="T83" s="8">
        <f t="shared" si="25"/>
        <v>2.4799887614360952E-4</v>
      </c>
      <c r="U83">
        <f t="shared" si="26"/>
        <v>14</v>
      </c>
      <c r="V83" s="10">
        <v>116.80312499999999</v>
      </c>
      <c r="W83" s="10">
        <v>85.660016156798235</v>
      </c>
      <c r="X83" s="10">
        <v>57.003077777777783</v>
      </c>
      <c r="Y83" s="10">
        <v>235.03265019364832</v>
      </c>
      <c r="Z83" s="13">
        <f t="shared" si="27"/>
        <v>0.73337092784801983</v>
      </c>
      <c r="AA83" s="13">
        <f t="shared" si="28"/>
        <v>2.0122120036912396</v>
      </c>
      <c r="AB83" s="13">
        <f t="shared" si="29"/>
        <v>0.48802699223824519</v>
      </c>
      <c r="AC83" s="1">
        <v>44136</v>
      </c>
      <c r="AD83" s="1">
        <v>44105</v>
      </c>
      <c r="AE83" s="1">
        <v>44136</v>
      </c>
      <c r="AF83" s="1">
        <v>44105</v>
      </c>
      <c r="AG83" s="1">
        <v>44136</v>
      </c>
      <c r="AH83" s="2">
        <v>960</v>
      </c>
      <c r="AI83" s="2">
        <v>112131</v>
      </c>
      <c r="AJ83" s="1">
        <v>44621</v>
      </c>
      <c r="AQ83" s="2">
        <v>7750</v>
      </c>
      <c r="AR83" s="2">
        <v>789987.15840000007</v>
      </c>
      <c r="AS83" s="1">
        <v>44440</v>
      </c>
      <c r="AT83" s="2">
        <v>972</v>
      </c>
      <c r="AU83" s="2">
        <v>39044.121599999999</v>
      </c>
      <c r="AV83" s="1">
        <v>44531</v>
      </c>
      <c r="AW83" s="2">
        <v>1831</v>
      </c>
      <c r="AX83" s="2">
        <v>186626.00880000001</v>
      </c>
      <c r="AY83" s="1">
        <v>44958</v>
      </c>
      <c r="BF83" s="2">
        <v>2400</v>
      </c>
      <c r="BG83" s="2">
        <v>187337.7798333333</v>
      </c>
      <c r="BH83" s="1">
        <v>44621</v>
      </c>
      <c r="BL83" s="2">
        <v>1440</v>
      </c>
      <c r="BM83" s="2">
        <v>75944.72573333334</v>
      </c>
      <c r="BN83" s="1">
        <v>44501</v>
      </c>
      <c r="BO83" s="2">
        <v>2280</v>
      </c>
      <c r="BP83" s="2">
        <v>212638.78283333336</v>
      </c>
      <c r="BQ83" s="1">
        <v>44713</v>
      </c>
      <c r="BR83" s="2">
        <v>38730</v>
      </c>
      <c r="BS83" s="2">
        <v>9102814.5419999994</v>
      </c>
      <c r="BT83" s="1">
        <v>44136</v>
      </c>
      <c r="BU83" s="2">
        <v>0</v>
      </c>
      <c r="BV83" s="2">
        <v>0</v>
      </c>
      <c r="BW83" s="1">
        <v>44531</v>
      </c>
      <c r="BX83" s="2">
        <v>1560</v>
      </c>
      <c r="BY83" s="2">
        <v>139091.70000000001</v>
      </c>
      <c r="BZ83" s="1">
        <v>44562</v>
      </c>
      <c r="CA83" s="2">
        <v>240</v>
      </c>
      <c r="CB83" s="2">
        <v>10082.163245333333</v>
      </c>
      <c r="CC83" s="1">
        <v>45261</v>
      </c>
      <c r="CD83" s="2">
        <v>0</v>
      </c>
      <c r="CE83" s="2">
        <v>0</v>
      </c>
      <c r="CF83" s="1">
        <v>44621</v>
      </c>
      <c r="CJ83" s="2">
        <v>0</v>
      </c>
      <c r="CK83" s="2">
        <v>0</v>
      </c>
      <c r="CL83" s="1">
        <v>44743</v>
      </c>
      <c r="DB83" s="2">
        <v>240</v>
      </c>
      <c r="DC83" s="2">
        <v>13680.738666666668</v>
      </c>
      <c r="DD83" s="1">
        <v>45017</v>
      </c>
      <c r="DE83" s="2">
        <v>660</v>
      </c>
      <c r="DF83" s="2">
        <v>24559.919999999998</v>
      </c>
      <c r="DG83" s="1">
        <v>44531</v>
      </c>
      <c r="DK83" s="2">
        <v>443</v>
      </c>
      <c r="DL83" s="2">
        <v>23298.792000000001</v>
      </c>
      <c r="DM83" s="1">
        <v>44470</v>
      </c>
      <c r="DQ83" s="2">
        <v>720</v>
      </c>
      <c r="DR83" s="2">
        <v>30665.804400000001</v>
      </c>
      <c r="DS83" s="1">
        <v>44531</v>
      </c>
      <c r="DW83" s="2">
        <v>4626712.3814333323</v>
      </c>
      <c r="DX83" s="2">
        <v>6321190.8560786657</v>
      </c>
    </row>
    <row r="84" spans="1:128">
      <c r="A84">
        <v>2023</v>
      </c>
      <c r="B84" t="str">
        <f t="shared" si="17"/>
        <v>RELATLIMAB (OPDUALAG, FQC INFUS.VIA/BOT., 12MG/1ML+4MG/1ML, 20ML) (B,C,O)</v>
      </c>
      <c r="C84" t="s">
        <v>355</v>
      </c>
      <c r="D84" t="s">
        <v>356</v>
      </c>
      <c r="E84" t="s">
        <v>114</v>
      </c>
      <c r="F84" t="s">
        <v>357</v>
      </c>
      <c r="G84" t="s">
        <v>339</v>
      </c>
      <c r="H84" t="s">
        <v>657</v>
      </c>
      <c r="I84" t="s">
        <v>561</v>
      </c>
      <c r="J84" t="str">
        <f t="shared" si="15"/>
        <v>L1</v>
      </c>
      <c r="K84" t="s">
        <v>645</v>
      </c>
      <c r="L84" t="str">
        <f t="shared" si="16"/>
        <v>L1 ANTINEOPLASTICS</v>
      </c>
      <c r="M84" s="6">
        <f t="shared" si="18"/>
        <v>44805</v>
      </c>
      <c r="N84" s="6">
        <f t="shared" si="19"/>
        <v>44805</v>
      </c>
      <c r="O84" s="6">
        <f t="shared" si="20"/>
        <v>45323</v>
      </c>
      <c r="P84" s="6">
        <f t="shared" si="21"/>
        <v>44621</v>
      </c>
      <c r="Q84" s="7">
        <f t="shared" si="22"/>
        <v>17</v>
      </c>
      <c r="R84" s="7">
        <f t="shared" si="23"/>
        <v>17</v>
      </c>
      <c r="S84" s="7">
        <f t="shared" si="24"/>
        <v>23</v>
      </c>
      <c r="T84" s="8">
        <f t="shared" si="25"/>
        <v>5.3928824289371452E-3</v>
      </c>
      <c r="U84">
        <f t="shared" si="26"/>
        <v>11</v>
      </c>
      <c r="V84" s="10">
        <v>8182.39932885906</v>
      </c>
      <c r="W84" s="10">
        <v>9082.2099971505777</v>
      </c>
      <c r="X84" s="10">
        <v>9058.5487791666674</v>
      </c>
      <c r="Y84" s="10">
        <v>18195.481994363974</v>
      </c>
      <c r="Z84" s="13">
        <f t="shared" si="27"/>
        <v>1.1099690484572067</v>
      </c>
      <c r="AA84" s="13">
        <f t="shared" si="28"/>
        <v>2.2237342939483646</v>
      </c>
      <c r="AB84" s="13">
        <f t="shared" si="29"/>
        <v>1.1070773272110366</v>
      </c>
      <c r="AD84" s="1">
        <v>44562</v>
      </c>
      <c r="AE84" s="1">
        <v>44621</v>
      </c>
      <c r="AF84" s="1">
        <v>44562</v>
      </c>
      <c r="AG84" s="1">
        <v>44621</v>
      </c>
      <c r="AH84" s="2">
        <v>298</v>
      </c>
      <c r="AI84" s="2">
        <v>2438355</v>
      </c>
      <c r="AJ84" s="1">
        <v>45323</v>
      </c>
      <c r="AK84" s="2">
        <v>2162</v>
      </c>
      <c r="AL84" s="2">
        <v>17897006.417599998</v>
      </c>
      <c r="AN84" s="2">
        <v>151</v>
      </c>
      <c r="AO84" s="2">
        <v>1289871.5412000001</v>
      </c>
      <c r="AP84" s="1">
        <v>45323</v>
      </c>
      <c r="AQ84" s="2">
        <v>0</v>
      </c>
      <c r="AR84" s="2">
        <v>0</v>
      </c>
      <c r="AS84" s="1">
        <v>45689</v>
      </c>
      <c r="AW84" s="2">
        <v>27</v>
      </c>
      <c r="AX84" s="2">
        <v>261004.6428</v>
      </c>
      <c r="AY84" s="1">
        <v>45597</v>
      </c>
      <c r="BF84" s="2">
        <v>0</v>
      </c>
      <c r="BG84" s="2">
        <v>0</v>
      </c>
      <c r="BH84" s="1">
        <v>44986</v>
      </c>
      <c r="BL84" s="2">
        <v>0</v>
      </c>
      <c r="BM84" s="2">
        <v>0</v>
      </c>
      <c r="BN84" s="1">
        <v>44805</v>
      </c>
      <c r="BO84" s="2">
        <v>1329</v>
      </c>
      <c r="BP84" s="2">
        <v>12780988.9175</v>
      </c>
      <c r="BQ84" s="1">
        <v>45352</v>
      </c>
      <c r="BR84" s="2">
        <v>17743</v>
      </c>
      <c r="BS84" s="2">
        <v>322842437.02600002</v>
      </c>
      <c r="BT84" s="1">
        <v>44621</v>
      </c>
      <c r="BU84" s="2">
        <v>241</v>
      </c>
      <c r="BV84" s="2">
        <v>2470995.8180666668</v>
      </c>
      <c r="BW84" s="1">
        <v>45017</v>
      </c>
      <c r="BX84" s="2">
        <v>427</v>
      </c>
      <c r="BY84" s="2">
        <v>3671804.5980000002</v>
      </c>
      <c r="BZ84" s="1">
        <v>45047</v>
      </c>
      <c r="CJ84" s="2">
        <v>12</v>
      </c>
      <c r="CK84" s="2">
        <v>111953.52960000001</v>
      </c>
      <c r="CL84" s="1">
        <v>45108</v>
      </c>
      <c r="CP84" s="2">
        <v>4</v>
      </c>
      <c r="CQ84" s="2">
        <v>35150.547033333336</v>
      </c>
      <c r="CR84" s="1">
        <v>45108</v>
      </c>
      <c r="DB84" s="2">
        <v>0</v>
      </c>
      <c r="DC84" s="2">
        <v>0</v>
      </c>
      <c r="DD84" s="1">
        <v>45717</v>
      </c>
      <c r="DH84" s="2">
        <v>323</v>
      </c>
      <c r="DI84" s="2">
        <v>2412361.0484800003</v>
      </c>
      <c r="DJ84" s="1">
        <v>44835</v>
      </c>
      <c r="DQ84" s="2">
        <v>0</v>
      </c>
      <c r="DR84" s="2">
        <v>0</v>
      </c>
      <c r="DS84" s="1">
        <v>45778</v>
      </c>
      <c r="DW84" s="2">
        <v>363525723.09571332</v>
      </c>
      <c r="DX84" s="2">
        <v>2686205.9905666662</v>
      </c>
    </row>
    <row r="85" spans="1:128">
      <c r="A85">
        <v>2023</v>
      </c>
      <c r="B85" t="str">
        <f t="shared" si="17"/>
        <v xml:space="preserve">RELUGOLIX (ORGOVYX, ABC FILM-CTD TABS, 120MG, NA VOL) </v>
      </c>
      <c r="C85" t="s">
        <v>358</v>
      </c>
      <c r="D85" t="s">
        <v>359</v>
      </c>
      <c r="E85" t="s">
        <v>105</v>
      </c>
      <c r="F85" t="s">
        <v>360</v>
      </c>
      <c r="G85" t="s">
        <v>107</v>
      </c>
      <c r="I85" t="s">
        <v>603</v>
      </c>
      <c r="J85" t="str">
        <f t="shared" si="15"/>
        <v>L2</v>
      </c>
      <c r="K85" t="s">
        <v>681</v>
      </c>
      <c r="L85" t="str">
        <f t="shared" si="16"/>
        <v>L2 CYTOSTATIC HORMONE THERAPY</v>
      </c>
      <c r="M85" s="6">
        <f t="shared" si="18"/>
        <v>43525</v>
      </c>
      <c r="N85" s="6">
        <f t="shared" si="19"/>
        <v>43525</v>
      </c>
      <c r="O85" s="6">
        <f t="shared" si="20"/>
        <v>45323</v>
      </c>
      <c r="P85" s="6">
        <f t="shared" si="21"/>
        <v>44197</v>
      </c>
      <c r="Q85" s="7">
        <f t="shared" si="22"/>
        <v>59</v>
      </c>
      <c r="R85" s="7">
        <f t="shared" si="23"/>
        <v>59</v>
      </c>
      <c r="S85" s="7">
        <f t="shared" si="24"/>
        <v>59</v>
      </c>
      <c r="T85" s="8">
        <f t="shared" si="25"/>
        <v>4.5894002187068274E-3</v>
      </c>
      <c r="U85">
        <f t="shared" si="26"/>
        <v>26</v>
      </c>
      <c r="V85" s="10">
        <v>9.2481636060100172</v>
      </c>
      <c r="W85" s="10">
        <v>5.9856609009008999</v>
      </c>
      <c r="X85" s="10">
        <v>6.6641343151348584</v>
      </c>
      <c r="Y85" s="10">
        <v>107.16378953795488</v>
      </c>
      <c r="Z85" s="13">
        <f t="shared" si="27"/>
        <v>0.6472269691478052</v>
      </c>
      <c r="AA85" s="13">
        <f t="shared" si="28"/>
        <v>11.587575015250959</v>
      </c>
      <c r="AB85" s="13">
        <f t="shared" si="29"/>
        <v>0.72059001105950371</v>
      </c>
      <c r="AC85" s="1">
        <v>43525</v>
      </c>
      <c r="AD85" s="1">
        <v>43831</v>
      </c>
      <c r="AE85" s="1">
        <v>44197</v>
      </c>
      <c r="AF85" s="1">
        <v>44197</v>
      </c>
      <c r="AG85" s="1">
        <v>43525</v>
      </c>
      <c r="AH85" s="2">
        <v>223192</v>
      </c>
      <c r="AI85" s="2">
        <v>2075066</v>
      </c>
      <c r="AJ85" s="1">
        <v>45323</v>
      </c>
      <c r="AK85" s="2">
        <v>119756</v>
      </c>
      <c r="AL85" s="2">
        <v>483774.3236</v>
      </c>
      <c r="AN85" s="2">
        <v>377386</v>
      </c>
      <c r="AO85" s="2">
        <v>1829425.0260000001</v>
      </c>
      <c r="AP85" s="1">
        <v>44713</v>
      </c>
      <c r="AQ85" s="2">
        <v>247816</v>
      </c>
      <c r="AR85" s="2">
        <v>955870.9776000001</v>
      </c>
      <c r="AS85" s="1">
        <v>45261</v>
      </c>
      <c r="AT85" s="2">
        <v>1803373</v>
      </c>
      <c r="AU85" s="2">
        <v>8443339.0272000004</v>
      </c>
      <c r="AV85" s="1">
        <v>44440</v>
      </c>
      <c r="AW85" s="2">
        <v>404583</v>
      </c>
      <c r="AX85" s="2">
        <v>2128037.3796000001</v>
      </c>
      <c r="AY85" s="1">
        <v>44621</v>
      </c>
      <c r="AZ85" s="2">
        <v>3800900</v>
      </c>
      <c r="BA85" s="2">
        <v>23706942.797866669</v>
      </c>
      <c r="BB85" s="1">
        <v>43525</v>
      </c>
      <c r="BC85" s="2">
        <v>58490</v>
      </c>
      <c r="BD85" s="2">
        <v>236406.6672</v>
      </c>
      <c r="BE85" s="1">
        <v>44378</v>
      </c>
      <c r="BF85" s="2">
        <v>194224</v>
      </c>
      <c r="BG85" s="2">
        <v>745829.0845</v>
      </c>
      <c r="BH85" s="1">
        <v>44501</v>
      </c>
      <c r="BI85" s="2">
        <v>1070989</v>
      </c>
      <c r="BJ85" s="2">
        <v>3717513.1884000003</v>
      </c>
      <c r="BK85" s="1">
        <v>45017</v>
      </c>
      <c r="BL85" s="2">
        <v>171416</v>
      </c>
      <c r="BM85" s="2">
        <v>778109.91626666673</v>
      </c>
      <c r="BN85" s="1">
        <v>44378</v>
      </c>
      <c r="BO85" s="2">
        <v>394322</v>
      </c>
      <c r="BP85" s="2">
        <v>1598512.3053333331</v>
      </c>
      <c r="BQ85" s="1">
        <v>44440</v>
      </c>
      <c r="BR85" s="2">
        <v>3668706</v>
      </c>
      <c r="BS85" s="2">
        <v>341041458.6329999</v>
      </c>
      <c r="BT85" s="1">
        <v>44197</v>
      </c>
      <c r="BU85" s="2">
        <v>47414</v>
      </c>
      <c r="BV85" s="2">
        <v>292269.728</v>
      </c>
      <c r="BW85" s="1">
        <v>45139</v>
      </c>
      <c r="BX85" s="2">
        <v>125138</v>
      </c>
      <c r="BY85" s="2">
        <v>506268.43079999997</v>
      </c>
      <c r="BZ85" s="1">
        <v>44440</v>
      </c>
      <c r="CA85" s="2">
        <v>0</v>
      </c>
      <c r="CB85" s="2">
        <v>0</v>
      </c>
      <c r="CC85" s="1">
        <v>45717</v>
      </c>
      <c r="CD85" s="2">
        <v>188302</v>
      </c>
      <c r="CE85" s="2">
        <v>727612.330235</v>
      </c>
      <c r="CF85" s="1">
        <v>44470</v>
      </c>
      <c r="CG85" s="2">
        <v>36736</v>
      </c>
      <c r="CH85" s="2">
        <v>118257.03120000001</v>
      </c>
      <c r="CI85" s="1">
        <v>44927</v>
      </c>
      <c r="CJ85" s="2">
        <v>100744</v>
      </c>
      <c r="CK85" s="2">
        <v>556235.5392</v>
      </c>
      <c r="CL85" s="1">
        <v>44501</v>
      </c>
      <c r="CM85" s="2">
        <v>204150</v>
      </c>
      <c r="CN85" s="2">
        <v>1644748.5384</v>
      </c>
      <c r="CO85" s="1">
        <v>45292</v>
      </c>
      <c r="CP85" s="2">
        <v>248138</v>
      </c>
      <c r="CQ85" s="2">
        <v>996007.85675733339</v>
      </c>
      <c r="CR85" s="1">
        <v>44409</v>
      </c>
      <c r="CS85" s="2">
        <v>25876</v>
      </c>
      <c r="CT85" s="2">
        <v>179619.96360000002</v>
      </c>
      <c r="CU85" s="1">
        <v>44713</v>
      </c>
      <c r="CY85" s="2">
        <v>29064</v>
      </c>
      <c r="CZ85" s="2">
        <v>116031.564</v>
      </c>
      <c r="DA85" s="1">
        <v>44774</v>
      </c>
      <c r="DH85" s="2">
        <v>311454</v>
      </c>
      <c r="DI85" s="2">
        <v>1227445.8116266667</v>
      </c>
      <c r="DJ85" s="1">
        <v>44440</v>
      </c>
      <c r="DK85" s="2">
        <v>126975</v>
      </c>
      <c r="DL85" s="2">
        <v>461759.08680000005</v>
      </c>
      <c r="DM85" s="1">
        <v>44470</v>
      </c>
      <c r="DN85" s="2">
        <v>175280</v>
      </c>
      <c r="DO85" s="2">
        <v>691155.23399999994</v>
      </c>
      <c r="DP85" s="1">
        <v>44470</v>
      </c>
      <c r="DQ85" s="2">
        <v>64288</v>
      </c>
      <c r="DR85" s="2">
        <v>221554.80600000001</v>
      </c>
      <c r="DS85" s="1">
        <v>44743</v>
      </c>
      <c r="DW85" s="2">
        <v>192679931.84618032</v>
      </c>
      <c r="DX85" s="2">
        <v>202799319.40100536</v>
      </c>
    </row>
    <row r="86" spans="1:128">
      <c r="A86">
        <v>2023</v>
      </c>
      <c r="B86" t="str">
        <f t="shared" si="17"/>
        <v xml:space="preserve">RIMEGEPANT (NURTEC, AAB OR DISINTG TAB, 75MG, NA VOL) </v>
      </c>
      <c r="C86" t="s">
        <v>361</v>
      </c>
      <c r="D86" t="s">
        <v>362</v>
      </c>
      <c r="E86" t="s">
        <v>363</v>
      </c>
      <c r="F86" t="s">
        <v>220</v>
      </c>
      <c r="G86" t="s">
        <v>107</v>
      </c>
      <c r="I86" t="s">
        <v>534</v>
      </c>
      <c r="J86" t="str">
        <f t="shared" si="15"/>
        <v>N2</v>
      </c>
      <c r="K86" t="s">
        <v>651</v>
      </c>
      <c r="L86" t="str">
        <f t="shared" si="16"/>
        <v>N2 ANALGESICS</v>
      </c>
      <c r="M86" s="6">
        <f t="shared" si="18"/>
        <v>44652</v>
      </c>
      <c r="N86" s="6">
        <f t="shared" si="19"/>
        <v>44652</v>
      </c>
      <c r="O86" s="6">
        <f t="shared" si="20"/>
        <v>45352</v>
      </c>
      <c r="P86" s="6">
        <f t="shared" si="21"/>
        <v>43891</v>
      </c>
      <c r="Q86" s="7">
        <f t="shared" si="22"/>
        <v>23</v>
      </c>
      <c r="R86" s="7">
        <f t="shared" si="23"/>
        <v>23</v>
      </c>
      <c r="S86" s="7">
        <f t="shared" si="24"/>
        <v>48</v>
      </c>
      <c r="T86" s="8">
        <f t="shared" si="25"/>
        <v>2.3013661393780889E-3</v>
      </c>
      <c r="U86">
        <f t="shared" si="26"/>
        <v>26</v>
      </c>
      <c r="V86" s="10">
        <v>22.795018401682441</v>
      </c>
      <c r="W86" s="10">
        <v>24.357603791934334</v>
      </c>
      <c r="X86" s="10">
        <v>17.778358464030966</v>
      </c>
      <c r="Y86" s="10">
        <v>157.70525470208065</v>
      </c>
      <c r="Z86" s="13">
        <f t="shared" si="27"/>
        <v>1.0685494243837312</v>
      </c>
      <c r="AA86" s="13">
        <f t="shared" si="28"/>
        <v>6.9184087471691109</v>
      </c>
      <c r="AB86" s="13">
        <f t="shared" si="29"/>
        <v>0.77992297048195369</v>
      </c>
      <c r="AC86" s="1">
        <v>43891</v>
      </c>
      <c r="AD86" s="1">
        <v>43831</v>
      </c>
      <c r="AE86" s="1">
        <v>43891</v>
      </c>
      <c r="AF86" s="1">
        <v>43831</v>
      </c>
      <c r="AG86" s="1">
        <v>43891</v>
      </c>
      <c r="AH86" s="2">
        <v>45648</v>
      </c>
      <c r="AI86" s="2">
        <v>1040547</v>
      </c>
      <c r="AJ86" s="1">
        <v>45352</v>
      </c>
      <c r="AK86" s="2">
        <v>22416</v>
      </c>
      <c r="AL86" s="2">
        <v>546000.0466</v>
      </c>
      <c r="AN86" s="2">
        <v>1842</v>
      </c>
      <c r="AO86" s="2">
        <v>71386.484400000001</v>
      </c>
      <c r="AP86" s="1">
        <v>44835</v>
      </c>
      <c r="AQ86" s="2">
        <v>2304</v>
      </c>
      <c r="AR86" s="2">
        <v>89066.419200000004</v>
      </c>
      <c r="AS86" s="1">
        <v>45200</v>
      </c>
      <c r="AT86" s="2">
        <v>0</v>
      </c>
      <c r="AU86" s="2">
        <v>0</v>
      </c>
      <c r="AV86" s="1">
        <v>45809</v>
      </c>
      <c r="AW86" s="2">
        <v>5216</v>
      </c>
      <c r="AX86" s="2">
        <v>157199.72400000002</v>
      </c>
      <c r="AY86" s="1">
        <v>44896</v>
      </c>
      <c r="BC86" s="2">
        <v>576</v>
      </c>
      <c r="BD86" s="2">
        <v>15816.9264</v>
      </c>
      <c r="BE86" s="1">
        <v>44652</v>
      </c>
      <c r="BF86" s="2">
        <v>2798</v>
      </c>
      <c r="BG86" s="2">
        <v>67236.75983333333</v>
      </c>
      <c r="BH86" s="1">
        <v>44805</v>
      </c>
      <c r="BI86" s="2">
        <v>63844</v>
      </c>
      <c r="BJ86" s="2">
        <v>1745558.3244</v>
      </c>
      <c r="BK86" s="1">
        <v>45292</v>
      </c>
      <c r="BL86" s="2">
        <v>29378</v>
      </c>
      <c r="BM86" s="2">
        <v>635679.71133333328</v>
      </c>
      <c r="BO86" s="2">
        <v>187782</v>
      </c>
      <c r="BP86" s="2">
        <v>3798672.8823333336</v>
      </c>
      <c r="BQ86" s="1">
        <v>44805</v>
      </c>
      <c r="BR86" s="2">
        <v>9595752</v>
      </c>
      <c r="BS86" s="2">
        <v>1513300513.2179997</v>
      </c>
      <c r="BT86" s="1">
        <v>43891</v>
      </c>
      <c r="BU86" s="2">
        <v>9134</v>
      </c>
      <c r="BV86" s="2">
        <v>368448.58293333335</v>
      </c>
      <c r="BW86" s="1">
        <v>45231</v>
      </c>
      <c r="BX86" s="2">
        <v>2654</v>
      </c>
      <c r="BY86" s="2">
        <v>89070.894000000015</v>
      </c>
      <c r="BZ86" s="1">
        <v>44805</v>
      </c>
      <c r="CA86" s="2">
        <v>11118</v>
      </c>
      <c r="CB86" s="2">
        <v>124511.73984746666</v>
      </c>
      <c r="CC86" s="1">
        <v>45108</v>
      </c>
      <c r="CD86" s="2">
        <v>8196</v>
      </c>
      <c r="CE86" s="2">
        <v>172306.96727066668</v>
      </c>
      <c r="CF86" s="1">
        <v>44682</v>
      </c>
      <c r="CG86" s="2">
        <v>5606</v>
      </c>
      <c r="CH86" s="2">
        <v>160654.2696</v>
      </c>
      <c r="CI86" s="1">
        <v>45017</v>
      </c>
      <c r="CJ86" s="2">
        <v>75902</v>
      </c>
      <c r="CK86" s="2">
        <v>2064881.544</v>
      </c>
      <c r="CL86" s="1">
        <v>44835</v>
      </c>
      <c r="CM86" s="2">
        <v>1068</v>
      </c>
      <c r="CN86" s="2">
        <v>33323.835600000006</v>
      </c>
      <c r="CO86" s="1">
        <v>44986</v>
      </c>
      <c r="CP86" s="2">
        <v>4932</v>
      </c>
      <c r="CQ86" s="2">
        <v>106760.53969666667</v>
      </c>
      <c r="CR86" s="1">
        <v>44835</v>
      </c>
      <c r="CS86" s="2">
        <v>3644</v>
      </c>
      <c r="CT86" s="2">
        <v>118707.4944</v>
      </c>
      <c r="CU86" s="1">
        <v>44927</v>
      </c>
      <c r="CY86" s="2">
        <v>2552</v>
      </c>
      <c r="CZ86" s="2">
        <v>98970.643200000006</v>
      </c>
      <c r="DA86" s="1">
        <v>44866</v>
      </c>
      <c r="DB86" s="2">
        <v>30076</v>
      </c>
      <c r="DC86" s="2">
        <v>789648.96526666672</v>
      </c>
      <c r="DD86" s="1">
        <v>45200</v>
      </c>
      <c r="DH86" s="2">
        <v>23310</v>
      </c>
      <c r="DI86" s="2">
        <v>781146.95749333326</v>
      </c>
      <c r="DJ86" s="1">
        <v>44805</v>
      </c>
      <c r="DK86" s="2">
        <v>4902</v>
      </c>
      <c r="DL86" s="2">
        <v>156334.59600000002</v>
      </c>
      <c r="DM86" s="1">
        <v>44835</v>
      </c>
      <c r="DN86" s="2">
        <v>7502</v>
      </c>
      <c r="DO86" s="2">
        <v>187501.57800000001</v>
      </c>
      <c r="DP86" s="1">
        <v>44835</v>
      </c>
      <c r="DQ86" s="2">
        <v>14860</v>
      </c>
      <c r="DR86" s="2">
        <v>410028.90720000002</v>
      </c>
      <c r="DS86" s="1">
        <v>44866</v>
      </c>
      <c r="DW86" s="2">
        <v>97720753.522983328</v>
      </c>
      <c r="DX86" s="2">
        <v>1429409221.4880245</v>
      </c>
    </row>
    <row r="87" spans="1:128">
      <c r="A87">
        <v>2021</v>
      </c>
      <c r="B87" t="str">
        <f t="shared" si="17"/>
        <v>RISDIPLAM (EVRYSDI, DGJ DRY SYRUP/DROP, 3.75MG/5ML, NA VOL) (O)</v>
      </c>
      <c r="C87" t="s">
        <v>364</v>
      </c>
      <c r="D87" t="s">
        <v>365</v>
      </c>
      <c r="E87" t="s">
        <v>366</v>
      </c>
      <c r="F87" t="s">
        <v>367</v>
      </c>
      <c r="G87" t="s">
        <v>107</v>
      </c>
      <c r="H87" t="s">
        <v>642</v>
      </c>
      <c r="I87" t="s">
        <v>525</v>
      </c>
      <c r="J87" t="str">
        <f t="shared" si="15"/>
        <v>M5</v>
      </c>
      <c r="K87" t="s">
        <v>643</v>
      </c>
      <c r="L87" t="str">
        <f t="shared" si="16"/>
        <v>M5 MUSCULO-SKELETAL SYSTEM</v>
      </c>
      <c r="M87" s="6">
        <f t="shared" si="18"/>
        <v>44256</v>
      </c>
      <c r="N87" s="6">
        <f t="shared" si="19"/>
        <v>44197</v>
      </c>
      <c r="O87" s="6">
        <f t="shared" si="20"/>
        <v>44348</v>
      </c>
      <c r="P87" s="6">
        <f t="shared" si="21"/>
        <v>44075</v>
      </c>
      <c r="Q87" s="7">
        <f t="shared" si="22"/>
        <v>3</v>
      </c>
      <c r="R87" s="7">
        <f t="shared" si="23"/>
        <v>5</v>
      </c>
      <c r="S87" s="7">
        <f t="shared" si="24"/>
        <v>9</v>
      </c>
      <c r="T87" s="8">
        <f t="shared" si="25"/>
        <v>2.9459192680775115E-2</v>
      </c>
      <c r="U87">
        <f t="shared" si="26"/>
        <v>22</v>
      </c>
      <c r="V87" s="10">
        <v>11472.672695951765</v>
      </c>
      <c r="W87" s="10" t="e">
        <v>#NUM!</v>
      </c>
      <c r="X87" s="10">
        <v>739.36718091482646</v>
      </c>
      <c r="Y87" s="10" t="s">
        <v>536</v>
      </c>
      <c r="Z87" s="13" t="str">
        <f t="shared" si="27"/>
        <v/>
      </c>
      <c r="AA87" s="13" t="str">
        <f t="shared" si="28"/>
        <v/>
      </c>
      <c r="AB87" s="13">
        <f t="shared" si="29"/>
        <v>6.4445940410704713E-2</v>
      </c>
      <c r="AD87" s="1">
        <v>44013</v>
      </c>
      <c r="AE87" s="1">
        <v>43983</v>
      </c>
      <c r="AF87" s="1">
        <v>44013</v>
      </c>
      <c r="AG87" s="1">
        <v>44075</v>
      </c>
      <c r="AH87" s="2">
        <v>1161</v>
      </c>
      <c r="AI87" s="2">
        <v>13319773</v>
      </c>
      <c r="AJ87" s="1">
        <v>44348</v>
      </c>
      <c r="AK87" s="2">
        <v>18016</v>
      </c>
      <c r="AL87" s="2">
        <v>11136111.146199999</v>
      </c>
      <c r="AM87" s="1">
        <v>44409</v>
      </c>
      <c r="AN87" s="2">
        <v>6963</v>
      </c>
      <c r="AO87" s="2">
        <v>5490863.0039999997</v>
      </c>
      <c r="AP87" s="1">
        <v>44713</v>
      </c>
      <c r="AQ87" s="2">
        <v>57888</v>
      </c>
      <c r="AR87" s="2">
        <v>47926020.859200001</v>
      </c>
      <c r="AS87" s="1">
        <v>44256</v>
      </c>
      <c r="AT87" s="2">
        <v>89920</v>
      </c>
      <c r="AU87" s="2">
        <v>61518633.066000007</v>
      </c>
      <c r="AV87" s="1">
        <v>44317</v>
      </c>
      <c r="AW87" s="2">
        <v>71296</v>
      </c>
      <c r="AX87" s="2">
        <v>49697808.969599999</v>
      </c>
      <c r="AY87" s="1">
        <v>44501</v>
      </c>
      <c r="AZ87" s="2">
        <v>9856</v>
      </c>
      <c r="BA87" s="2">
        <v>34904967.812266663</v>
      </c>
      <c r="BB87" s="1">
        <v>44409</v>
      </c>
      <c r="BF87" s="2">
        <v>6304</v>
      </c>
      <c r="BG87" s="2">
        <v>3936202.4879999999</v>
      </c>
      <c r="BH87" s="1">
        <v>44348</v>
      </c>
      <c r="BI87" s="2">
        <v>41056</v>
      </c>
      <c r="BJ87" s="2">
        <v>31710386.796</v>
      </c>
      <c r="BK87" s="1">
        <v>44927</v>
      </c>
      <c r="BL87" s="2">
        <v>13392</v>
      </c>
      <c r="BM87" s="2">
        <v>8972695.5481333341</v>
      </c>
      <c r="BN87" s="1">
        <v>44256</v>
      </c>
      <c r="BO87" s="2">
        <v>66128</v>
      </c>
      <c r="BP87" s="2">
        <v>51201015.252333336</v>
      </c>
      <c r="BQ87" s="1">
        <v>44287</v>
      </c>
      <c r="BR87" s="2">
        <v>704</v>
      </c>
      <c r="BS87" s="2">
        <v>778999.57399999979</v>
      </c>
      <c r="BT87" s="1">
        <v>44075</v>
      </c>
      <c r="BU87" s="2">
        <v>9568</v>
      </c>
      <c r="BV87" s="2">
        <v>7584235.2630333342</v>
      </c>
      <c r="BW87" s="1">
        <v>44348</v>
      </c>
      <c r="BX87" s="2">
        <v>16480</v>
      </c>
      <c r="BY87" s="2">
        <v>11538388.1448</v>
      </c>
      <c r="BZ87" s="1">
        <v>44317</v>
      </c>
      <c r="CA87" s="2">
        <v>0</v>
      </c>
      <c r="CB87" s="2">
        <v>0</v>
      </c>
      <c r="CC87" s="1">
        <v>44562</v>
      </c>
      <c r="CD87" s="2">
        <v>11824</v>
      </c>
      <c r="CE87" s="2">
        <v>7717068.2434813334</v>
      </c>
      <c r="CF87" s="1">
        <v>44197</v>
      </c>
      <c r="CG87" s="2">
        <v>3104</v>
      </c>
      <c r="CH87" s="2">
        <v>2496669.912</v>
      </c>
      <c r="CI87" s="1">
        <v>44409</v>
      </c>
      <c r="CJ87" s="2">
        <v>5072</v>
      </c>
      <c r="CK87" s="2">
        <v>3750070.3415999999</v>
      </c>
      <c r="CL87" s="1">
        <v>44652</v>
      </c>
      <c r="CP87" s="2">
        <v>0</v>
      </c>
      <c r="CQ87" s="2">
        <v>0</v>
      </c>
      <c r="CR87" s="1">
        <v>44409</v>
      </c>
      <c r="CS87" s="2">
        <v>0</v>
      </c>
      <c r="CT87" s="2">
        <v>0</v>
      </c>
      <c r="CU87" s="1">
        <v>44256</v>
      </c>
      <c r="CV87" s="2">
        <v>0</v>
      </c>
      <c r="CW87" s="2">
        <v>0</v>
      </c>
      <c r="CX87" s="1">
        <v>44743</v>
      </c>
      <c r="DE87" s="2">
        <v>2320</v>
      </c>
      <c r="DF87" s="2">
        <v>1.6538666666666666</v>
      </c>
      <c r="DH87" s="2">
        <v>56560</v>
      </c>
      <c r="DI87" s="2">
        <v>43478578.20458667</v>
      </c>
      <c r="DJ87" s="1">
        <v>44774</v>
      </c>
      <c r="DK87" s="2">
        <v>7808</v>
      </c>
      <c r="DL87" s="2">
        <v>5788437.2039999999</v>
      </c>
      <c r="DM87" s="1">
        <v>44228</v>
      </c>
      <c r="DN87" s="2">
        <v>4432</v>
      </c>
      <c r="DO87" s="2">
        <v>2826972.7992000002</v>
      </c>
      <c r="DP87" s="1">
        <v>44501</v>
      </c>
      <c r="DQ87" s="2">
        <v>6592</v>
      </c>
      <c r="DR87" s="2">
        <v>4255437.8459999999</v>
      </c>
      <c r="DS87" s="1">
        <v>44409</v>
      </c>
      <c r="DW87" s="2">
        <v>220359498.96795067</v>
      </c>
      <c r="DX87" s="2">
        <v>189669838.16035068</v>
      </c>
    </row>
    <row r="88" spans="1:128">
      <c r="A88">
        <v>2023</v>
      </c>
      <c r="B88" t="str">
        <f t="shared" si="17"/>
        <v xml:space="preserve">RITLECITINIB (LITFULO, ACA CAPSULES, 50MG, NA VOL) </v>
      </c>
      <c r="C88" t="s">
        <v>368</v>
      </c>
      <c r="D88" t="s">
        <v>369</v>
      </c>
      <c r="E88" t="s">
        <v>132</v>
      </c>
      <c r="F88" t="s">
        <v>171</v>
      </c>
      <c r="G88" t="s">
        <v>107</v>
      </c>
      <c r="H88" t="s">
        <v>536</v>
      </c>
      <c r="I88" t="s">
        <v>521</v>
      </c>
      <c r="J88" t="str">
        <f t="shared" si="15"/>
        <v>D5</v>
      </c>
      <c r="K88" t="s">
        <v>641</v>
      </c>
      <c r="L88" t="str">
        <f t="shared" si="16"/>
        <v>D5 NONSTEROIDAL PRODUCTS FOR INFLAMMATORY SKIN
DISORDERS</v>
      </c>
      <c r="M88" s="6">
        <f t="shared" si="18"/>
        <v>45170</v>
      </c>
      <c r="N88" s="6">
        <f t="shared" si="19"/>
        <v>45108</v>
      </c>
      <c r="O88" s="6">
        <f t="shared" si="20"/>
        <v>45323</v>
      </c>
      <c r="P88" s="6">
        <f t="shared" si="21"/>
        <v>45108</v>
      </c>
      <c r="Q88" s="7">
        <f t="shared" si="22"/>
        <v>5</v>
      </c>
      <c r="R88" s="7">
        <f t="shared" si="23"/>
        <v>7</v>
      </c>
      <c r="S88" s="7">
        <f t="shared" si="24"/>
        <v>7</v>
      </c>
      <c r="T88" s="8">
        <f t="shared" si="25"/>
        <v>6.7866997652677179E-4</v>
      </c>
      <c r="U88">
        <f t="shared" si="26"/>
        <v>16</v>
      </c>
      <c r="V88" s="10">
        <v>51.694070080862531</v>
      </c>
      <c r="W88" s="10">
        <v>43.419551875925393</v>
      </c>
      <c r="X88" s="10">
        <v>39.856257655519073</v>
      </c>
      <c r="Y88" s="10">
        <v>178.5629857916017</v>
      </c>
      <c r="Z88" s="13">
        <f t="shared" si="27"/>
        <v>0.83993293250089018</v>
      </c>
      <c r="AA88" s="13">
        <f t="shared" si="28"/>
        <v>3.4542257073641962</v>
      </c>
      <c r="AB88" s="13">
        <f t="shared" si="29"/>
        <v>0.77100250750567445</v>
      </c>
      <c r="AC88" s="1">
        <v>45170</v>
      </c>
      <c r="AD88" s="1">
        <v>45108</v>
      </c>
      <c r="AE88" s="1">
        <v>45108</v>
      </c>
      <c r="AF88" s="1">
        <v>45108</v>
      </c>
      <c r="AG88" s="1">
        <v>45108</v>
      </c>
      <c r="AH88" s="2">
        <v>5936</v>
      </c>
      <c r="AI88" s="2">
        <v>306856</v>
      </c>
      <c r="AJ88" s="1">
        <v>45323</v>
      </c>
      <c r="AN88" s="2">
        <v>0</v>
      </c>
      <c r="AO88" s="2">
        <v>0</v>
      </c>
      <c r="AP88" s="1">
        <v>45717</v>
      </c>
      <c r="AQ88" s="2">
        <v>5400</v>
      </c>
      <c r="AR88" s="2">
        <v>234137.9436</v>
      </c>
      <c r="AS88" s="1">
        <v>45566</v>
      </c>
      <c r="AT88" s="2">
        <v>2100</v>
      </c>
      <c r="AU88" s="2">
        <v>103864.5828</v>
      </c>
      <c r="AV88" s="1">
        <v>45200</v>
      </c>
      <c r="AW88" s="2">
        <v>12447</v>
      </c>
      <c r="AX88" s="2">
        <v>460510.6176</v>
      </c>
      <c r="AY88" s="1">
        <v>45383</v>
      </c>
      <c r="AZ88" s="2">
        <v>163954</v>
      </c>
      <c r="BA88" s="2">
        <v>6914772.0021333341</v>
      </c>
      <c r="BB88" s="1">
        <v>45170</v>
      </c>
      <c r="BF88" s="2">
        <v>330</v>
      </c>
      <c r="BG88" s="2">
        <v>14398.119999999999</v>
      </c>
      <c r="BH88" s="1">
        <v>45292</v>
      </c>
      <c r="BI88" s="2">
        <v>13988</v>
      </c>
      <c r="BJ88" s="2">
        <v>608201.39159999997</v>
      </c>
      <c r="BK88" s="1">
        <v>45413</v>
      </c>
      <c r="BL88" s="2">
        <v>300</v>
      </c>
      <c r="BM88" s="2">
        <v>10388.396666666667</v>
      </c>
      <c r="BN88" s="1">
        <v>45170</v>
      </c>
      <c r="BO88" s="2">
        <v>49200</v>
      </c>
      <c r="BP88" s="2">
        <v>2442595.9228333333</v>
      </c>
      <c r="BQ88" s="1">
        <v>45292</v>
      </c>
      <c r="BR88" s="2">
        <v>315588</v>
      </c>
      <c r="BS88" s="2">
        <v>56352335.559999995</v>
      </c>
      <c r="BT88" s="1">
        <v>45108</v>
      </c>
      <c r="BU88" s="2">
        <v>0</v>
      </c>
      <c r="BV88" s="2">
        <v>0</v>
      </c>
      <c r="BX88" s="2">
        <v>3990</v>
      </c>
      <c r="BY88" s="2">
        <v>142438.8504</v>
      </c>
      <c r="BZ88" s="1">
        <v>45231</v>
      </c>
      <c r="CD88" s="2">
        <v>5700</v>
      </c>
      <c r="CE88" s="2">
        <v>197693.20573800002</v>
      </c>
      <c r="CF88" s="1">
        <v>45170</v>
      </c>
      <c r="CJ88" s="2">
        <v>660</v>
      </c>
      <c r="CK88" s="2">
        <v>23622.4692</v>
      </c>
      <c r="CL88" s="1">
        <v>45323</v>
      </c>
      <c r="CP88" s="2">
        <v>0</v>
      </c>
      <c r="CQ88" s="2">
        <v>0</v>
      </c>
      <c r="CR88" s="1">
        <v>45536</v>
      </c>
      <c r="CV88" s="2">
        <v>0</v>
      </c>
      <c r="CW88" s="2">
        <v>0</v>
      </c>
      <c r="CX88" s="1">
        <v>45717</v>
      </c>
      <c r="DB88" s="2">
        <v>330</v>
      </c>
      <c r="DC88" s="2">
        <v>18279.860640000003</v>
      </c>
      <c r="DD88" s="1">
        <v>45474</v>
      </c>
      <c r="DH88" s="2">
        <v>2220</v>
      </c>
      <c r="DI88" s="2">
        <v>83333.120800000004</v>
      </c>
      <c r="DJ88" s="1">
        <v>45261</v>
      </c>
      <c r="DK88" s="2">
        <v>998</v>
      </c>
      <c r="DL88" s="2">
        <v>1305.1500000000001</v>
      </c>
      <c r="DM88" s="1">
        <v>45108</v>
      </c>
      <c r="DN88" s="2">
        <v>0</v>
      </c>
      <c r="DO88" s="2">
        <v>0</v>
      </c>
      <c r="DP88" s="1">
        <v>45809</v>
      </c>
      <c r="DQ88" s="2">
        <v>0</v>
      </c>
      <c r="DR88" s="2">
        <v>0</v>
      </c>
      <c r="DS88" s="1">
        <v>45717</v>
      </c>
      <c r="DW88" s="2">
        <v>8796863.168153001</v>
      </c>
      <c r="DX88" s="2">
        <v>59117870.025858328</v>
      </c>
    </row>
    <row r="89" spans="1:128">
      <c r="A89">
        <v>2021</v>
      </c>
      <c r="B89" t="str">
        <f t="shared" si="17"/>
        <v>SACITUZUMAB GOVITECAN (TRODELVY, FQD INF DRY BOTTLE, 180MG, NA VOL) (B,C)</v>
      </c>
      <c r="C89" t="s">
        <v>370</v>
      </c>
      <c r="D89" t="s">
        <v>371</v>
      </c>
      <c r="E89" t="s">
        <v>135</v>
      </c>
      <c r="F89" t="s">
        <v>372</v>
      </c>
      <c r="G89" t="s">
        <v>107</v>
      </c>
      <c r="H89" t="s">
        <v>644</v>
      </c>
      <c r="I89" t="s">
        <v>561</v>
      </c>
      <c r="J89" t="str">
        <f t="shared" si="15"/>
        <v>L1</v>
      </c>
      <c r="K89" t="s">
        <v>645</v>
      </c>
      <c r="L89" t="str">
        <f t="shared" si="16"/>
        <v>L1 ANTINEOPLASTICS</v>
      </c>
      <c r="M89" s="6">
        <f t="shared" si="18"/>
        <v>44440</v>
      </c>
      <c r="N89" s="6">
        <f t="shared" si="19"/>
        <v>44348</v>
      </c>
      <c r="O89" s="6">
        <f t="shared" si="20"/>
        <v>44501</v>
      </c>
      <c r="P89" s="6">
        <f t="shared" si="21"/>
        <v>43922</v>
      </c>
      <c r="Q89" s="7">
        <f t="shared" si="22"/>
        <v>2</v>
      </c>
      <c r="R89" s="7">
        <f t="shared" si="23"/>
        <v>5</v>
      </c>
      <c r="S89" s="7">
        <f t="shared" si="24"/>
        <v>19</v>
      </c>
      <c r="T89" s="8">
        <f t="shared" si="25"/>
        <v>1.3767780435249651E-2</v>
      </c>
      <c r="U89">
        <f t="shared" si="26"/>
        <v>24</v>
      </c>
      <c r="V89" s="10">
        <v>1464.3632086567866</v>
      </c>
      <c r="W89" s="10">
        <v>1323.0072164981111</v>
      </c>
      <c r="X89" s="10">
        <v>1402.4092785138107</v>
      </c>
      <c r="Y89" s="10">
        <v>2957.0068381724977</v>
      </c>
      <c r="Z89" s="13">
        <f t="shared" si="27"/>
        <v>0.90346930916931678</v>
      </c>
      <c r="AA89" s="13">
        <f t="shared" si="28"/>
        <v>2.0193124360757913</v>
      </c>
      <c r="AB89" s="13">
        <f t="shared" si="29"/>
        <v>0.95769223797980818</v>
      </c>
      <c r="AC89" s="1">
        <v>43952</v>
      </c>
      <c r="AD89" s="1">
        <v>43922</v>
      </c>
      <c r="AE89" s="1">
        <v>43922</v>
      </c>
      <c r="AF89" s="1">
        <v>43922</v>
      </c>
      <c r="AG89" s="1">
        <v>43922</v>
      </c>
      <c r="AH89" s="2">
        <v>4251</v>
      </c>
      <c r="AI89" s="2">
        <v>6225008</v>
      </c>
      <c r="AJ89" s="1">
        <v>44501</v>
      </c>
      <c r="AK89" s="2">
        <v>4091</v>
      </c>
      <c r="AL89" s="2">
        <v>5737256.3583999993</v>
      </c>
      <c r="AM89" s="1">
        <v>44470</v>
      </c>
      <c r="AN89" s="2">
        <v>2668</v>
      </c>
      <c r="AO89" s="2">
        <v>3821667.1416000002</v>
      </c>
      <c r="AP89" s="1">
        <v>44927</v>
      </c>
      <c r="AQ89" s="2">
        <v>33470</v>
      </c>
      <c r="AR89" s="2">
        <v>46890810.185999997</v>
      </c>
      <c r="AS89" s="1">
        <v>44501</v>
      </c>
      <c r="AT89" s="2">
        <v>14479</v>
      </c>
      <c r="AU89" s="2">
        <v>21100148.242800001</v>
      </c>
      <c r="AV89" s="1">
        <v>44531</v>
      </c>
      <c r="AW89" s="2">
        <v>7566</v>
      </c>
      <c r="AX89" s="2">
        <v>11639787.1128</v>
      </c>
      <c r="AY89" s="1">
        <v>44774</v>
      </c>
      <c r="AZ89" s="2">
        <v>1247</v>
      </c>
      <c r="BA89" s="2">
        <v>1696725.7804666667</v>
      </c>
      <c r="BB89" s="1">
        <v>45597</v>
      </c>
      <c r="BF89" s="2">
        <v>613</v>
      </c>
      <c r="BG89" s="2">
        <v>707623.33316666668</v>
      </c>
      <c r="BH89" s="1">
        <v>44593</v>
      </c>
      <c r="BI89" s="2">
        <v>11313</v>
      </c>
      <c r="BJ89" s="2">
        <v>17397579.3948</v>
      </c>
      <c r="BK89" s="1">
        <v>44896</v>
      </c>
      <c r="BL89" s="2">
        <v>1375</v>
      </c>
      <c r="BM89" s="2">
        <v>1681178.3305333334</v>
      </c>
      <c r="BN89" s="1">
        <v>44501</v>
      </c>
      <c r="BO89" s="2">
        <v>8604</v>
      </c>
      <c r="BP89" s="2">
        <v>10699978.749166667</v>
      </c>
      <c r="BQ89" s="1">
        <v>44440</v>
      </c>
      <c r="BR89" s="2">
        <v>107491</v>
      </c>
      <c r="BS89" s="2">
        <v>317851622.04199994</v>
      </c>
      <c r="BT89" s="1">
        <v>43922</v>
      </c>
      <c r="BU89" s="2">
        <v>2419</v>
      </c>
      <c r="BV89" s="2">
        <v>3563728.5086333333</v>
      </c>
      <c r="BW89" s="1">
        <v>44621</v>
      </c>
      <c r="BX89" s="2">
        <v>2798</v>
      </c>
      <c r="BY89" s="2">
        <v>4585760.1239999998</v>
      </c>
      <c r="BZ89" s="1">
        <v>44562</v>
      </c>
      <c r="CD89" s="2">
        <v>927</v>
      </c>
      <c r="CE89" s="2">
        <v>984045.51588000008</v>
      </c>
      <c r="CF89" s="1">
        <v>44621</v>
      </c>
      <c r="CJ89" s="2">
        <v>877</v>
      </c>
      <c r="CK89" s="2">
        <v>1184082.7944</v>
      </c>
      <c r="CL89" s="1">
        <v>44593</v>
      </c>
      <c r="CP89" s="2">
        <v>2201</v>
      </c>
      <c r="CQ89" s="2">
        <v>3123487.8363533332</v>
      </c>
      <c r="CR89" s="1">
        <v>44682</v>
      </c>
      <c r="CS89" s="2">
        <v>681</v>
      </c>
      <c r="CT89" s="2">
        <v>1025034.978</v>
      </c>
      <c r="CU89" s="1">
        <v>45108</v>
      </c>
      <c r="CV89" s="2">
        <v>0</v>
      </c>
      <c r="CW89" s="2">
        <v>0</v>
      </c>
      <c r="CX89" s="1">
        <v>45200</v>
      </c>
      <c r="DB89" s="2">
        <v>0</v>
      </c>
      <c r="DC89" s="2">
        <v>0</v>
      </c>
      <c r="DD89" s="1">
        <v>45689</v>
      </c>
      <c r="DE89" s="2">
        <v>69</v>
      </c>
      <c r="DF89" s="2">
        <v>33884.420266666668</v>
      </c>
      <c r="DH89" s="2">
        <v>3724</v>
      </c>
      <c r="DI89" s="2">
        <v>5100850.487573334</v>
      </c>
      <c r="DJ89" s="1">
        <v>44348</v>
      </c>
      <c r="DK89" s="2">
        <v>2746</v>
      </c>
      <c r="DL89" s="2">
        <v>4385735.0723999999</v>
      </c>
      <c r="DM89" s="1">
        <v>44593</v>
      </c>
      <c r="DN89" s="2">
        <v>440</v>
      </c>
      <c r="DO89" s="2">
        <v>305181.36</v>
      </c>
      <c r="DP89" s="1">
        <v>44835</v>
      </c>
      <c r="DQ89" s="2">
        <v>120</v>
      </c>
      <c r="DR89" s="2">
        <v>96400.616399999999</v>
      </c>
      <c r="DS89" s="1">
        <v>45017</v>
      </c>
      <c r="DT89" s="2">
        <v>13399</v>
      </c>
      <c r="DU89" s="2">
        <v>14436682.407000002</v>
      </c>
      <c r="DV89" s="1">
        <v>45017</v>
      </c>
      <c r="DW89" s="2">
        <v>473021525.2677933</v>
      </c>
      <c r="DX89" s="2">
        <v>11252733.524846667</v>
      </c>
    </row>
    <row r="90" spans="1:128">
      <c r="A90">
        <v>2024</v>
      </c>
      <c r="B90" t="str">
        <f t="shared" si="17"/>
        <v xml:space="preserve">SEGESTERONE ACETATE (ANNOVERA, TYQ MECH PES W SUB, 10Y+150Y, NA VOL) </v>
      </c>
      <c r="C90" t="s">
        <v>373</v>
      </c>
      <c r="D90" t="s">
        <v>374</v>
      </c>
      <c r="E90" t="s">
        <v>375</v>
      </c>
      <c r="F90" t="s">
        <v>376</v>
      </c>
      <c r="G90" t="s">
        <v>107</v>
      </c>
      <c r="I90" t="s">
        <v>606</v>
      </c>
      <c r="J90" t="str">
        <f t="shared" si="15"/>
        <v>G3</v>
      </c>
      <c r="K90" t="s">
        <v>680</v>
      </c>
      <c r="L90" t="str">
        <f t="shared" si="16"/>
        <v>G3  SEX HORMONES AND PRODUCTS WITH SIMILAR DESIRED
EFFECTS, SYSTEMIC ACTION ONLY</v>
      </c>
      <c r="M90" s="6" t="str">
        <f t="shared" si="18"/>
        <v/>
      </c>
      <c r="N90" s="6" t="str">
        <f t="shared" si="19"/>
        <v/>
      </c>
      <c r="O90" s="6" t="str">
        <f t="shared" si="20"/>
        <v/>
      </c>
      <c r="P90" s="6">
        <f t="shared" si="21"/>
        <v>43709</v>
      </c>
      <c r="Q90" s="7" t="str">
        <f t="shared" si="22"/>
        <v/>
      </c>
      <c r="R90" s="7" t="str">
        <f t="shared" si="23"/>
        <v/>
      </c>
      <c r="S90" s="7" t="str">
        <f t="shared" si="24"/>
        <v/>
      </c>
      <c r="T90" s="8">
        <f t="shared" si="25"/>
        <v>0</v>
      </c>
      <c r="U90">
        <f t="shared" si="26"/>
        <v>1</v>
      </c>
      <c r="V90" s="10" t="s">
        <v>536</v>
      </c>
      <c r="W90" s="10" t="e">
        <v>#NUM!</v>
      </c>
      <c r="X90" s="10" t="e">
        <v>#NUM!</v>
      </c>
      <c r="Y90" s="10">
        <v>3192.0942524648453</v>
      </c>
      <c r="Z90" s="13" t="str">
        <f t="shared" si="27"/>
        <v/>
      </c>
      <c r="AA90" s="13" t="str">
        <f t="shared" si="28"/>
        <v/>
      </c>
      <c r="AB90" s="13" t="str">
        <f t="shared" si="29"/>
        <v/>
      </c>
      <c r="AD90" s="1">
        <v>43831</v>
      </c>
      <c r="AE90" s="1">
        <v>43709</v>
      </c>
      <c r="AF90" s="1">
        <v>43831</v>
      </c>
      <c r="AG90" s="1">
        <v>43709</v>
      </c>
      <c r="BR90" s="2">
        <v>6187</v>
      </c>
      <c r="BS90" s="2">
        <v>19749487.139999997</v>
      </c>
      <c r="BT90" s="1">
        <v>43709</v>
      </c>
      <c r="DW90" s="2">
        <v>919145.79799999995</v>
      </c>
      <c r="DX90" s="2">
        <v>18830341.341999996</v>
      </c>
    </row>
    <row r="91" spans="1:128">
      <c r="A91">
        <v>2022</v>
      </c>
      <c r="B91" t="str">
        <f t="shared" si="17"/>
        <v>SELINEXOR (NEXPOVIO, ABC FILM-CTD TABS, 20MG, NA VOL) (C,O)</v>
      </c>
      <c r="C91" t="s">
        <v>377</v>
      </c>
      <c r="D91" t="s">
        <v>378</v>
      </c>
      <c r="E91" t="s">
        <v>105</v>
      </c>
      <c r="F91" t="s">
        <v>142</v>
      </c>
      <c r="G91" t="s">
        <v>107</v>
      </c>
      <c r="H91" t="s">
        <v>650</v>
      </c>
      <c r="I91" t="s">
        <v>541</v>
      </c>
      <c r="J91" t="str">
        <f t="shared" si="15"/>
        <v>L1</v>
      </c>
      <c r="K91" t="s">
        <v>645</v>
      </c>
      <c r="L91" t="str">
        <f t="shared" si="16"/>
        <v>L1 ANTINEOPLASTICS</v>
      </c>
      <c r="M91" s="6">
        <f t="shared" si="18"/>
        <v>44105</v>
      </c>
      <c r="N91" s="6">
        <f t="shared" si="19"/>
        <v>44105</v>
      </c>
      <c r="O91" s="6" t="str">
        <f t="shared" si="20"/>
        <v/>
      </c>
      <c r="P91" s="6">
        <f t="shared" si="21"/>
        <v>43647</v>
      </c>
      <c r="Q91" s="7" t="str">
        <f t="shared" si="22"/>
        <v/>
      </c>
      <c r="R91" s="7" t="str">
        <f t="shared" si="23"/>
        <v/>
      </c>
      <c r="S91" s="7" t="str">
        <f t="shared" si="24"/>
        <v/>
      </c>
      <c r="T91" s="8">
        <f t="shared" si="25"/>
        <v>0</v>
      </c>
      <c r="U91">
        <f t="shared" si="26"/>
        <v>8</v>
      </c>
      <c r="V91" s="10" t="s">
        <v>536</v>
      </c>
      <c r="W91" s="10">
        <v>398.13206352624496</v>
      </c>
      <c r="X91" s="10">
        <v>398.13206352624496</v>
      </c>
      <c r="Y91" s="10" t="s">
        <v>536</v>
      </c>
      <c r="Z91" s="13" t="str">
        <f t="shared" si="27"/>
        <v/>
      </c>
      <c r="AA91" s="13" t="str">
        <f t="shared" si="28"/>
        <v/>
      </c>
      <c r="AB91" s="13" t="str">
        <f t="shared" si="29"/>
        <v/>
      </c>
      <c r="AC91" s="1">
        <v>43647</v>
      </c>
      <c r="AD91" s="1">
        <v>43831</v>
      </c>
      <c r="AE91" s="1">
        <v>44835</v>
      </c>
      <c r="AF91" s="1">
        <v>44835</v>
      </c>
      <c r="AG91" s="1">
        <v>43647</v>
      </c>
      <c r="AK91" s="2">
        <v>268</v>
      </c>
      <c r="AL91" s="2">
        <v>195951.50639999995</v>
      </c>
      <c r="AQ91" s="2">
        <v>938</v>
      </c>
      <c r="AR91" s="2">
        <v>352400.9412</v>
      </c>
      <c r="AS91" s="1">
        <v>45566</v>
      </c>
      <c r="AT91" s="2">
        <v>2229</v>
      </c>
      <c r="AU91" s="2">
        <v>887436.36959999998</v>
      </c>
      <c r="AV91" s="1">
        <v>44835</v>
      </c>
      <c r="AW91" s="2">
        <v>3459</v>
      </c>
      <c r="AX91" s="2">
        <v>2078735.5248000002</v>
      </c>
      <c r="AY91" s="1">
        <v>45292</v>
      </c>
      <c r="BO91" s="2">
        <v>72</v>
      </c>
      <c r="BP91" s="2">
        <v>0</v>
      </c>
      <c r="BQ91" s="1">
        <v>44105</v>
      </c>
      <c r="BR91" s="2">
        <v>196</v>
      </c>
      <c r="BS91" s="2">
        <v>838788.63699999987</v>
      </c>
      <c r="BT91" s="1">
        <v>43647</v>
      </c>
      <c r="BX91" s="2">
        <v>236</v>
      </c>
      <c r="BY91" s="2">
        <v>169599.39480000001</v>
      </c>
      <c r="BZ91" s="1">
        <v>44835</v>
      </c>
      <c r="CV91" s="2">
        <v>208</v>
      </c>
      <c r="CW91" s="2">
        <v>47008.542149333334</v>
      </c>
      <c r="CX91" s="1">
        <v>44562</v>
      </c>
      <c r="DK91" s="2">
        <v>0</v>
      </c>
      <c r="DL91" s="2">
        <v>0</v>
      </c>
      <c r="DM91" s="1">
        <v>45078</v>
      </c>
      <c r="DT91" s="2">
        <v>568</v>
      </c>
      <c r="DU91" s="2">
        <v>124567.95600000001</v>
      </c>
      <c r="DV91" s="1">
        <v>45536</v>
      </c>
      <c r="DW91" s="2">
        <v>2381886.6358000003</v>
      </c>
      <c r="DX91" s="2">
        <v>2312602.236149333</v>
      </c>
    </row>
    <row r="92" spans="1:128">
      <c r="A92">
        <v>2021</v>
      </c>
      <c r="B92" t="str">
        <f t="shared" si="17"/>
        <v>SELPERCATINIB (RETEVMO, ACA CAPSULES, 80MG, NA VOL) (C,O)</v>
      </c>
      <c r="C92" t="s">
        <v>379</v>
      </c>
      <c r="D92" t="s">
        <v>380</v>
      </c>
      <c r="E92" t="s">
        <v>132</v>
      </c>
      <c r="F92" t="s">
        <v>381</v>
      </c>
      <c r="G92" t="s">
        <v>107</v>
      </c>
      <c r="H92" t="s">
        <v>650</v>
      </c>
      <c r="I92" t="s">
        <v>539</v>
      </c>
      <c r="J92" t="str">
        <f t="shared" si="15"/>
        <v>L1</v>
      </c>
      <c r="K92" t="s">
        <v>645</v>
      </c>
      <c r="L92" t="str">
        <f t="shared" si="16"/>
        <v>L1 ANTINEOPLASTICS</v>
      </c>
      <c r="M92" s="6">
        <f t="shared" si="18"/>
        <v>44228</v>
      </c>
      <c r="N92" s="6">
        <f t="shared" si="19"/>
        <v>44228</v>
      </c>
      <c r="O92" s="6">
        <f t="shared" si="20"/>
        <v>44562</v>
      </c>
      <c r="P92" s="6">
        <f t="shared" si="21"/>
        <v>43952</v>
      </c>
      <c r="Q92" s="7">
        <f t="shared" si="22"/>
        <v>11</v>
      </c>
      <c r="R92" s="7">
        <f t="shared" si="23"/>
        <v>11</v>
      </c>
      <c r="S92" s="7">
        <f t="shared" si="24"/>
        <v>20</v>
      </c>
      <c r="T92" s="8">
        <f t="shared" si="25"/>
        <v>1.1037839876464972E-2</v>
      </c>
      <c r="U92">
        <f t="shared" si="26"/>
        <v>22</v>
      </c>
      <c r="V92" s="10">
        <v>141.80787461773701</v>
      </c>
      <c r="W92" s="10">
        <v>121.85789161497806</v>
      </c>
      <c r="X92" s="10">
        <v>82.538477456502065</v>
      </c>
      <c r="Y92" s="10">
        <v>233.96965056712958</v>
      </c>
      <c r="Z92" s="13">
        <f t="shared" si="27"/>
        <v>0.85931681821946115</v>
      </c>
      <c r="AA92" s="13">
        <f t="shared" si="28"/>
        <v>1.6499059110633139</v>
      </c>
      <c r="AB92" s="13">
        <f t="shared" si="29"/>
        <v>0.58204438702008676</v>
      </c>
      <c r="AC92" s="1">
        <v>43952</v>
      </c>
      <c r="AD92" s="1">
        <v>43922</v>
      </c>
      <c r="AE92" s="1">
        <v>43952</v>
      </c>
      <c r="AF92" s="1">
        <v>43922</v>
      </c>
      <c r="AG92" s="1">
        <v>43952</v>
      </c>
      <c r="AH92" s="2">
        <v>43980</v>
      </c>
      <c r="AI92" s="2">
        <v>4990684</v>
      </c>
      <c r="AJ92" s="1">
        <v>44562</v>
      </c>
      <c r="AK92" s="2">
        <v>3416</v>
      </c>
      <c r="AL92" s="2">
        <v>217733.01799999998</v>
      </c>
      <c r="AN92" s="2">
        <v>14066</v>
      </c>
      <c r="AO92" s="2">
        <v>1421189.0220000001</v>
      </c>
      <c r="AP92" s="1">
        <v>44593</v>
      </c>
      <c r="AQ92" s="2">
        <v>42012</v>
      </c>
      <c r="AR92" s="2">
        <v>3495278.2128000003</v>
      </c>
      <c r="AS92" s="1">
        <v>44378</v>
      </c>
      <c r="AT92" s="2">
        <v>197534</v>
      </c>
      <c r="AU92" s="2">
        <v>7358021.0351999998</v>
      </c>
      <c r="AV92" s="1">
        <v>44256</v>
      </c>
      <c r="AW92" s="2">
        <v>72170</v>
      </c>
      <c r="AX92" s="2">
        <v>7873279.3392000003</v>
      </c>
      <c r="AY92" s="1">
        <v>44409</v>
      </c>
      <c r="AZ92" s="2">
        <v>196112</v>
      </c>
      <c r="BA92" s="2">
        <v>8872615.3234666679</v>
      </c>
      <c r="BB92" s="1">
        <v>44531</v>
      </c>
      <c r="BF92" s="2">
        <v>1848</v>
      </c>
      <c r="BG92" s="2">
        <v>227425.61099999998</v>
      </c>
      <c r="BH92" s="1">
        <v>44287</v>
      </c>
      <c r="BI92" s="2">
        <v>77458</v>
      </c>
      <c r="BJ92" s="2">
        <v>11504381.156400001</v>
      </c>
      <c r="BK92" s="1">
        <v>45047</v>
      </c>
      <c r="BL92" s="2">
        <v>11760</v>
      </c>
      <c r="BM92" s="2">
        <v>615786.66146666673</v>
      </c>
      <c r="BN92" s="1">
        <v>44228</v>
      </c>
      <c r="BO92" s="2">
        <v>44464</v>
      </c>
      <c r="BP92" s="2">
        <v>4706260.1335000005</v>
      </c>
      <c r="BQ92" s="1">
        <v>44256</v>
      </c>
      <c r="BR92" s="2">
        <v>302340</v>
      </c>
      <c r="BS92" s="2">
        <v>81890709.825000003</v>
      </c>
      <c r="BT92" s="1">
        <v>43952</v>
      </c>
      <c r="BU92" s="2">
        <v>15848</v>
      </c>
      <c r="BV92" s="2">
        <v>1648609.4379666669</v>
      </c>
      <c r="BW92" s="1">
        <v>44287</v>
      </c>
      <c r="BX92" s="2">
        <v>20328</v>
      </c>
      <c r="BY92" s="2">
        <v>1967433.8244</v>
      </c>
      <c r="BZ92" s="1">
        <v>44287</v>
      </c>
      <c r="CD92" s="2">
        <v>7224</v>
      </c>
      <c r="CE92" s="2">
        <v>0.53195100000000006</v>
      </c>
      <c r="CF92" s="1">
        <v>44409</v>
      </c>
      <c r="CG92" s="2">
        <v>0</v>
      </c>
      <c r="CH92" s="2">
        <v>0</v>
      </c>
      <c r="CI92" s="1">
        <v>45292</v>
      </c>
      <c r="CJ92" s="2">
        <v>1512</v>
      </c>
      <c r="CK92" s="2">
        <v>73537.371599999999</v>
      </c>
      <c r="CL92" s="1">
        <v>44317</v>
      </c>
      <c r="CP92" s="2">
        <v>12432</v>
      </c>
      <c r="CQ92" s="2">
        <v>1604965.4416446667</v>
      </c>
      <c r="CR92" s="1">
        <v>44531</v>
      </c>
      <c r="CV92" s="2">
        <v>13720</v>
      </c>
      <c r="CW92" s="2">
        <v>534290.35626666667</v>
      </c>
      <c r="CX92" s="1">
        <v>44805</v>
      </c>
      <c r="DH92" s="2">
        <v>4368</v>
      </c>
      <c r="DI92" s="2">
        <v>188835.39162666668</v>
      </c>
      <c r="DJ92" s="1">
        <v>44805</v>
      </c>
      <c r="DK92" s="2">
        <v>12056</v>
      </c>
      <c r="DL92" s="2">
        <v>1367348.2284000001</v>
      </c>
      <c r="DM92" s="1">
        <v>44287</v>
      </c>
      <c r="DN92" s="2">
        <v>4368</v>
      </c>
      <c r="DO92" s="2">
        <v>226818.6624</v>
      </c>
      <c r="DP92" s="1">
        <v>44378</v>
      </c>
      <c r="DQ92" s="2">
        <v>3248</v>
      </c>
      <c r="DR92" s="2">
        <v>108859.95120000001</v>
      </c>
      <c r="DS92" s="1">
        <v>44866</v>
      </c>
      <c r="DW92" s="2">
        <v>64289435.561111018</v>
      </c>
      <c r="DX92" s="2">
        <v>76604626.97437799</v>
      </c>
    </row>
    <row r="93" spans="1:128">
      <c r="A93">
        <v>2022</v>
      </c>
      <c r="B93" t="str">
        <f t="shared" si="17"/>
        <v xml:space="preserve">SELUMETINIB (KOSELUGO, ACA CAPSULES, 10MG, NA VOL) </v>
      </c>
      <c r="C93" t="s">
        <v>382</v>
      </c>
      <c r="D93" t="s">
        <v>383</v>
      </c>
      <c r="E93" t="s">
        <v>132</v>
      </c>
      <c r="F93" t="s">
        <v>111</v>
      </c>
      <c r="G93" t="s">
        <v>107</v>
      </c>
      <c r="H93" t="s">
        <v>536</v>
      </c>
      <c r="I93" t="s">
        <v>546</v>
      </c>
      <c r="J93" t="str">
        <f t="shared" si="15"/>
        <v>L1</v>
      </c>
      <c r="K93" t="s">
        <v>645</v>
      </c>
      <c r="L93" t="str">
        <f t="shared" si="16"/>
        <v>L1 ANTINEOPLASTICS</v>
      </c>
      <c r="M93" s="6">
        <f t="shared" si="18"/>
        <v>44166</v>
      </c>
      <c r="N93" s="6">
        <f t="shared" si="19"/>
        <v>43221</v>
      </c>
      <c r="O93" s="6">
        <f t="shared" si="20"/>
        <v>44927</v>
      </c>
      <c r="P93" s="6">
        <f t="shared" si="21"/>
        <v>43922</v>
      </c>
      <c r="Q93" s="7">
        <f t="shared" si="22"/>
        <v>25</v>
      </c>
      <c r="R93" s="7">
        <f t="shared" si="23"/>
        <v>56</v>
      </c>
      <c r="S93" s="7">
        <f t="shared" si="24"/>
        <v>56</v>
      </c>
      <c r="T93" s="8">
        <f t="shared" si="25"/>
        <v>4.7668993028575565E-3</v>
      </c>
      <c r="U93">
        <f t="shared" si="26"/>
        <v>21</v>
      </c>
      <c r="V93" s="10">
        <v>128.46834451901566</v>
      </c>
      <c r="W93" s="10">
        <v>110.14180432889059</v>
      </c>
      <c r="X93" s="10">
        <v>110.66747759323081</v>
      </c>
      <c r="Y93" s="10">
        <v>111.64199747678018</v>
      </c>
      <c r="Z93" s="13">
        <f t="shared" si="27"/>
        <v>0.85734586789656642</v>
      </c>
      <c r="AA93" s="13">
        <f t="shared" si="28"/>
        <v>0.86902339945896268</v>
      </c>
      <c r="AB93" s="13">
        <f t="shared" si="29"/>
        <v>0.86143771843226336</v>
      </c>
      <c r="AC93" s="1">
        <v>43922</v>
      </c>
      <c r="AD93" s="1">
        <v>43831</v>
      </c>
      <c r="AE93" s="1">
        <v>43922</v>
      </c>
      <c r="AF93" s="1">
        <v>43831</v>
      </c>
      <c r="AG93" s="1">
        <v>43221</v>
      </c>
      <c r="AH93" s="2">
        <v>12060</v>
      </c>
      <c r="AI93" s="2">
        <v>2155321</v>
      </c>
      <c r="AJ93" s="1">
        <v>44927</v>
      </c>
      <c r="AK93" s="2">
        <v>7380</v>
      </c>
      <c r="AL93" s="2">
        <v>1229665.6683999998</v>
      </c>
      <c r="AQ93" s="2">
        <v>55039</v>
      </c>
      <c r="AR93" s="2">
        <v>8283171.0192</v>
      </c>
      <c r="AS93" s="1">
        <v>44166</v>
      </c>
      <c r="AT93" s="2">
        <v>61855</v>
      </c>
      <c r="AU93" s="2">
        <v>9784734.9072000012</v>
      </c>
      <c r="AV93" s="1">
        <v>44409</v>
      </c>
      <c r="AW93" s="2">
        <v>52799</v>
      </c>
      <c r="AX93" s="2">
        <v>8045278.7184000006</v>
      </c>
      <c r="AY93" s="1">
        <v>45323</v>
      </c>
      <c r="BF93" s="2">
        <v>540</v>
      </c>
      <c r="BG93" s="2">
        <v>98751.926000000007</v>
      </c>
      <c r="BH93" s="1">
        <v>45047</v>
      </c>
      <c r="BI93" s="2">
        <v>6071</v>
      </c>
      <c r="BJ93" s="2">
        <v>874801.02600000007</v>
      </c>
      <c r="BK93" s="1">
        <v>45078</v>
      </c>
      <c r="BL93" s="2">
        <v>600</v>
      </c>
      <c r="BM93" s="2">
        <v>93988.556666666671</v>
      </c>
      <c r="BN93" s="1">
        <v>44348</v>
      </c>
      <c r="BO93" s="2">
        <v>18480</v>
      </c>
      <c r="BP93" s="2">
        <v>2747717.6743333335</v>
      </c>
      <c r="BQ93" s="1">
        <v>44470</v>
      </c>
      <c r="BR93" s="2">
        <v>194600</v>
      </c>
      <c r="BS93" s="2">
        <v>32797172.502999995</v>
      </c>
      <c r="BT93" s="1">
        <v>43922</v>
      </c>
      <c r="BU93" s="2">
        <v>2760</v>
      </c>
      <c r="BV93" s="2">
        <v>504095.14626666671</v>
      </c>
      <c r="BW93" s="1">
        <v>45078</v>
      </c>
      <c r="BX93" s="2">
        <v>7560</v>
      </c>
      <c r="BY93" s="2">
        <v>1823481</v>
      </c>
      <c r="BZ93" s="1">
        <v>44409</v>
      </c>
      <c r="CD93" s="2">
        <v>3000</v>
      </c>
      <c r="CE93" s="2">
        <v>283921.63535866665</v>
      </c>
      <c r="CF93" s="1">
        <v>44593</v>
      </c>
      <c r="CG93" s="2">
        <v>600</v>
      </c>
      <c r="CH93" s="2">
        <v>84175.462800000008</v>
      </c>
      <c r="CI93" s="1">
        <v>44531</v>
      </c>
      <c r="CJ93" s="2">
        <v>2760</v>
      </c>
      <c r="CK93" s="2">
        <v>461241.50159999996</v>
      </c>
      <c r="CL93" s="1">
        <v>44593</v>
      </c>
      <c r="CP93" s="2">
        <v>19680</v>
      </c>
      <c r="CQ93" s="2">
        <v>2816043.3064106666</v>
      </c>
      <c r="CR93" s="1">
        <v>44531</v>
      </c>
      <c r="CV93" s="2">
        <v>0</v>
      </c>
      <c r="CW93" s="2">
        <v>0</v>
      </c>
      <c r="CX93" s="1">
        <v>45261</v>
      </c>
      <c r="DB93" s="2">
        <v>360</v>
      </c>
      <c r="DC93" s="2">
        <v>58009.324173333334</v>
      </c>
      <c r="DD93" s="1">
        <v>44593</v>
      </c>
      <c r="DH93" s="2">
        <v>28140</v>
      </c>
      <c r="DI93" s="2">
        <v>4279630.7270933334</v>
      </c>
      <c r="DJ93" s="1">
        <v>44105</v>
      </c>
      <c r="DK93" s="2">
        <v>38733</v>
      </c>
      <c r="DL93" s="2">
        <v>5861958.1680000005</v>
      </c>
      <c r="DM93" s="1">
        <v>43221</v>
      </c>
      <c r="DN93" s="2">
        <v>720</v>
      </c>
      <c r="DO93" s="2">
        <v>129542.4768</v>
      </c>
      <c r="DP93" s="1">
        <v>44927</v>
      </c>
      <c r="DQ93" s="2">
        <v>2100</v>
      </c>
      <c r="DR93" s="2">
        <v>309020.73840000003</v>
      </c>
      <c r="DS93" s="1">
        <v>45139</v>
      </c>
      <c r="DW93" s="2">
        <v>43526754.018851995</v>
      </c>
      <c r="DX93" s="2">
        <v>39194968.467250675</v>
      </c>
    </row>
    <row r="94" spans="1:128">
      <c r="A94">
        <v>2023</v>
      </c>
      <c r="B94" t="str">
        <f t="shared" si="17"/>
        <v>SETMELANOTIDE (IMCIVREE, FPE VIAL SC, 10MG/1ML, 1ML) (O)</v>
      </c>
      <c r="C94" t="s">
        <v>384</v>
      </c>
      <c r="D94" t="s">
        <v>385</v>
      </c>
      <c r="E94" t="s">
        <v>215</v>
      </c>
      <c r="F94" t="s">
        <v>270</v>
      </c>
      <c r="G94" t="s">
        <v>152</v>
      </c>
      <c r="H94" t="s">
        <v>642</v>
      </c>
      <c r="I94" t="s">
        <v>607</v>
      </c>
      <c r="J94" t="str">
        <f t="shared" si="15"/>
        <v>A8</v>
      </c>
      <c r="K94" t="s">
        <v>682</v>
      </c>
      <c r="L94" t="str">
        <f t="shared" si="16"/>
        <v>A8 ANTIOBESITY PREPARATIONS, EXCLUDING DIETETICS</v>
      </c>
      <c r="M94" s="6">
        <f t="shared" si="18"/>
        <v>44378</v>
      </c>
      <c r="N94" s="6">
        <f t="shared" si="19"/>
        <v>44378</v>
      </c>
      <c r="O94" s="6">
        <f t="shared" si="20"/>
        <v>45108</v>
      </c>
      <c r="P94" s="6" t="str">
        <f t="shared" si="21"/>
        <v/>
      </c>
      <c r="Q94" s="7">
        <f t="shared" si="22"/>
        <v>24</v>
      </c>
      <c r="R94" s="7">
        <f t="shared" si="23"/>
        <v>24</v>
      </c>
      <c r="S94" s="7">
        <f t="shared" si="24"/>
        <v>24</v>
      </c>
      <c r="T94" s="8">
        <f t="shared" si="25"/>
        <v>1.6296253838424606E-3</v>
      </c>
      <c r="U94">
        <f t="shared" si="26"/>
        <v>8</v>
      </c>
      <c r="V94" s="10">
        <v>4234.6206896551721</v>
      </c>
      <c r="W94" s="10">
        <v>4007.4918795698923</v>
      </c>
      <c r="X94" s="10">
        <v>3913.0837591397853</v>
      </c>
      <c r="Y94" s="10" t="s">
        <v>536</v>
      </c>
      <c r="Z94" s="13">
        <f t="shared" si="27"/>
        <v>0.94636383592983031</v>
      </c>
      <c r="AA94" s="13" t="str">
        <f t="shared" si="28"/>
        <v/>
      </c>
      <c r="AB94" s="13">
        <f t="shared" si="29"/>
        <v>0.92406948482992235</v>
      </c>
      <c r="AC94" s="1">
        <v>44256</v>
      </c>
      <c r="AD94" s="1">
        <v>44743</v>
      </c>
      <c r="AE94" s="1">
        <v>44378</v>
      </c>
      <c r="AF94" s="1">
        <v>44743</v>
      </c>
      <c r="AG94" s="1">
        <v>44378</v>
      </c>
      <c r="AH94" s="2">
        <v>174</v>
      </c>
      <c r="AI94" s="2">
        <v>736824</v>
      </c>
      <c r="AJ94" s="1">
        <v>45108</v>
      </c>
      <c r="AQ94" s="2">
        <v>683</v>
      </c>
      <c r="AR94" s="2">
        <v>2859707.4528000001</v>
      </c>
      <c r="AS94" s="1">
        <v>44743</v>
      </c>
      <c r="AT94" s="2">
        <v>2443</v>
      </c>
      <c r="AU94" s="2">
        <v>5994248.1720000003</v>
      </c>
      <c r="AV94" s="1">
        <v>44713</v>
      </c>
      <c r="AW94" s="2">
        <v>304</v>
      </c>
      <c r="AX94" s="2">
        <v>1246986.5496</v>
      </c>
      <c r="AY94" s="1">
        <v>44927</v>
      </c>
      <c r="BI94" s="2">
        <v>200</v>
      </c>
      <c r="BJ94" s="2">
        <v>820380</v>
      </c>
      <c r="BK94" s="1">
        <v>45323</v>
      </c>
      <c r="BL94" s="2">
        <v>31</v>
      </c>
      <c r="BM94" s="2">
        <v>121305.59653333334</v>
      </c>
      <c r="BN94" s="1">
        <v>44378</v>
      </c>
      <c r="BO94" s="2">
        <v>100</v>
      </c>
      <c r="BP94" s="2">
        <v>372591.45</v>
      </c>
      <c r="BQ94" s="1">
        <v>44835</v>
      </c>
      <c r="BX94" s="2">
        <v>0</v>
      </c>
      <c r="BY94" s="2">
        <v>0</v>
      </c>
      <c r="BZ94" s="1">
        <v>45778</v>
      </c>
      <c r="DH94" s="2">
        <v>0</v>
      </c>
      <c r="DI94" s="2">
        <v>0</v>
      </c>
      <c r="DJ94" s="1">
        <v>45809</v>
      </c>
      <c r="DQ94" s="2">
        <v>30</v>
      </c>
      <c r="DR94" s="2">
        <v>55053.464400000004</v>
      </c>
      <c r="DS94" s="1">
        <v>45505</v>
      </c>
      <c r="DW94" s="2">
        <v>5420971.0489333328</v>
      </c>
      <c r="DX94" s="2">
        <v>6786125.6364000002</v>
      </c>
    </row>
    <row r="95" spans="1:128">
      <c r="A95">
        <v>2021</v>
      </c>
      <c r="B95" t="str">
        <f t="shared" si="17"/>
        <v>SOLRIAMFETOL (SUNOSI, ABC FILM-CTD TABS, 150MG, NA VOL) (O)</v>
      </c>
      <c r="C95" t="s">
        <v>386</v>
      </c>
      <c r="D95" t="s">
        <v>387</v>
      </c>
      <c r="E95" t="s">
        <v>105</v>
      </c>
      <c r="F95" t="s">
        <v>147</v>
      </c>
      <c r="G95" t="s">
        <v>107</v>
      </c>
      <c r="H95" t="s">
        <v>642</v>
      </c>
      <c r="I95" t="s">
        <v>564</v>
      </c>
      <c r="J95" t="str">
        <f t="shared" si="15"/>
        <v>N7</v>
      </c>
      <c r="K95" t="s">
        <v>665</v>
      </c>
      <c r="L95" t="str">
        <f t="shared" si="16"/>
        <v>N7 OTHER CENTRAL NERVOUS SYSTEM DRUGS</v>
      </c>
      <c r="M95" s="6">
        <f t="shared" si="18"/>
        <v>43831</v>
      </c>
      <c r="N95" s="6">
        <f t="shared" si="19"/>
        <v>43831</v>
      </c>
      <c r="O95" s="6">
        <f t="shared" si="20"/>
        <v>44409</v>
      </c>
      <c r="P95" s="6">
        <f t="shared" si="21"/>
        <v>43617</v>
      </c>
      <c r="Q95" s="7">
        <f t="shared" si="22"/>
        <v>19</v>
      </c>
      <c r="R95" s="7">
        <f t="shared" si="23"/>
        <v>19</v>
      </c>
      <c r="S95" s="7">
        <f t="shared" si="24"/>
        <v>26</v>
      </c>
      <c r="T95" s="8">
        <f t="shared" si="25"/>
        <v>2.6640388677942189E-3</v>
      </c>
      <c r="U95">
        <f t="shared" si="26"/>
        <v>13</v>
      </c>
      <c r="V95" s="10">
        <v>14.244386752736458</v>
      </c>
      <c r="W95" s="10">
        <v>14.423130883107312</v>
      </c>
      <c r="X95" s="10">
        <v>15.473376984126984</v>
      </c>
      <c r="Y95" s="10">
        <v>38.519518415555901</v>
      </c>
      <c r="Z95" s="13">
        <f t="shared" si="27"/>
        <v>1.0125483907081163</v>
      </c>
      <c r="AA95" s="13">
        <f t="shared" si="28"/>
        <v>2.7041893121973817</v>
      </c>
      <c r="AB95" s="13">
        <f t="shared" si="29"/>
        <v>1.0862789148261807</v>
      </c>
      <c r="AC95" s="1">
        <v>43647</v>
      </c>
      <c r="AD95" s="1">
        <v>43831</v>
      </c>
      <c r="AE95" s="1">
        <v>43617</v>
      </c>
      <c r="AF95" s="1">
        <v>43831</v>
      </c>
      <c r="AG95" s="1">
        <v>43617</v>
      </c>
      <c r="AH95" s="2">
        <v>84392</v>
      </c>
      <c r="AI95" s="2">
        <v>1204527</v>
      </c>
      <c r="AJ95" s="1">
        <v>44409</v>
      </c>
      <c r="AQ95" s="2">
        <v>225224</v>
      </c>
      <c r="AR95" s="2">
        <v>2893067.0868000002</v>
      </c>
      <c r="AS95" s="1">
        <v>43831</v>
      </c>
      <c r="AT95" s="2">
        <v>103095</v>
      </c>
      <c r="AU95" s="2">
        <v>1031251.9668000001</v>
      </c>
      <c r="AV95" s="1">
        <v>43952</v>
      </c>
      <c r="AW95" s="2">
        <v>31466</v>
      </c>
      <c r="AX95" s="2">
        <v>386609.29559999995</v>
      </c>
      <c r="AY95" s="1">
        <v>44317</v>
      </c>
      <c r="BC95" s="2">
        <v>11928</v>
      </c>
      <c r="BD95" s="2">
        <v>124684.33560000001</v>
      </c>
      <c r="BE95" s="1">
        <v>43831</v>
      </c>
      <c r="BF95" s="2">
        <v>140</v>
      </c>
      <c r="BG95" s="2">
        <v>1794.4379999999999</v>
      </c>
      <c r="BH95" s="1">
        <v>45352</v>
      </c>
      <c r="BI95" s="2">
        <v>387</v>
      </c>
      <c r="BJ95" s="2">
        <v>7648.9247999999998</v>
      </c>
      <c r="BK95" s="1">
        <v>45292</v>
      </c>
      <c r="BL95" s="2">
        <v>336</v>
      </c>
      <c r="BM95" s="2">
        <v>4828.4152000000004</v>
      </c>
      <c r="BN95" s="1">
        <v>43831</v>
      </c>
      <c r="BO95" s="2">
        <v>26768</v>
      </c>
      <c r="BP95" s="2">
        <v>316371.18166666664</v>
      </c>
      <c r="BQ95" s="1">
        <v>44075</v>
      </c>
      <c r="BR95" s="2">
        <v>1518720</v>
      </c>
      <c r="BS95" s="2">
        <v>58421404.796999991</v>
      </c>
      <c r="BT95" s="1">
        <v>43617</v>
      </c>
      <c r="BU95" s="2">
        <v>1260</v>
      </c>
      <c r="BV95" s="2">
        <v>25242.056133333332</v>
      </c>
      <c r="BW95" s="1">
        <v>45261</v>
      </c>
      <c r="BX95" s="2">
        <v>4592</v>
      </c>
      <c r="BY95" s="2">
        <v>123860.9724</v>
      </c>
      <c r="BZ95" s="1">
        <v>44166</v>
      </c>
      <c r="CJ95" s="2">
        <v>7252</v>
      </c>
      <c r="CK95" s="2">
        <v>100205.68799999999</v>
      </c>
      <c r="CL95" s="1">
        <v>44287</v>
      </c>
      <c r="DW95" s="2">
        <v>3785976.554033332</v>
      </c>
      <c r="DX95" s="2">
        <v>60855519.603966661</v>
      </c>
    </row>
    <row r="96" spans="1:128">
      <c r="A96">
        <v>2023</v>
      </c>
      <c r="B96" t="str">
        <f t="shared" si="17"/>
        <v>SOMAPACITAN (SOGROYA, FRF P-F PENS, 10MG/1ML, 1.5ML) (B)</v>
      </c>
      <c r="C96" t="s">
        <v>388</v>
      </c>
      <c r="D96" t="s">
        <v>389</v>
      </c>
      <c r="E96" t="s">
        <v>190</v>
      </c>
      <c r="F96" t="s">
        <v>270</v>
      </c>
      <c r="G96" t="s">
        <v>267</v>
      </c>
      <c r="H96" t="s">
        <v>648</v>
      </c>
      <c r="I96" t="s">
        <v>608</v>
      </c>
      <c r="J96" t="str">
        <f t="shared" si="15"/>
        <v>H4</v>
      </c>
      <c r="K96" t="s">
        <v>683</v>
      </c>
      <c r="L96" t="str">
        <f t="shared" si="16"/>
        <v>H4 OTHER HORMONES</v>
      </c>
      <c r="M96" s="6">
        <f t="shared" si="18"/>
        <v>44531</v>
      </c>
      <c r="N96" s="6">
        <f t="shared" si="19"/>
        <v>44531</v>
      </c>
      <c r="O96" s="6" t="str">
        <f t="shared" si="20"/>
        <v/>
      </c>
      <c r="P96" s="6">
        <f t="shared" si="21"/>
        <v>45078</v>
      </c>
      <c r="Q96" s="7" t="str">
        <f t="shared" si="22"/>
        <v/>
      </c>
      <c r="R96" s="7" t="str">
        <f t="shared" si="23"/>
        <v/>
      </c>
      <c r="S96" s="7" t="str">
        <f t="shared" si="24"/>
        <v/>
      </c>
      <c r="T96" s="8">
        <f t="shared" si="25"/>
        <v>0</v>
      </c>
      <c r="U96">
        <f t="shared" si="26"/>
        <v>6</v>
      </c>
      <c r="V96" s="10" t="s">
        <v>536</v>
      </c>
      <c r="W96" s="10">
        <v>1055.5237147667413</v>
      </c>
      <c r="X96" s="10">
        <v>1189.1647821428573</v>
      </c>
      <c r="Y96" s="10">
        <v>4389.0052535107161</v>
      </c>
      <c r="Z96" s="13" t="str">
        <f t="shared" si="27"/>
        <v/>
      </c>
      <c r="AA96" s="13" t="str">
        <f t="shared" si="28"/>
        <v/>
      </c>
      <c r="AB96" s="13" t="str">
        <f t="shared" si="29"/>
        <v/>
      </c>
      <c r="AC96" s="1">
        <v>44228</v>
      </c>
      <c r="AD96" s="1">
        <v>44470</v>
      </c>
      <c r="AE96" s="1">
        <v>44348</v>
      </c>
      <c r="AF96" s="1">
        <v>44470</v>
      </c>
      <c r="AG96" s="1">
        <v>44531</v>
      </c>
      <c r="AT96" s="2">
        <v>932</v>
      </c>
      <c r="AU96" s="2">
        <v>1124697.7236000001</v>
      </c>
      <c r="AV96" s="1">
        <v>45231</v>
      </c>
      <c r="AZ96" s="2">
        <v>33032</v>
      </c>
      <c r="BA96" s="2">
        <v>12485317.131066667</v>
      </c>
      <c r="BB96" s="1">
        <v>44531</v>
      </c>
      <c r="BO96" s="2">
        <v>0</v>
      </c>
      <c r="BP96" s="2">
        <v>0</v>
      </c>
      <c r="BQ96" s="1">
        <v>45566</v>
      </c>
      <c r="BR96" s="2">
        <v>21483</v>
      </c>
      <c r="BS96" s="2">
        <v>82645559.861000001</v>
      </c>
      <c r="BT96" s="1">
        <v>45078</v>
      </c>
      <c r="BU96" s="2">
        <v>29</v>
      </c>
      <c r="BV96" s="2">
        <v>37364.172633333335</v>
      </c>
      <c r="BX96" s="2">
        <v>21</v>
      </c>
      <c r="BY96" s="2">
        <v>23670.200400000002</v>
      </c>
      <c r="BZ96" s="1">
        <v>45261</v>
      </c>
      <c r="DQ96" s="2">
        <v>368</v>
      </c>
      <c r="DR96" s="2">
        <v>333462.09600000002</v>
      </c>
      <c r="DS96" s="1">
        <v>44805</v>
      </c>
      <c r="DW96" s="2">
        <v>11099383.682633333</v>
      </c>
      <c r="DX96" s="2">
        <v>85550687.502066657</v>
      </c>
    </row>
    <row r="97" spans="1:128">
      <c r="A97">
        <v>2021</v>
      </c>
      <c r="B97" t="str">
        <f t="shared" si="17"/>
        <v>SOMATROGON (NGENLA, FRF P-F PENS, 50MG/1ML, 1.2ML) (B,O)</v>
      </c>
      <c r="C97" t="s">
        <v>390</v>
      </c>
      <c r="D97" t="s">
        <v>391</v>
      </c>
      <c r="E97" t="s">
        <v>190</v>
      </c>
      <c r="F97" t="s">
        <v>115</v>
      </c>
      <c r="G97" t="s">
        <v>392</v>
      </c>
      <c r="H97" t="s">
        <v>646</v>
      </c>
      <c r="I97" t="s">
        <v>608</v>
      </c>
      <c r="J97" t="str">
        <f t="shared" si="15"/>
        <v>H4</v>
      </c>
      <c r="K97" t="s">
        <v>683</v>
      </c>
      <c r="L97" t="str">
        <f t="shared" si="16"/>
        <v>H4 OTHER HORMONES</v>
      </c>
      <c r="M97" s="6">
        <f t="shared" si="18"/>
        <v>44593</v>
      </c>
      <c r="N97" s="6">
        <f t="shared" si="19"/>
        <v>44593</v>
      </c>
      <c r="O97" s="6">
        <f t="shared" si="20"/>
        <v>44593</v>
      </c>
      <c r="P97" s="6">
        <f t="shared" si="21"/>
        <v>45170</v>
      </c>
      <c r="Q97" s="7">
        <f t="shared" si="22"/>
        <v>0</v>
      </c>
      <c r="R97" s="7">
        <f t="shared" si="23"/>
        <v>0</v>
      </c>
      <c r="S97" s="7">
        <f t="shared" si="24"/>
        <v>0</v>
      </c>
      <c r="T97" s="8">
        <f t="shared" si="25"/>
        <v>8.1095329497595555E-4</v>
      </c>
      <c r="U97">
        <f t="shared" si="26"/>
        <v>24</v>
      </c>
      <c r="V97" s="10">
        <v>868.58695652173913</v>
      </c>
      <c r="W97" s="10">
        <v>761.60065676855891</v>
      </c>
      <c r="X97" s="10">
        <v>650.71304467871482</v>
      </c>
      <c r="Y97" s="10">
        <v>5008.5526102060057</v>
      </c>
      <c r="Z97" s="13">
        <f t="shared" si="27"/>
        <v>0.87682718586794417</v>
      </c>
      <c r="AA97" s="13">
        <f t="shared" si="28"/>
        <v>5.7663226146784199</v>
      </c>
      <c r="AB97" s="13">
        <f t="shared" si="29"/>
        <v>0.74916280954125591</v>
      </c>
      <c r="AC97" s="1">
        <v>44593</v>
      </c>
      <c r="AD97" s="1">
        <v>44562</v>
      </c>
      <c r="AE97" s="1">
        <v>44593</v>
      </c>
      <c r="AF97" s="1">
        <v>44562</v>
      </c>
      <c r="AG97" s="1">
        <v>44593</v>
      </c>
      <c r="AH97" s="2">
        <v>499</v>
      </c>
      <c r="AI97" s="2">
        <v>366667</v>
      </c>
      <c r="AJ97" s="1">
        <v>44593</v>
      </c>
      <c r="AK97" s="2">
        <v>2747</v>
      </c>
      <c r="AL97" s="2">
        <v>2101019.1768</v>
      </c>
      <c r="AM97" s="1">
        <v>44805</v>
      </c>
      <c r="AN97" s="2">
        <v>124</v>
      </c>
      <c r="AO97" s="2">
        <v>65439.475200000001</v>
      </c>
      <c r="AP97" s="1">
        <v>44805</v>
      </c>
      <c r="AQ97" s="2">
        <v>6424</v>
      </c>
      <c r="AR97" s="2">
        <v>4259238.4428000003</v>
      </c>
      <c r="AS97" s="1">
        <v>45047</v>
      </c>
      <c r="AT97" s="2">
        <v>902</v>
      </c>
      <c r="AU97" s="2">
        <v>1051898.6940000001</v>
      </c>
      <c r="AV97" s="1">
        <v>44652</v>
      </c>
      <c r="AW97" s="2">
        <v>3024</v>
      </c>
      <c r="AX97" s="2">
        <v>2341880.6136000003</v>
      </c>
      <c r="AY97" s="1">
        <v>44986</v>
      </c>
      <c r="AZ97" s="2">
        <v>11770</v>
      </c>
      <c r="BA97" s="2">
        <v>8614390.8264666665</v>
      </c>
      <c r="BB97" s="1">
        <v>44652</v>
      </c>
      <c r="BI97" s="2">
        <v>7472</v>
      </c>
      <c r="BJ97" s="2">
        <v>3791201.2116</v>
      </c>
      <c r="BK97" s="1">
        <v>44958</v>
      </c>
      <c r="BL97" s="2">
        <v>110</v>
      </c>
      <c r="BM97" s="2">
        <v>48801.917733333335</v>
      </c>
      <c r="BN97" s="1">
        <v>44593</v>
      </c>
      <c r="BO97" s="2">
        <v>1241</v>
      </c>
      <c r="BP97" s="2">
        <v>712276.92783333338</v>
      </c>
      <c r="BQ97" s="1">
        <v>44682</v>
      </c>
      <c r="BR97" s="2">
        <v>8393</v>
      </c>
      <c r="BS97" s="2">
        <v>39204828.934</v>
      </c>
      <c r="BT97" s="1">
        <v>45170</v>
      </c>
      <c r="BU97" s="2">
        <v>241</v>
      </c>
      <c r="BV97" s="2">
        <v>235215.28513333335</v>
      </c>
      <c r="BW97" s="1">
        <v>44866</v>
      </c>
      <c r="BX97" s="2">
        <v>13</v>
      </c>
      <c r="BY97" s="2">
        <v>11901.4764</v>
      </c>
      <c r="BZ97" s="1">
        <v>44743</v>
      </c>
      <c r="CD97" s="2">
        <v>1739</v>
      </c>
      <c r="CE97" s="2">
        <v>2421983.4829143332</v>
      </c>
      <c r="CF97" s="1">
        <v>44835</v>
      </c>
      <c r="CG97" s="2">
        <v>61</v>
      </c>
      <c r="CH97" s="2">
        <v>24696.421200000001</v>
      </c>
      <c r="CI97" s="1">
        <v>45200</v>
      </c>
      <c r="CJ97" s="2">
        <v>254</v>
      </c>
      <c r="CK97" s="2">
        <v>115317.0876</v>
      </c>
      <c r="CL97" s="1">
        <v>44866</v>
      </c>
      <c r="CS97" s="2">
        <v>829</v>
      </c>
      <c r="CT97" s="2">
        <v>501523.65120000002</v>
      </c>
      <c r="CU97" s="1">
        <v>44713</v>
      </c>
      <c r="CV97" s="2">
        <v>875</v>
      </c>
      <c r="CW97" s="2">
        <v>175741.12269333331</v>
      </c>
      <c r="CX97" s="1">
        <v>45170</v>
      </c>
      <c r="DB97" s="2">
        <v>306</v>
      </c>
      <c r="DC97" s="2">
        <v>289206.70980000001</v>
      </c>
      <c r="DD97" s="1">
        <v>45413</v>
      </c>
      <c r="DH97" s="2">
        <v>94</v>
      </c>
      <c r="DI97" s="2">
        <v>51538.015573333338</v>
      </c>
      <c r="DJ97" s="1">
        <v>45292</v>
      </c>
      <c r="DK97" s="2">
        <v>26</v>
      </c>
      <c r="DL97" s="2">
        <v>8193.3588</v>
      </c>
      <c r="DM97" s="1">
        <v>44621</v>
      </c>
      <c r="DN97" s="2">
        <v>292</v>
      </c>
      <c r="DO97" s="2">
        <v>124016.09880000001</v>
      </c>
      <c r="DP97" s="1">
        <v>45292</v>
      </c>
      <c r="DQ97" s="2">
        <v>348</v>
      </c>
      <c r="DR97" s="2">
        <v>194450.9424</v>
      </c>
      <c r="DS97" s="1">
        <v>44986</v>
      </c>
      <c r="DT97" s="2">
        <v>12722</v>
      </c>
      <c r="DU97" s="2">
        <v>2213460.2294999999</v>
      </c>
      <c r="DV97" s="1">
        <v>45200</v>
      </c>
      <c r="DW97" s="2">
        <v>14318882.369655667</v>
      </c>
      <c r="DX97" s="2">
        <v>54606004.732392013</v>
      </c>
    </row>
    <row r="98" spans="1:128">
      <c r="A98">
        <v>2024</v>
      </c>
      <c r="B98" t="str">
        <f t="shared" si="17"/>
        <v>SOTATERCEPT (WINREVAIR, FPB VIAL DRY, 45MG, NA VOL) (B,O)</v>
      </c>
      <c r="C98" t="s">
        <v>393</v>
      </c>
      <c r="D98" t="s">
        <v>394</v>
      </c>
      <c r="E98" t="s">
        <v>119</v>
      </c>
      <c r="F98" t="s">
        <v>248</v>
      </c>
      <c r="G98" t="s">
        <v>107</v>
      </c>
      <c r="H98" t="s">
        <v>646</v>
      </c>
      <c r="I98" t="s">
        <v>609</v>
      </c>
      <c r="J98" t="str">
        <f t="shared" si="15"/>
        <v>C6</v>
      </c>
      <c r="K98" t="s">
        <v>652</v>
      </c>
      <c r="L98" t="str">
        <f t="shared" si="16"/>
        <v>C6 OTHER CARDIOVASCULAR PRODUCTS</v>
      </c>
      <c r="M98" s="6">
        <f t="shared" si="18"/>
        <v>45444</v>
      </c>
      <c r="N98" s="6">
        <f t="shared" si="19"/>
        <v>45444</v>
      </c>
      <c r="O98" s="6">
        <f t="shared" si="20"/>
        <v>45689</v>
      </c>
      <c r="P98" s="6">
        <f t="shared" si="21"/>
        <v>45444</v>
      </c>
      <c r="Q98" s="7">
        <f t="shared" si="22"/>
        <v>8</v>
      </c>
      <c r="R98" s="7">
        <f t="shared" si="23"/>
        <v>8</v>
      </c>
      <c r="S98" s="7">
        <f t="shared" si="24"/>
        <v>8</v>
      </c>
      <c r="T98" s="8">
        <f t="shared" si="25"/>
        <v>0</v>
      </c>
      <c r="U98">
        <f t="shared" si="26"/>
        <v>5</v>
      </c>
      <c r="V98" s="10" t="s">
        <v>536</v>
      </c>
      <c r="W98" s="10">
        <v>4708.8221307692311</v>
      </c>
      <c r="X98" s="10">
        <v>9456.398715213676</v>
      </c>
      <c r="Y98" s="10">
        <v>18458.405999999999</v>
      </c>
      <c r="Z98" s="13" t="str">
        <f t="shared" si="27"/>
        <v/>
      </c>
      <c r="AA98" s="13" t="str">
        <f t="shared" si="28"/>
        <v/>
      </c>
      <c r="AB98" s="13" t="str">
        <f t="shared" si="29"/>
        <v/>
      </c>
      <c r="AD98" s="1">
        <v>45383</v>
      </c>
      <c r="AE98" s="1">
        <v>45536</v>
      </c>
      <c r="AF98" s="1">
        <v>45383</v>
      </c>
      <c r="AG98" s="1">
        <v>45444</v>
      </c>
      <c r="AH98" s="2">
        <v>0</v>
      </c>
      <c r="AI98" s="2">
        <v>0</v>
      </c>
      <c r="AJ98" s="1">
        <v>45689</v>
      </c>
      <c r="AQ98" s="2">
        <v>379</v>
      </c>
      <c r="AR98" s="2">
        <v>0</v>
      </c>
      <c r="AS98" s="1">
        <v>45444</v>
      </c>
      <c r="AT98" s="2">
        <v>422</v>
      </c>
      <c r="AU98" s="2">
        <v>4422640.2396</v>
      </c>
      <c r="AV98" s="1">
        <v>45536</v>
      </c>
      <c r="BO98" s="2">
        <v>0</v>
      </c>
      <c r="BP98" s="2">
        <v>0</v>
      </c>
      <c r="BQ98" s="1">
        <v>45809</v>
      </c>
      <c r="BR98" s="2">
        <v>3</v>
      </c>
      <c r="BS98" s="2">
        <v>55375.217999999993</v>
      </c>
      <c r="BT98" s="1">
        <v>45444</v>
      </c>
      <c r="BU98" s="2">
        <v>16</v>
      </c>
      <c r="BV98" s="2">
        <v>155088.17476666669</v>
      </c>
      <c r="BW98" s="1">
        <v>45597</v>
      </c>
      <c r="BX98" s="2">
        <v>61</v>
      </c>
      <c r="BY98" s="2">
        <v>642080.10240000009</v>
      </c>
      <c r="BZ98" s="1">
        <v>45566</v>
      </c>
      <c r="DH98" s="2">
        <v>0</v>
      </c>
      <c r="DI98" s="2">
        <v>0</v>
      </c>
      <c r="DJ98" s="1">
        <v>45597</v>
      </c>
      <c r="DK98" s="2">
        <v>0</v>
      </c>
      <c r="DL98" s="2">
        <v>0</v>
      </c>
      <c r="DM98" s="1">
        <v>45717</v>
      </c>
      <c r="DQ98" s="2">
        <v>32</v>
      </c>
      <c r="DR98" s="2">
        <v>43.256400000000006</v>
      </c>
      <c r="DS98" s="1">
        <v>45474</v>
      </c>
      <c r="DW98" s="2">
        <v>3791257.887333333</v>
      </c>
      <c r="DX98" s="2">
        <v>1483969.1038333334</v>
      </c>
    </row>
    <row r="99" spans="1:128">
      <c r="A99">
        <v>2021</v>
      </c>
      <c r="B99" t="str">
        <f t="shared" si="17"/>
        <v>SOTORASIB (LUMAKRAS, ABC FILM-CTD TABS, 120MG, NA VOL) (C,O)</v>
      </c>
      <c r="C99" t="s">
        <v>395</v>
      </c>
      <c r="D99" t="s">
        <v>396</v>
      </c>
      <c r="E99" t="s">
        <v>105</v>
      </c>
      <c r="F99" t="s">
        <v>360</v>
      </c>
      <c r="G99" t="s">
        <v>107</v>
      </c>
      <c r="H99" t="s">
        <v>650</v>
      </c>
      <c r="I99" t="s">
        <v>541</v>
      </c>
      <c r="J99" t="str">
        <f t="shared" si="15"/>
        <v>L1</v>
      </c>
      <c r="K99" t="s">
        <v>645</v>
      </c>
      <c r="L99" t="str">
        <f t="shared" si="16"/>
        <v>L1 ANTINEOPLASTICS</v>
      </c>
      <c r="M99" s="6">
        <f t="shared" si="18"/>
        <v>44378</v>
      </c>
      <c r="N99" s="6">
        <f t="shared" si="19"/>
        <v>44378</v>
      </c>
      <c r="O99" s="6">
        <f t="shared" si="20"/>
        <v>44470</v>
      </c>
      <c r="P99" s="6">
        <f t="shared" si="21"/>
        <v>44348</v>
      </c>
      <c r="Q99" s="7">
        <f t="shared" si="22"/>
        <v>3</v>
      </c>
      <c r="R99" s="7">
        <f t="shared" si="23"/>
        <v>3</v>
      </c>
      <c r="S99" s="7">
        <f t="shared" si="24"/>
        <v>4</v>
      </c>
      <c r="T99" s="8">
        <f t="shared" si="25"/>
        <v>6.8232656160965013E-3</v>
      </c>
      <c r="U99">
        <f t="shared" si="26"/>
        <v>24</v>
      </c>
      <c r="V99" s="10">
        <v>49.440592948717949</v>
      </c>
      <c r="W99" s="10">
        <v>37.569618749999997</v>
      </c>
      <c r="X99" s="10">
        <v>40.173912243055561</v>
      </c>
      <c r="Y99" s="10">
        <v>105.80265320697374</v>
      </c>
      <c r="Z99" s="13">
        <f t="shared" si="27"/>
        <v>0.75989417823060756</v>
      </c>
      <c r="AA99" s="13">
        <f t="shared" si="28"/>
        <v>2.1399956371218507</v>
      </c>
      <c r="AB99" s="13">
        <f t="shared" si="29"/>
        <v>0.81256938574191018</v>
      </c>
      <c r="AD99" s="1">
        <v>44287</v>
      </c>
      <c r="AE99" s="1">
        <v>44348</v>
      </c>
      <c r="AF99" s="1">
        <v>44287</v>
      </c>
      <c r="AG99" s="1">
        <v>44348</v>
      </c>
      <c r="AH99" s="2">
        <v>62400</v>
      </c>
      <c r="AI99" s="2">
        <v>3085093</v>
      </c>
      <c r="AJ99" s="1">
        <v>44470</v>
      </c>
      <c r="AK99" s="2">
        <v>3840</v>
      </c>
      <c r="AL99" s="2">
        <v>141857.1342</v>
      </c>
      <c r="AM99" s="1">
        <v>44805</v>
      </c>
      <c r="AQ99" s="2">
        <v>79228</v>
      </c>
      <c r="AR99" s="2">
        <v>3641171.6088</v>
      </c>
      <c r="AS99" s="1">
        <v>44378</v>
      </c>
      <c r="AT99" s="2">
        <v>391073</v>
      </c>
      <c r="AU99" s="2">
        <v>9351742.818</v>
      </c>
      <c r="AV99" s="1">
        <v>44593</v>
      </c>
      <c r="AW99" s="2">
        <v>129821</v>
      </c>
      <c r="AX99" s="2">
        <v>5365212.1116000004</v>
      </c>
      <c r="AY99" s="1">
        <v>44986</v>
      </c>
      <c r="AZ99" s="2">
        <v>276920</v>
      </c>
      <c r="BA99" s="2">
        <v>8462484.1304000001</v>
      </c>
      <c r="BB99" s="1">
        <v>44652</v>
      </c>
      <c r="BF99" s="2">
        <v>1920</v>
      </c>
      <c r="BG99" s="2">
        <v>72133.667999999991</v>
      </c>
      <c r="BH99" s="1">
        <v>44621</v>
      </c>
      <c r="BI99" s="2">
        <v>89039</v>
      </c>
      <c r="BJ99" s="2">
        <v>4071972.5375999999</v>
      </c>
      <c r="BK99" s="1">
        <v>45292</v>
      </c>
      <c r="BL99" s="2">
        <v>38160</v>
      </c>
      <c r="BM99" s="2">
        <v>940539.81186666666</v>
      </c>
      <c r="BN99" s="1">
        <v>44562</v>
      </c>
      <c r="BO99" s="2">
        <v>165840</v>
      </c>
      <c r="BP99" s="2">
        <v>7480247.3868333334</v>
      </c>
      <c r="BQ99" s="1">
        <v>44501</v>
      </c>
      <c r="BR99" s="2">
        <v>381630</v>
      </c>
      <c r="BS99" s="2">
        <v>63379347.477999985</v>
      </c>
      <c r="BT99" s="1">
        <v>44348</v>
      </c>
      <c r="BU99" s="2">
        <v>-480</v>
      </c>
      <c r="BV99" s="2">
        <v>-26616.055400000001</v>
      </c>
      <c r="BW99" s="1">
        <v>44593</v>
      </c>
      <c r="BX99" s="2">
        <v>58320</v>
      </c>
      <c r="BY99" s="2">
        <v>2487723.2952000005</v>
      </c>
      <c r="BZ99" s="1">
        <v>44621</v>
      </c>
      <c r="CD99" s="2">
        <v>15360</v>
      </c>
      <c r="CE99" s="2">
        <v>349646.84116366669</v>
      </c>
      <c r="CF99" s="1">
        <v>44562</v>
      </c>
      <c r="CG99" s="2">
        <v>240</v>
      </c>
      <c r="CH99" s="2">
        <v>8308.2119999999995</v>
      </c>
      <c r="CI99" s="1">
        <v>44713</v>
      </c>
      <c r="CJ99" s="2">
        <v>1680</v>
      </c>
      <c r="CK99" s="2">
        <v>73741.720799999996</v>
      </c>
      <c r="CL99" s="1">
        <v>44593</v>
      </c>
      <c r="CP99" s="2">
        <v>1440</v>
      </c>
      <c r="CQ99" s="2">
        <v>57850.433630000007</v>
      </c>
      <c r="CR99" s="1">
        <v>44986</v>
      </c>
      <c r="CS99" s="2">
        <v>240</v>
      </c>
      <c r="CT99" s="2">
        <v>12099.859200000001</v>
      </c>
      <c r="CU99" s="1">
        <v>44652</v>
      </c>
      <c r="CV99" s="2">
        <v>2912</v>
      </c>
      <c r="CW99" s="2">
        <v>96266.04660799999</v>
      </c>
      <c r="CX99" s="1">
        <v>44774</v>
      </c>
      <c r="DB99" s="2">
        <v>1680</v>
      </c>
      <c r="DC99" s="2">
        <v>101999.64889333335</v>
      </c>
      <c r="DD99" s="1">
        <v>44986</v>
      </c>
      <c r="DH99" s="2">
        <v>55200</v>
      </c>
      <c r="DI99" s="2">
        <v>2552130.7496000002</v>
      </c>
      <c r="DJ99" s="1">
        <v>44774</v>
      </c>
      <c r="DK99" s="2">
        <v>12871</v>
      </c>
      <c r="DL99" s="2">
        <v>624714.89520000003</v>
      </c>
      <c r="DM99" s="1">
        <v>44682</v>
      </c>
      <c r="DN99" s="2">
        <v>8880</v>
      </c>
      <c r="DO99" s="2">
        <v>220456.9884</v>
      </c>
      <c r="DP99" s="1">
        <v>44743</v>
      </c>
      <c r="DQ99" s="2">
        <v>9120</v>
      </c>
      <c r="DR99" s="2">
        <v>207632.21160000001</v>
      </c>
      <c r="DS99" s="1">
        <v>44927</v>
      </c>
      <c r="DT99" s="2">
        <v>49200</v>
      </c>
      <c r="DU99" s="2">
        <v>1243600.29</v>
      </c>
      <c r="DV99" s="1">
        <v>45108</v>
      </c>
      <c r="DW99" s="2">
        <v>56972521.248996668</v>
      </c>
      <c r="DX99" s="2">
        <v>57028835.573198333</v>
      </c>
    </row>
    <row r="100" spans="1:128">
      <c r="A100">
        <v>2023</v>
      </c>
      <c r="B100" t="str">
        <f t="shared" si="17"/>
        <v>SPESOLIMAB (SPEVIGO, FQC INFUS.VIA/BOT., 60MG/1ML, 7.5ML) (B,O)</v>
      </c>
      <c r="C100" t="s">
        <v>397</v>
      </c>
      <c r="D100" t="s">
        <v>398</v>
      </c>
      <c r="E100" t="s">
        <v>114</v>
      </c>
      <c r="F100" t="s">
        <v>225</v>
      </c>
      <c r="G100" t="s">
        <v>399</v>
      </c>
      <c r="H100" t="s">
        <v>646</v>
      </c>
      <c r="I100" t="s">
        <v>557</v>
      </c>
      <c r="J100" t="str">
        <f t="shared" si="15"/>
        <v>D5</v>
      </c>
      <c r="K100" t="s">
        <v>641</v>
      </c>
      <c r="L100" t="str">
        <f t="shared" si="16"/>
        <v>D5 NONSTEROIDAL PRODUCTS FOR INFLAMMATORY SKIN
DISORDERS</v>
      </c>
      <c r="M100" s="6">
        <f t="shared" si="18"/>
        <v>44866</v>
      </c>
      <c r="N100" s="6">
        <f t="shared" si="19"/>
        <v>44866</v>
      </c>
      <c r="O100" s="6">
        <f t="shared" si="20"/>
        <v>45047</v>
      </c>
      <c r="P100" s="6">
        <f t="shared" si="21"/>
        <v>44805</v>
      </c>
      <c r="Q100" s="7">
        <f t="shared" si="22"/>
        <v>6</v>
      </c>
      <c r="R100" s="7">
        <f t="shared" si="23"/>
        <v>6</v>
      </c>
      <c r="S100" s="7">
        <f t="shared" si="24"/>
        <v>8</v>
      </c>
      <c r="T100" s="8">
        <f t="shared" si="25"/>
        <v>4.8263472859475502E-5</v>
      </c>
      <c r="U100">
        <f t="shared" si="26"/>
        <v>9</v>
      </c>
      <c r="V100" s="10">
        <v>10911</v>
      </c>
      <c r="W100" s="10">
        <v>12305.7</v>
      </c>
      <c r="X100" s="10">
        <v>11751.223166666667</v>
      </c>
      <c r="Y100" s="10">
        <v>36800.019620689651</v>
      </c>
      <c r="Z100" s="13">
        <f t="shared" si="27"/>
        <v>1.1278251306021447</v>
      </c>
      <c r="AA100" s="13">
        <f t="shared" si="28"/>
        <v>3.3727449015387818</v>
      </c>
      <c r="AB100" s="13">
        <f t="shared" si="29"/>
        <v>1.077006980722818</v>
      </c>
      <c r="AC100" s="1">
        <v>44866</v>
      </c>
      <c r="AD100" s="1">
        <v>44743</v>
      </c>
      <c r="AE100" s="1">
        <v>44805</v>
      </c>
      <c r="AF100" s="1">
        <v>44743</v>
      </c>
      <c r="AG100" s="1">
        <v>44805</v>
      </c>
      <c r="AH100" s="2">
        <v>2</v>
      </c>
      <c r="AI100" s="2">
        <v>21822</v>
      </c>
      <c r="AJ100" s="1">
        <v>45047</v>
      </c>
      <c r="AQ100" s="2">
        <v>51</v>
      </c>
      <c r="AR100" s="2">
        <v>740548.07640000002</v>
      </c>
      <c r="AS100" s="1">
        <v>44986</v>
      </c>
      <c r="AT100" s="2">
        <v>0</v>
      </c>
      <c r="AU100" s="2">
        <v>0</v>
      </c>
      <c r="AV100" s="1">
        <v>44958</v>
      </c>
      <c r="AW100" s="2">
        <v>0</v>
      </c>
      <c r="AX100" s="2">
        <v>0</v>
      </c>
      <c r="AY100" s="1">
        <v>45200</v>
      </c>
      <c r="AZ100" s="2">
        <v>170</v>
      </c>
      <c r="BA100" s="2">
        <v>1190961.4478666666</v>
      </c>
      <c r="BB100" s="1">
        <v>44866</v>
      </c>
      <c r="BC100" s="2">
        <v>2</v>
      </c>
      <c r="BD100" s="2">
        <v>24611.4</v>
      </c>
      <c r="BE100" s="1">
        <v>44896</v>
      </c>
      <c r="BF100" s="2">
        <v>4</v>
      </c>
      <c r="BG100" s="2">
        <v>46509.783333333333</v>
      </c>
      <c r="BH100" s="1">
        <v>45017</v>
      </c>
      <c r="BI100" s="2">
        <v>4</v>
      </c>
      <c r="BJ100" s="2">
        <v>57575.76</v>
      </c>
      <c r="BK100" s="1">
        <v>45383</v>
      </c>
      <c r="BL100" s="2">
        <v>0</v>
      </c>
      <c r="BM100" s="2">
        <v>0</v>
      </c>
      <c r="BN100" s="1">
        <v>44896</v>
      </c>
      <c r="BO100" s="2">
        <v>0</v>
      </c>
      <c r="BP100" s="2">
        <v>0</v>
      </c>
      <c r="BQ100" s="1">
        <v>45231</v>
      </c>
      <c r="BR100" s="2">
        <v>1099</v>
      </c>
      <c r="BS100" s="2">
        <v>17692340.180999998</v>
      </c>
      <c r="BT100" s="1">
        <v>44805</v>
      </c>
      <c r="BX100" s="2">
        <v>6</v>
      </c>
      <c r="BY100" s="2">
        <v>67238.344800000006</v>
      </c>
      <c r="BZ100" s="1">
        <v>44958</v>
      </c>
      <c r="CD100" s="2">
        <v>0</v>
      </c>
      <c r="CE100" s="2">
        <v>0</v>
      </c>
      <c r="CF100" s="1">
        <v>45200</v>
      </c>
      <c r="CJ100" s="2">
        <v>4</v>
      </c>
      <c r="CK100" s="2">
        <v>47500.002</v>
      </c>
      <c r="CL100" s="1">
        <v>44986</v>
      </c>
      <c r="DH100" s="2">
        <v>0</v>
      </c>
      <c r="DI100" s="2">
        <v>0</v>
      </c>
      <c r="DJ100" s="1">
        <v>45200</v>
      </c>
      <c r="DK100" s="2">
        <v>2</v>
      </c>
      <c r="DL100" s="2">
        <v>0</v>
      </c>
      <c r="DM100" s="1">
        <v>45108</v>
      </c>
      <c r="DN100" s="2">
        <v>0</v>
      </c>
      <c r="DO100" s="2">
        <v>0</v>
      </c>
      <c r="DP100" s="1">
        <v>45717</v>
      </c>
      <c r="DW100" s="2">
        <v>10190497.1274</v>
      </c>
      <c r="DX100" s="2">
        <v>9698609.8679999989</v>
      </c>
    </row>
    <row r="101" spans="1:128">
      <c r="A101">
        <v>2021</v>
      </c>
      <c r="B101" t="str">
        <f t="shared" si="17"/>
        <v>TAFASITAMAB (MONJUVI, FQD INF DRY BOTTLE, 200MG, NA VOL) (B,C,O)</v>
      </c>
      <c r="C101" t="s">
        <v>400</v>
      </c>
      <c r="D101" t="s">
        <v>401</v>
      </c>
      <c r="E101" t="s">
        <v>135</v>
      </c>
      <c r="F101" t="s">
        <v>106</v>
      </c>
      <c r="G101" t="s">
        <v>107</v>
      </c>
      <c r="H101" t="s">
        <v>657</v>
      </c>
      <c r="I101" t="s">
        <v>561</v>
      </c>
      <c r="J101" t="str">
        <f t="shared" si="15"/>
        <v>L1</v>
      </c>
      <c r="K101" t="s">
        <v>645</v>
      </c>
      <c r="L101" t="str">
        <f t="shared" si="16"/>
        <v>L1 ANTINEOPLASTICS</v>
      </c>
      <c r="M101" s="6">
        <f t="shared" si="18"/>
        <v>44409</v>
      </c>
      <c r="N101" s="6">
        <f t="shared" si="19"/>
        <v>44409</v>
      </c>
      <c r="O101" s="6" t="str">
        <f t="shared" si="20"/>
        <v/>
      </c>
      <c r="P101" s="6">
        <f t="shared" si="21"/>
        <v>44044</v>
      </c>
      <c r="Q101" s="7" t="str">
        <f t="shared" si="22"/>
        <v/>
      </c>
      <c r="R101" s="7" t="str">
        <f t="shared" si="23"/>
        <v/>
      </c>
      <c r="S101" s="7" t="str">
        <f t="shared" si="24"/>
        <v/>
      </c>
      <c r="T101" s="8">
        <f t="shared" si="25"/>
        <v>0</v>
      </c>
      <c r="U101">
        <f t="shared" si="26"/>
        <v>13</v>
      </c>
      <c r="V101" s="10" t="s">
        <v>536</v>
      </c>
      <c r="W101" s="10" t="e">
        <v>#NUM!</v>
      </c>
      <c r="X101" s="10" t="e">
        <v>#NUM!</v>
      </c>
      <c r="Y101" s="10">
        <v>1629.7789254390686</v>
      </c>
      <c r="Z101" s="13" t="str">
        <f t="shared" si="27"/>
        <v/>
      </c>
      <c r="AA101" s="13" t="str">
        <f t="shared" si="28"/>
        <v/>
      </c>
      <c r="AB101" s="13" t="str">
        <f t="shared" si="29"/>
        <v/>
      </c>
      <c r="AC101" s="1">
        <v>44044</v>
      </c>
      <c r="AD101" s="1">
        <v>44013</v>
      </c>
      <c r="AE101" s="1">
        <v>44044</v>
      </c>
      <c r="AF101" s="1">
        <v>44013</v>
      </c>
      <c r="AG101" s="1">
        <v>44044</v>
      </c>
      <c r="AN101" s="2">
        <v>1345</v>
      </c>
      <c r="AO101" s="2">
        <v>1402527.6144000001</v>
      </c>
      <c r="AP101" s="1">
        <v>45200</v>
      </c>
      <c r="AQ101" s="2">
        <v>1030</v>
      </c>
      <c r="AR101" s="2">
        <v>245848.4952</v>
      </c>
      <c r="AS101" s="1">
        <v>44593</v>
      </c>
      <c r="AT101" s="2">
        <v>5006</v>
      </c>
      <c r="AU101" s="2">
        <v>3798508.56</v>
      </c>
      <c r="AV101" s="1">
        <v>44440</v>
      </c>
      <c r="AW101" s="2">
        <v>6346</v>
      </c>
      <c r="AX101" s="2">
        <v>6680470.6847999999</v>
      </c>
      <c r="AY101" s="1">
        <v>44896</v>
      </c>
      <c r="BI101" s="2">
        <v>3769</v>
      </c>
      <c r="BJ101" s="2">
        <v>4396279.1928000003</v>
      </c>
      <c r="BK101" s="1">
        <v>45047</v>
      </c>
      <c r="BL101" s="2">
        <v>0</v>
      </c>
      <c r="BM101" s="2">
        <v>0</v>
      </c>
      <c r="BN101" s="1">
        <v>44409</v>
      </c>
      <c r="BO101" s="2">
        <v>53</v>
      </c>
      <c r="BP101" s="2">
        <v>57929.995333333332</v>
      </c>
      <c r="BQ101" s="1">
        <v>44593</v>
      </c>
      <c r="BR101" s="2">
        <v>18562</v>
      </c>
      <c r="BS101" s="2">
        <v>30251956.413999993</v>
      </c>
      <c r="BT101" s="1">
        <v>44044</v>
      </c>
      <c r="BX101" s="2">
        <v>1159</v>
      </c>
      <c r="BY101" s="2">
        <v>1351893.7607999998</v>
      </c>
      <c r="BZ101" s="1">
        <v>44501</v>
      </c>
      <c r="CD101" s="2">
        <v>77</v>
      </c>
      <c r="CE101" s="2">
        <v>86483.411466666672</v>
      </c>
      <c r="CF101" s="1">
        <v>44774</v>
      </c>
      <c r="CJ101" s="2">
        <v>46</v>
      </c>
      <c r="CK101" s="2">
        <v>51777.910799999998</v>
      </c>
      <c r="CL101" s="1">
        <v>44440</v>
      </c>
      <c r="CV101" s="2">
        <v>0</v>
      </c>
      <c r="CW101" s="2">
        <v>0</v>
      </c>
      <c r="DB101" s="2">
        <v>0</v>
      </c>
      <c r="DC101" s="2">
        <v>0</v>
      </c>
      <c r="DD101" s="1">
        <v>45689</v>
      </c>
      <c r="DH101" s="2">
        <v>1439</v>
      </c>
      <c r="DI101" s="2">
        <v>1747304.9125333335</v>
      </c>
      <c r="DJ101" s="1">
        <v>44986</v>
      </c>
      <c r="DK101" s="2">
        <v>34</v>
      </c>
      <c r="DL101" s="2">
        <v>42049.695599999999</v>
      </c>
      <c r="DM101" s="1">
        <v>44743</v>
      </c>
      <c r="DQ101" s="2">
        <v>140</v>
      </c>
      <c r="DR101" s="2">
        <v>100623.336</v>
      </c>
      <c r="DS101" s="1">
        <v>45444</v>
      </c>
      <c r="DW101" s="2">
        <v>49253253.879933327</v>
      </c>
      <c r="DX101" s="2">
        <v>960400.10380000004</v>
      </c>
    </row>
    <row r="102" spans="1:128">
      <c r="A102">
        <v>2024</v>
      </c>
      <c r="B102" t="str">
        <f t="shared" si="17"/>
        <v>TALQUETAMAB (TALVEY, FPE VIAL SC, 40MG/1ML, 1ML) (B,C,O)</v>
      </c>
      <c r="C102" t="s">
        <v>402</v>
      </c>
      <c r="D102" t="s">
        <v>403</v>
      </c>
      <c r="E102" t="s">
        <v>215</v>
      </c>
      <c r="F102" t="s">
        <v>216</v>
      </c>
      <c r="G102" t="s">
        <v>152</v>
      </c>
      <c r="H102" t="s">
        <v>657</v>
      </c>
      <c r="I102" t="s">
        <v>561</v>
      </c>
      <c r="J102" t="str">
        <f t="shared" si="15"/>
        <v>L1</v>
      </c>
      <c r="K102" t="s">
        <v>645</v>
      </c>
      <c r="L102" t="str">
        <f t="shared" si="16"/>
        <v>L1 ANTINEOPLASTICS</v>
      </c>
      <c r="M102" s="6">
        <f t="shared" si="18"/>
        <v>45139</v>
      </c>
      <c r="N102" s="6">
        <f t="shared" si="19"/>
        <v>45139</v>
      </c>
      <c r="O102" s="6" t="str">
        <f t="shared" si="20"/>
        <v/>
      </c>
      <c r="P102" s="6">
        <f t="shared" si="21"/>
        <v>45139</v>
      </c>
      <c r="Q102" s="7" t="str">
        <f t="shared" si="22"/>
        <v/>
      </c>
      <c r="R102" s="7" t="str">
        <f t="shared" si="23"/>
        <v/>
      </c>
      <c r="S102" s="7" t="str">
        <f t="shared" si="24"/>
        <v/>
      </c>
      <c r="T102" s="8">
        <f t="shared" si="25"/>
        <v>0</v>
      </c>
      <c r="U102">
        <f t="shared" si="26"/>
        <v>13</v>
      </c>
      <c r="V102" s="10" t="s">
        <v>536</v>
      </c>
      <c r="W102" s="10">
        <v>7289.9832478260869</v>
      </c>
      <c r="X102" s="10">
        <v>7568.9002254480292</v>
      </c>
      <c r="Y102" s="10">
        <v>12525.385757292881</v>
      </c>
      <c r="Z102" s="13" t="str">
        <f t="shared" si="27"/>
        <v/>
      </c>
      <c r="AA102" s="13" t="str">
        <f t="shared" si="28"/>
        <v/>
      </c>
      <c r="AB102" s="13" t="str">
        <f t="shared" si="29"/>
        <v/>
      </c>
      <c r="AD102" s="1">
        <v>45108</v>
      </c>
      <c r="AE102" s="1">
        <v>45139</v>
      </c>
      <c r="AF102" s="1">
        <v>45108</v>
      </c>
      <c r="AG102" s="1">
        <v>45139</v>
      </c>
      <c r="AN102" s="2">
        <v>4</v>
      </c>
      <c r="AO102" s="2">
        <v>32831.607600000003</v>
      </c>
      <c r="AP102" s="1">
        <v>45597</v>
      </c>
      <c r="AT102" s="2">
        <v>2051</v>
      </c>
      <c r="AU102" s="2">
        <v>10916637.058800001</v>
      </c>
      <c r="AV102" s="1">
        <v>45170</v>
      </c>
      <c r="AW102" s="2">
        <v>0</v>
      </c>
      <c r="AX102" s="2">
        <v>0</v>
      </c>
      <c r="AY102" s="1">
        <v>45748</v>
      </c>
      <c r="BF102" s="2">
        <v>8</v>
      </c>
      <c r="BG102" s="2">
        <v>46752.795999999995</v>
      </c>
      <c r="BH102" s="1">
        <v>45261</v>
      </c>
      <c r="BI102" s="2">
        <v>157</v>
      </c>
      <c r="BJ102" s="2">
        <v>871392.72</v>
      </c>
      <c r="BK102" s="1">
        <v>45627</v>
      </c>
      <c r="BL102" s="2">
        <v>4</v>
      </c>
      <c r="BM102" s="2">
        <v>26195.106</v>
      </c>
      <c r="BN102" s="1">
        <v>45139</v>
      </c>
      <c r="BO102" s="2">
        <v>136</v>
      </c>
      <c r="BP102" s="2">
        <v>840078.125</v>
      </c>
      <c r="BQ102" s="1">
        <v>45200</v>
      </c>
      <c r="BR102" s="2">
        <v>9352</v>
      </c>
      <c r="BS102" s="2">
        <v>98198486.287</v>
      </c>
      <c r="BT102" s="1">
        <v>45139</v>
      </c>
      <c r="BU102" s="2">
        <v>221</v>
      </c>
      <c r="BV102" s="2">
        <v>1427782.8899333333</v>
      </c>
      <c r="BW102" s="1">
        <v>45323</v>
      </c>
      <c r="BX102" s="2">
        <v>280</v>
      </c>
      <c r="BY102" s="2">
        <v>1798146.1739999999</v>
      </c>
      <c r="BZ102" s="1">
        <v>45200</v>
      </c>
      <c r="CD102" s="2">
        <v>0</v>
      </c>
      <c r="CE102" s="2">
        <v>0</v>
      </c>
      <c r="CF102" s="1">
        <v>45352</v>
      </c>
      <c r="CJ102" s="2">
        <v>15</v>
      </c>
      <c r="CK102" s="2">
        <v>109617.68400000001</v>
      </c>
      <c r="CL102" s="1">
        <v>45231</v>
      </c>
      <c r="CS102" s="2">
        <v>0</v>
      </c>
      <c r="CT102" s="2">
        <v>0</v>
      </c>
      <c r="CU102" s="1">
        <v>45323</v>
      </c>
      <c r="DH102" s="2">
        <v>0</v>
      </c>
      <c r="DI102" s="2">
        <v>0</v>
      </c>
      <c r="DJ102" s="1">
        <v>45748</v>
      </c>
      <c r="DK102" s="2">
        <v>114</v>
      </c>
      <c r="DL102" s="2">
        <v>904024.45320000011</v>
      </c>
      <c r="DM102" s="1">
        <v>45139</v>
      </c>
      <c r="DN102" s="2">
        <v>1</v>
      </c>
      <c r="DO102" s="2">
        <v>7568.3784000000005</v>
      </c>
      <c r="DP102" s="1">
        <v>45292</v>
      </c>
      <c r="DQ102" s="2">
        <v>18</v>
      </c>
      <c r="DR102" s="2">
        <v>100921.656</v>
      </c>
      <c r="DS102" s="1">
        <v>45566</v>
      </c>
      <c r="DW102" s="2">
        <v>114474139.20486666</v>
      </c>
      <c r="DX102" s="2">
        <v>806295.73106666666</v>
      </c>
    </row>
    <row r="103" spans="1:128">
      <c r="A103">
        <v>2024</v>
      </c>
      <c r="B103" t="str">
        <f t="shared" si="17"/>
        <v>TARLATAMAB (IMDELLTRA, FQD INF DRY BOTTLE, 10MG, NA VOL) (B,C,O)</v>
      </c>
      <c r="C103" t="s">
        <v>404</v>
      </c>
      <c r="D103" t="s">
        <v>405</v>
      </c>
      <c r="E103" t="s">
        <v>135</v>
      </c>
      <c r="F103" t="s">
        <v>111</v>
      </c>
      <c r="G103" t="s">
        <v>107</v>
      </c>
      <c r="H103" t="s">
        <v>657</v>
      </c>
      <c r="I103" t="s">
        <v>561</v>
      </c>
      <c r="J103" t="str">
        <f t="shared" si="15"/>
        <v>L1</v>
      </c>
      <c r="K103" t="s">
        <v>645</v>
      </c>
      <c r="L103" t="str">
        <f t="shared" si="16"/>
        <v>L1 ANTINEOPLASTICS</v>
      </c>
      <c r="M103" s="6">
        <f t="shared" si="18"/>
        <v>45689</v>
      </c>
      <c r="N103" s="6">
        <f t="shared" si="19"/>
        <v>45689</v>
      </c>
      <c r="O103" s="6">
        <f t="shared" si="20"/>
        <v>45597</v>
      </c>
      <c r="P103" s="6">
        <f t="shared" si="21"/>
        <v>45413</v>
      </c>
      <c r="Q103" s="7">
        <f t="shared" si="22"/>
        <v>3</v>
      </c>
      <c r="R103" s="7">
        <f t="shared" si="23"/>
        <v>3</v>
      </c>
      <c r="S103" s="7">
        <f t="shared" si="24"/>
        <v>6</v>
      </c>
      <c r="T103" s="8">
        <f t="shared" si="25"/>
        <v>0</v>
      </c>
      <c r="U103">
        <f t="shared" si="26"/>
        <v>1</v>
      </c>
      <c r="V103" s="10" t="s">
        <v>536</v>
      </c>
      <c r="W103" s="10" t="e">
        <v>#NUM!</v>
      </c>
      <c r="X103" s="10" t="e">
        <v>#NUM!</v>
      </c>
      <c r="Y103" s="10">
        <v>18597.038357381844</v>
      </c>
      <c r="Z103" s="13" t="str">
        <f t="shared" si="27"/>
        <v/>
      </c>
      <c r="AA103" s="13" t="str">
        <f t="shared" si="28"/>
        <v/>
      </c>
      <c r="AB103" s="13" t="str">
        <f t="shared" si="29"/>
        <v/>
      </c>
      <c r="AC103" s="1">
        <v>45413</v>
      </c>
      <c r="AD103" s="1">
        <v>45383</v>
      </c>
      <c r="AE103" s="1">
        <v>45413</v>
      </c>
      <c r="AF103" s="1">
        <v>45383</v>
      </c>
      <c r="AG103" s="1">
        <v>45413</v>
      </c>
      <c r="AH103" s="2">
        <v>0</v>
      </c>
      <c r="AI103" s="2">
        <v>0</v>
      </c>
      <c r="AJ103" s="1">
        <v>45597</v>
      </c>
      <c r="AZ103" s="2">
        <v>0</v>
      </c>
      <c r="BA103" s="2">
        <v>0</v>
      </c>
      <c r="BB103" s="1">
        <v>45748</v>
      </c>
      <c r="BO103" s="2">
        <v>0</v>
      </c>
      <c r="BP103" s="2">
        <v>0</v>
      </c>
      <c r="BQ103" s="1">
        <v>45689</v>
      </c>
      <c r="BR103" s="2">
        <v>5794</v>
      </c>
      <c r="BS103" s="2">
        <v>90904561.956999987</v>
      </c>
      <c r="BT103" s="1">
        <v>45413</v>
      </c>
      <c r="DW103" s="2">
        <v>87438669.563999996</v>
      </c>
      <c r="DX103" s="2">
        <v>3465892.3929999997</v>
      </c>
    </row>
    <row r="104" spans="1:128">
      <c r="A104">
        <v>2022</v>
      </c>
      <c r="B104" t="str">
        <f t="shared" si="17"/>
        <v>TEBENTAFUSP (KIMMTRAK, FQC INFUS.VIA/BOT., 200Y/1ML, 0.5ML) (B,C,O)</v>
      </c>
      <c r="C104" t="s">
        <v>406</v>
      </c>
      <c r="D104" t="s">
        <v>407</v>
      </c>
      <c r="E104" t="s">
        <v>114</v>
      </c>
      <c r="F104" t="s">
        <v>408</v>
      </c>
      <c r="G104" t="s">
        <v>164</v>
      </c>
      <c r="H104" t="s">
        <v>657</v>
      </c>
      <c r="I104" t="s">
        <v>541</v>
      </c>
      <c r="J104" t="str">
        <f t="shared" si="15"/>
        <v>L1</v>
      </c>
      <c r="K104" t="s">
        <v>645</v>
      </c>
      <c r="L104" t="str">
        <f t="shared" si="16"/>
        <v>L1 ANTINEOPLASTICS</v>
      </c>
      <c r="M104" s="6">
        <f t="shared" si="18"/>
        <v>44652</v>
      </c>
      <c r="N104" s="6">
        <f t="shared" si="19"/>
        <v>44652</v>
      </c>
      <c r="O104" s="6">
        <f t="shared" si="20"/>
        <v>45261</v>
      </c>
      <c r="P104" s="6">
        <f t="shared" si="21"/>
        <v>44593</v>
      </c>
      <c r="Q104" s="7">
        <f t="shared" si="22"/>
        <v>20</v>
      </c>
      <c r="R104" s="7">
        <f t="shared" si="23"/>
        <v>20</v>
      </c>
      <c r="S104" s="7">
        <f t="shared" si="24"/>
        <v>22</v>
      </c>
      <c r="T104" s="8">
        <f t="shared" si="25"/>
        <v>7.7530065045015454E-3</v>
      </c>
      <c r="U104">
        <f t="shared" si="26"/>
        <v>16</v>
      </c>
      <c r="V104" s="10">
        <v>18257.651041666668</v>
      </c>
      <c r="W104" s="10">
        <v>16332.441816708862</v>
      </c>
      <c r="X104" s="10">
        <v>16130.37176</v>
      </c>
      <c r="Y104" s="10">
        <v>25420.73634025022</v>
      </c>
      <c r="Z104" s="13">
        <f t="shared" si="27"/>
        <v>0.8945532905320519</v>
      </c>
      <c r="AA104" s="13">
        <f t="shared" si="28"/>
        <v>1.3923333446474757</v>
      </c>
      <c r="AB104" s="13">
        <f t="shared" si="29"/>
        <v>0.88348559862317988</v>
      </c>
      <c r="AC104" s="1">
        <v>44593</v>
      </c>
      <c r="AD104" s="1">
        <v>44562</v>
      </c>
      <c r="AE104" s="1">
        <v>44593</v>
      </c>
      <c r="AF104" s="1">
        <v>44562</v>
      </c>
      <c r="AG104" s="1">
        <v>44593</v>
      </c>
      <c r="AH104" s="2">
        <v>192</v>
      </c>
      <c r="AI104" s="2">
        <v>3505469</v>
      </c>
      <c r="AJ104" s="1">
        <v>45261</v>
      </c>
      <c r="AK104" s="2">
        <v>332</v>
      </c>
      <c r="AL104" s="2">
        <v>4859982.6719999993</v>
      </c>
      <c r="AN104" s="2">
        <v>237</v>
      </c>
      <c r="AO104" s="2">
        <v>3918679.3140000002</v>
      </c>
      <c r="AP104" s="1">
        <v>45200</v>
      </c>
      <c r="AQ104" s="2">
        <v>2521</v>
      </c>
      <c r="AR104" s="2">
        <v>69762645.110400006</v>
      </c>
      <c r="AS104" s="1">
        <v>44652</v>
      </c>
      <c r="AT104" s="2">
        <v>1622</v>
      </c>
      <c r="AU104" s="2">
        <v>23951814.48</v>
      </c>
      <c r="AV104" s="1">
        <v>44682</v>
      </c>
      <c r="AW104" s="2">
        <v>528</v>
      </c>
      <c r="AX104" s="2">
        <v>8835667.1172000002</v>
      </c>
      <c r="AY104" s="1">
        <v>44896</v>
      </c>
      <c r="BI104" s="2">
        <v>11</v>
      </c>
      <c r="BJ104" s="2">
        <v>203962.8756</v>
      </c>
      <c r="BK104" s="1">
        <v>45352</v>
      </c>
      <c r="BL104" s="2">
        <v>70</v>
      </c>
      <c r="BM104" s="2">
        <v>1129126.0231999999</v>
      </c>
      <c r="BN104" s="1">
        <v>44652</v>
      </c>
      <c r="BO104" s="2">
        <v>102</v>
      </c>
      <c r="BP104" s="2">
        <v>1623294.3859999999</v>
      </c>
      <c r="BQ104" s="1">
        <v>45536</v>
      </c>
      <c r="BR104" s="2">
        <v>3277</v>
      </c>
      <c r="BS104" s="2">
        <v>83303752.986999974</v>
      </c>
      <c r="BT104" s="1">
        <v>44593</v>
      </c>
      <c r="BX104" s="2">
        <v>154</v>
      </c>
      <c r="BY104" s="2">
        <v>3046825.6896000002</v>
      </c>
      <c r="BZ104" s="1">
        <v>44927</v>
      </c>
      <c r="CD104" s="2">
        <v>63</v>
      </c>
      <c r="CE104" s="2">
        <v>878336.21316000004</v>
      </c>
      <c r="CF104" s="1">
        <v>44774</v>
      </c>
      <c r="CJ104" s="2">
        <v>0</v>
      </c>
      <c r="CK104" s="2">
        <v>0</v>
      </c>
      <c r="CL104" s="1">
        <v>44958</v>
      </c>
      <c r="DH104" s="2">
        <v>223</v>
      </c>
      <c r="DI104" s="2">
        <v>2630369.8758933335</v>
      </c>
      <c r="DJ104" s="1">
        <v>44958</v>
      </c>
      <c r="DK104" s="2">
        <v>37</v>
      </c>
      <c r="DL104" s="2">
        <v>664827.0024</v>
      </c>
      <c r="DM104" s="1">
        <v>45139</v>
      </c>
      <c r="DN104" s="2">
        <v>6</v>
      </c>
      <c r="DO104" s="2">
        <v>39927.148800000003</v>
      </c>
      <c r="DP104" s="1">
        <v>45474</v>
      </c>
      <c r="DQ104" s="2">
        <v>28</v>
      </c>
      <c r="DR104" s="2">
        <v>117275.55840000001</v>
      </c>
      <c r="DS104" s="1">
        <v>45261</v>
      </c>
      <c r="DW104" s="2">
        <v>203906116.39033332</v>
      </c>
      <c r="DX104" s="2">
        <v>4565839.0633200007</v>
      </c>
    </row>
    <row r="105" spans="1:128">
      <c r="A105">
        <v>2023</v>
      </c>
      <c r="B105" t="str">
        <f t="shared" si="17"/>
        <v>TECLISTAMAB (TECVAYLI, FPE VIAL SC, 90MG/1ML, 1.7ML) (B,C,O)</v>
      </c>
      <c r="C105" t="s">
        <v>409</v>
      </c>
      <c r="D105" t="s">
        <v>410</v>
      </c>
      <c r="E105" t="s">
        <v>215</v>
      </c>
      <c r="F105" t="s">
        <v>411</v>
      </c>
      <c r="G105" t="s">
        <v>412</v>
      </c>
      <c r="H105" t="s">
        <v>657</v>
      </c>
      <c r="I105" t="s">
        <v>561</v>
      </c>
      <c r="J105" t="str">
        <f t="shared" si="15"/>
        <v>L1</v>
      </c>
      <c r="K105" t="s">
        <v>645</v>
      </c>
      <c r="L105" t="str">
        <f t="shared" si="16"/>
        <v>L1 ANTINEOPLASTICS</v>
      </c>
      <c r="M105" s="6">
        <f t="shared" si="18"/>
        <v>44805</v>
      </c>
      <c r="N105" s="6">
        <f t="shared" si="19"/>
        <v>44774</v>
      </c>
      <c r="O105" s="6">
        <f t="shared" si="20"/>
        <v>45778</v>
      </c>
      <c r="P105" s="6">
        <f t="shared" si="21"/>
        <v>44866</v>
      </c>
      <c r="Q105" s="7">
        <f t="shared" si="22"/>
        <v>32</v>
      </c>
      <c r="R105" s="7">
        <f t="shared" si="23"/>
        <v>33</v>
      </c>
      <c r="S105" s="7">
        <f t="shared" si="24"/>
        <v>33</v>
      </c>
      <c r="T105" s="8">
        <f t="shared" si="25"/>
        <v>0</v>
      </c>
      <c r="U105">
        <f t="shared" si="26"/>
        <v>17</v>
      </c>
      <c r="V105" s="10" t="s">
        <v>536</v>
      </c>
      <c r="W105" s="10">
        <v>6076.7692682792822</v>
      </c>
      <c r="X105" s="10">
        <v>6437.2528772050246</v>
      </c>
      <c r="Y105" s="10">
        <v>11586.626230062901</v>
      </c>
      <c r="Z105" s="13" t="str">
        <f t="shared" si="27"/>
        <v/>
      </c>
      <c r="AA105" s="13" t="str">
        <f t="shared" si="28"/>
        <v/>
      </c>
      <c r="AB105" s="13" t="str">
        <f t="shared" si="29"/>
        <v/>
      </c>
      <c r="AC105" s="1">
        <v>44835</v>
      </c>
      <c r="AD105" s="1">
        <v>44835</v>
      </c>
      <c r="AE105" s="1">
        <v>44866</v>
      </c>
      <c r="AF105" s="1">
        <v>44835</v>
      </c>
      <c r="AG105" s="1">
        <v>44774</v>
      </c>
      <c r="AH105" s="2">
        <v>0</v>
      </c>
      <c r="AI105" s="2">
        <v>0</v>
      </c>
      <c r="AJ105" s="1">
        <v>45778</v>
      </c>
      <c r="AN105" s="2">
        <v>1182</v>
      </c>
      <c r="AO105" s="2">
        <v>7680170.8368000006</v>
      </c>
      <c r="AP105" s="1">
        <v>45139</v>
      </c>
      <c r="AQ105" s="2">
        <v>6243</v>
      </c>
      <c r="AR105" s="2">
        <v>8.9496000000000002</v>
      </c>
      <c r="AS105" s="1">
        <v>44805</v>
      </c>
      <c r="AT105" s="2">
        <v>1853</v>
      </c>
      <c r="AU105" s="2">
        <v>4732048.7939999998</v>
      </c>
      <c r="AV105" s="1">
        <v>45170</v>
      </c>
      <c r="AW105" s="2">
        <v>453</v>
      </c>
      <c r="AX105" s="2">
        <v>2374979.2176000001</v>
      </c>
      <c r="AY105" s="1">
        <v>45017</v>
      </c>
      <c r="AZ105" s="2">
        <v>0</v>
      </c>
      <c r="BA105" s="2">
        <v>0</v>
      </c>
      <c r="BB105" s="1">
        <v>45717</v>
      </c>
      <c r="BF105" s="2">
        <v>488</v>
      </c>
      <c r="BG105" s="2">
        <v>2391045.7653333335</v>
      </c>
      <c r="BH105" s="1">
        <v>44835</v>
      </c>
      <c r="BI105" s="2">
        <v>791</v>
      </c>
      <c r="BJ105" s="2">
        <v>4139379.4331999999</v>
      </c>
      <c r="BK105" s="1">
        <v>45413</v>
      </c>
      <c r="BL105" s="2">
        <v>652</v>
      </c>
      <c r="BM105" s="2">
        <v>3546640.0069333338</v>
      </c>
      <c r="BO105" s="2">
        <v>644</v>
      </c>
      <c r="BP105" s="2">
        <v>3175099.2436666666</v>
      </c>
      <c r="BQ105" s="1">
        <v>44958</v>
      </c>
      <c r="BR105" s="2">
        <v>15538</v>
      </c>
      <c r="BS105" s="2">
        <v>164268551.44999999</v>
      </c>
      <c r="BT105" s="1">
        <v>44866</v>
      </c>
      <c r="BU105" s="2">
        <v>362</v>
      </c>
      <c r="BV105" s="2">
        <v>2279697.5025333334</v>
      </c>
      <c r="BW105" s="1">
        <v>44958</v>
      </c>
      <c r="BX105" s="2">
        <v>306</v>
      </c>
      <c r="BY105" s="2">
        <v>1957176.0912000001</v>
      </c>
      <c r="BZ105" s="1">
        <v>44835</v>
      </c>
      <c r="CD105" s="2">
        <v>410</v>
      </c>
      <c r="CE105" s="2">
        <v>2437531.1103196666</v>
      </c>
      <c r="CF105" s="1">
        <v>45017</v>
      </c>
      <c r="CJ105" s="2">
        <v>199</v>
      </c>
      <c r="CK105" s="2">
        <v>1204538.5967999999</v>
      </c>
      <c r="CL105" s="1">
        <v>44866</v>
      </c>
      <c r="CP105" s="2">
        <v>0</v>
      </c>
      <c r="CQ105" s="2">
        <v>0</v>
      </c>
      <c r="CR105" s="1">
        <v>45505</v>
      </c>
      <c r="CS105" s="2">
        <v>0</v>
      </c>
      <c r="CT105" s="2">
        <v>0</v>
      </c>
      <c r="CU105" s="1">
        <v>45108</v>
      </c>
      <c r="CV105" s="2">
        <v>0</v>
      </c>
      <c r="CW105" s="2">
        <v>0</v>
      </c>
      <c r="CX105" s="1">
        <v>45261</v>
      </c>
      <c r="DB105" s="2">
        <v>0</v>
      </c>
      <c r="DC105" s="2">
        <v>0</v>
      </c>
      <c r="DD105" s="1">
        <v>45383</v>
      </c>
      <c r="DH105" s="2">
        <v>732</v>
      </c>
      <c r="DI105" s="2">
        <v>2844161.02416</v>
      </c>
      <c r="DJ105" s="1">
        <v>44774</v>
      </c>
      <c r="DK105" s="2">
        <v>182</v>
      </c>
      <c r="DL105" s="2">
        <v>1539441.5784</v>
      </c>
      <c r="DM105" s="1">
        <v>44866</v>
      </c>
      <c r="DN105" s="2">
        <v>8</v>
      </c>
      <c r="DO105" s="2">
        <v>55069.872000000003</v>
      </c>
      <c r="DP105" s="1">
        <v>44986</v>
      </c>
      <c r="DQ105" s="2">
        <v>328</v>
      </c>
      <c r="DR105" s="2">
        <v>1499562.1608000002</v>
      </c>
      <c r="DS105" s="1">
        <v>45352</v>
      </c>
      <c r="DW105" s="2">
        <v>203212271.81914634</v>
      </c>
      <c r="DX105" s="2">
        <v>2912829.8142000004</v>
      </c>
    </row>
    <row r="106" spans="1:128">
      <c r="A106">
        <v>2021</v>
      </c>
      <c r="B106" t="str">
        <f t="shared" si="17"/>
        <v>TECOVIRIMAT (TECOVIRIMAT SIGA, ACA CAPSULES, 200MG, NA VOL) (O)</v>
      </c>
      <c r="C106" t="s">
        <v>413</v>
      </c>
      <c r="D106" t="s">
        <v>414</v>
      </c>
      <c r="E106" t="s">
        <v>132</v>
      </c>
      <c r="F106" t="s">
        <v>106</v>
      </c>
      <c r="G106" t="s">
        <v>107</v>
      </c>
      <c r="H106" t="s">
        <v>642</v>
      </c>
      <c r="I106" t="s">
        <v>611</v>
      </c>
      <c r="J106" t="str">
        <f t="shared" si="15"/>
        <v>J5</v>
      </c>
      <c r="K106" t="s">
        <v>674</v>
      </c>
      <c r="L106" t="str">
        <f t="shared" si="16"/>
        <v>J5  ANTIVIRALS FOR SYSTEMIC USE</v>
      </c>
      <c r="M106" s="6">
        <f t="shared" si="18"/>
        <v>44774</v>
      </c>
      <c r="N106" s="6">
        <f t="shared" si="19"/>
        <v>44774</v>
      </c>
      <c r="O106" s="6" t="str">
        <f t="shared" si="20"/>
        <v/>
      </c>
      <c r="P106" s="6" t="str">
        <f t="shared" si="21"/>
        <v/>
      </c>
      <c r="Q106" s="7" t="str">
        <f t="shared" si="22"/>
        <v/>
      </c>
      <c r="R106" s="7" t="str">
        <f t="shared" si="23"/>
        <v/>
      </c>
      <c r="S106" s="7" t="str">
        <f t="shared" si="24"/>
        <v/>
      </c>
      <c r="T106" s="8">
        <f t="shared" si="25"/>
        <v>0</v>
      </c>
      <c r="U106">
        <f t="shared" si="26"/>
        <v>1</v>
      </c>
      <c r="V106" s="10" t="s">
        <v>536</v>
      </c>
      <c r="W106" s="10">
        <v>16.956408730158728</v>
      </c>
      <c r="X106" s="10">
        <v>16.956408730158728</v>
      </c>
      <c r="Y106" s="10" t="s">
        <v>536</v>
      </c>
      <c r="Z106" s="13" t="str">
        <f t="shared" si="27"/>
        <v/>
      </c>
      <c r="AA106" s="13" t="str">
        <f t="shared" si="28"/>
        <v/>
      </c>
      <c r="AB106" s="13" t="str">
        <f t="shared" si="29"/>
        <v/>
      </c>
      <c r="AD106" s="1">
        <v>44743</v>
      </c>
      <c r="AF106" s="1">
        <v>44743</v>
      </c>
      <c r="AG106" s="1">
        <v>44774</v>
      </c>
      <c r="AQ106" s="2">
        <v>0</v>
      </c>
      <c r="AR106" s="2">
        <v>0</v>
      </c>
      <c r="AS106" s="1">
        <v>44774</v>
      </c>
      <c r="BF106" s="2">
        <v>84</v>
      </c>
      <c r="BG106" s="2">
        <v>1424.3383333333331</v>
      </c>
      <c r="BH106" s="1">
        <v>44958</v>
      </c>
      <c r="BO106" s="2">
        <v>84</v>
      </c>
      <c r="BP106" s="2">
        <v>0</v>
      </c>
      <c r="BQ106" s="1">
        <v>44774</v>
      </c>
      <c r="DE106" s="2">
        <v>336</v>
      </c>
      <c r="DF106" s="2">
        <v>0</v>
      </c>
      <c r="DK106" s="2">
        <v>0</v>
      </c>
      <c r="DL106" s="2">
        <v>0</v>
      </c>
      <c r="DM106" s="1">
        <v>44866</v>
      </c>
      <c r="DW106" s="2">
        <v>-1424.0846666666666</v>
      </c>
      <c r="DX106" s="2">
        <v>2848.4229999999998</v>
      </c>
    </row>
    <row r="107" spans="1:128">
      <c r="A107">
        <v>2021</v>
      </c>
      <c r="B107" t="str">
        <f t="shared" si="17"/>
        <v>TEPOTINIB (TEPMETKO, ABC FILM-CTD TABS, 225MG, NA VOL) (C,O)</v>
      </c>
      <c r="C107" t="s">
        <v>415</v>
      </c>
      <c r="D107" t="s">
        <v>416</v>
      </c>
      <c r="E107" t="s">
        <v>105</v>
      </c>
      <c r="F107" t="s">
        <v>417</v>
      </c>
      <c r="G107" t="s">
        <v>107</v>
      </c>
      <c r="H107" t="s">
        <v>650</v>
      </c>
      <c r="I107" t="s">
        <v>539</v>
      </c>
      <c r="J107" t="str">
        <f t="shared" si="15"/>
        <v>L1</v>
      </c>
      <c r="K107" t="s">
        <v>645</v>
      </c>
      <c r="L107" t="str">
        <f t="shared" si="16"/>
        <v>L1 ANTINEOPLASTICS</v>
      </c>
      <c r="M107" s="6">
        <f t="shared" si="18"/>
        <v>43983</v>
      </c>
      <c r="N107" s="6">
        <f t="shared" si="19"/>
        <v>43983</v>
      </c>
      <c r="O107" s="6">
        <f t="shared" si="20"/>
        <v>44501</v>
      </c>
      <c r="P107" s="6">
        <f t="shared" si="21"/>
        <v>44228</v>
      </c>
      <c r="Q107" s="7">
        <f t="shared" si="22"/>
        <v>17</v>
      </c>
      <c r="R107" s="7">
        <f t="shared" si="23"/>
        <v>17</v>
      </c>
      <c r="S107" s="7">
        <f t="shared" si="24"/>
        <v>17</v>
      </c>
      <c r="T107" s="8">
        <f t="shared" si="25"/>
        <v>1.8646836688532321E-3</v>
      </c>
      <c r="U107">
        <f t="shared" si="26"/>
        <v>16</v>
      </c>
      <c r="V107" s="10">
        <v>152.73623188405796</v>
      </c>
      <c r="W107" s="10">
        <v>186.64433657292508</v>
      </c>
      <c r="X107" s="10">
        <v>187.91835372556031</v>
      </c>
      <c r="Y107" s="10">
        <v>538.76046448433635</v>
      </c>
      <c r="Z107" s="13">
        <f t="shared" si="27"/>
        <v>1.2220043291012099</v>
      </c>
      <c r="AA107" s="13">
        <f t="shared" si="28"/>
        <v>3.5273913585435923</v>
      </c>
      <c r="AB107" s="13">
        <f t="shared" si="29"/>
        <v>1.23034561876719</v>
      </c>
      <c r="AD107" s="1">
        <v>43922</v>
      </c>
      <c r="AE107" s="1">
        <v>43983</v>
      </c>
      <c r="AF107" s="1">
        <v>43922</v>
      </c>
      <c r="AG107" s="1">
        <v>43983</v>
      </c>
      <c r="AH107" s="2">
        <v>5520</v>
      </c>
      <c r="AI107" s="2">
        <v>843104</v>
      </c>
      <c r="AJ107" s="1">
        <v>44501</v>
      </c>
      <c r="AK107" s="2">
        <v>480</v>
      </c>
      <c r="AL107" s="2">
        <v>59577.60639999999</v>
      </c>
      <c r="AN107" s="2">
        <v>0</v>
      </c>
      <c r="AO107" s="2">
        <v>0</v>
      </c>
      <c r="AP107" s="1">
        <v>44958</v>
      </c>
      <c r="AT107" s="2">
        <v>32692</v>
      </c>
      <c r="AU107" s="2">
        <v>2590548.2327999999</v>
      </c>
      <c r="AV107" s="1">
        <v>44621</v>
      </c>
      <c r="AW107" s="2">
        <v>5013</v>
      </c>
      <c r="AX107" s="2">
        <v>1094158.7052</v>
      </c>
      <c r="AY107" s="1">
        <v>44986</v>
      </c>
      <c r="AZ107" s="2">
        <v>81330</v>
      </c>
      <c r="BA107" s="2">
        <v>8512048.5639999993</v>
      </c>
      <c r="BB107" s="1">
        <v>43983</v>
      </c>
      <c r="BF107" s="2">
        <v>0</v>
      </c>
      <c r="BG107" s="2">
        <v>0</v>
      </c>
      <c r="BH107" s="1">
        <v>44713</v>
      </c>
      <c r="BI107" s="2">
        <v>3171</v>
      </c>
      <c r="BJ107" s="2">
        <v>670080.41760000004</v>
      </c>
      <c r="BK107" s="1">
        <v>44986</v>
      </c>
      <c r="BL107" s="2">
        <v>2760</v>
      </c>
      <c r="BM107" s="2">
        <v>511622.08160000003</v>
      </c>
      <c r="BN107" s="1">
        <v>44593</v>
      </c>
      <c r="BO107" s="2">
        <v>27960</v>
      </c>
      <c r="BP107" s="2">
        <v>5254197.1701666666</v>
      </c>
      <c r="BQ107" s="1">
        <v>44652</v>
      </c>
      <c r="BR107" s="2">
        <v>28410</v>
      </c>
      <c r="BS107" s="2">
        <v>15306184.795999996</v>
      </c>
      <c r="BT107" s="1">
        <v>44228</v>
      </c>
      <c r="BU107" s="2">
        <v>4140</v>
      </c>
      <c r="BV107" s="2">
        <v>657909.7416666667</v>
      </c>
      <c r="BW107" s="1">
        <v>44409</v>
      </c>
      <c r="BX107" s="2">
        <v>5820</v>
      </c>
      <c r="BY107" s="2">
        <v>1130286.7488000002</v>
      </c>
      <c r="BZ107" s="1">
        <v>44652</v>
      </c>
      <c r="CD107" s="2">
        <v>840</v>
      </c>
      <c r="CE107" s="2">
        <v>179356.14550000001</v>
      </c>
      <c r="CF107" s="1">
        <v>44896</v>
      </c>
      <c r="CJ107" s="2">
        <v>1200</v>
      </c>
      <c r="CK107" s="2">
        <v>212828.946</v>
      </c>
      <c r="CL107" s="1">
        <v>44713</v>
      </c>
      <c r="CS107" s="2">
        <v>900</v>
      </c>
      <c r="CT107" s="2">
        <v>92237.560800000007</v>
      </c>
      <c r="CU107" s="1">
        <v>44652</v>
      </c>
      <c r="CV107" s="2">
        <v>0</v>
      </c>
      <c r="CW107" s="2">
        <v>0</v>
      </c>
      <c r="CX107" s="1">
        <v>44958</v>
      </c>
      <c r="DH107" s="2">
        <v>780</v>
      </c>
      <c r="DI107" s="2">
        <v>170675.67024000001</v>
      </c>
      <c r="DJ107" s="1">
        <v>44713</v>
      </c>
      <c r="DK107" s="2">
        <v>3128</v>
      </c>
      <c r="DL107" s="2">
        <v>703325.19839999999</v>
      </c>
      <c r="DM107" s="1">
        <v>44409</v>
      </c>
      <c r="DW107" s="2">
        <v>19244862.300673332</v>
      </c>
      <c r="DX107" s="2">
        <v>18743279.284499995</v>
      </c>
    </row>
    <row r="108" spans="1:128">
      <c r="A108">
        <v>2022</v>
      </c>
      <c r="B108" t="str">
        <f t="shared" si="17"/>
        <v>TEZEPELUMAB (TEZSPIRE, FNH PREFIL AUTOINJ, 110MG/1ML, 1.91ML) (B)</v>
      </c>
      <c r="C108" t="s">
        <v>418</v>
      </c>
      <c r="D108" t="s">
        <v>419</v>
      </c>
      <c r="E108" t="s">
        <v>150</v>
      </c>
      <c r="F108" t="s">
        <v>420</v>
      </c>
      <c r="G108" t="s">
        <v>421</v>
      </c>
      <c r="H108" t="s">
        <v>648</v>
      </c>
      <c r="I108" t="s">
        <v>612</v>
      </c>
      <c r="J108" t="str">
        <f t="shared" si="15"/>
        <v>R3</v>
      </c>
      <c r="K108" t="s">
        <v>684</v>
      </c>
      <c r="L108" t="str">
        <f t="shared" si="16"/>
        <v>R3 ANTI-ASTHMA AND COPD PRODUCTS</v>
      </c>
      <c r="M108" s="6">
        <f t="shared" si="18"/>
        <v>44805</v>
      </c>
      <c r="N108" s="6">
        <f t="shared" si="19"/>
        <v>44743</v>
      </c>
      <c r="O108" s="6">
        <f t="shared" si="20"/>
        <v>44835</v>
      </c>
      <c r="P108" s="6">
        <f t="shared" si="21"/>
        <v>44562</v>
      </c>
      <c r="Q108" s="7">
        <f t="shared" si="22"/>
        <v>1</v>
      </c>
      <c r="R108" s="7">
        <f t="shared" si="23"/>
        <v>3</v>
      </c>
      <c r="S108" s="7">
        <f t="shared" si="24"/>
        <v>9</v>
      </c>
      <c r="T108" s="8">
        <f t="shared" si="25"/>
        <v>4.1345670817574516E-2</v>
      </c>
      <c r="U108">
        <f t="shared" si="26"/>
        <v>23</v>
      </c>
      <c r="V108" s="10">
        <v>1918.4377096846342</v>
      </c>
      <c r="W108" s="10">
        <v>1412.2461038903625</v>
      </c>
      <c r="X108" s="10">
        <v>1566.7393500000001</v>
      </c>
      <c r="Y108" s="10">
        <v>5562.3199445711889</v>
      </c>
      <c r="Z108" s="13">
        <f t="shared" si="27"/>
        <v>0.73614384077266548</v>
      </c>
      <c r="AA108" s="13">
        <f t="shared" si="28"/>
        <v>2.8994008596117311</v>
      </c>
      <c r="AB108" s="13">
        <f t="shared" si="29"/>
        <v>0.81667460042658946</v>
      </c>
      <c r="AC108" s="1">
        <v>44562</v>
      </c>
      <c r="AD108" s="1">
        <v>44562</v>
      </c>
      <c r="AE108" s="1">
        <v>44562</v>
      </c>
      <c r="AF108" s="1">
        <v>44562</v>
      </c>
      <c r="AG108" s="1">
        <v>44562</v>
      </c>
      <c r="AH108" s="2">
        <v>9756</v>
      </c>
      <c r="AI108" s="2">
        <v>18694163</v>
      </c>
      <c r="AJ108" s="1">
        <v>44835</v>
      </c>
      <c r="AN108" s="2">
        <v>1913</v>
      </c>
      <c r="AO108" s="2">
        <v>3138836.5272000004</v>
      </c>
      <c r="AP108" s="1">
        <v>44958</v>
      </c>
      <c r="AQ108" s="2">
        <v>10965</v>
      </c>
      <c r="AR108" s="2">
        <v>14833687.545600001</v>
      </c>
      <c r="AS108" s="1">
        <v>45047</v>
      </c>
      <c r="AT108" s="2">
        <v>19069</v>
      </c>
      <c r="AU108" s="2">
        <v>26577325.816799998</v>
      </c>
      <c r="AV108" s="1">
        <v>44866</v>
      </c>
      <c r="AW108" s="2">
        <v>4359</v>
      </c>
      <c r="AX108" s="2">
        <v>6886034.0472000008</v>
      </c>
      <c r="AY108" s="1">
        <v>45292</v>
      </c>
      <c r="AZ108" s="2">
        <v>19415</v>
      </c>
      <c r="BA108" s="2">
        <v>24384115.479733333</v>
      </c>
      <c r="BB108" s="1">
        <v>44866</v>
      </c>
      <c r="BC108" s="2">
        <v>104</v>
      </c>
      <c r="BD108" s="2">
        <v>162940.89240000001</v>
      </c>
      <c r="BE108" s="1">
        <v>44805</v>
      </c>
      <c r="BF108" s="2">
        <v>432</v>
      </c>
      <c r="BG108" s="2">
        <v>610090.27549999999</v>
      </c>
      <c r="BH108" s="1">
        <v>44986</v>
      </c>
      <c r="BI108" s="2">
        <v>8544</v>
      </c>
      <c r="BJ108" s="2">
        <v>13840234.214400001</v>
      </c>
      <c r="BK108" s="1">
        <v>45200</v>
      </c>
      <c r="BL108" s="2">
        <v>991</v>
      </c>
      <c r="BM108" s="2">
        <v>1187688.5580000002</v>
      </c>
      <c r="BN108" s="1">
        <v>44805</v>
      </c>
      <c r="BO108" s="2">
        <v>10581</v>
      </c>
      <c r="BP108" s="2">
        <v>20993114.159000002</v>
      </c>
      <c r="BQ108" s="1">
        <v>44927</v>
      </c>
      <c r="BR108" s="2">
        <v>92652</v>
      </c>
      <c r="BS108" s="2">
        <v>487933911.05399996</v>
      </c>
      <c r="BT108" s="1">
        <v>44562</v>
      </c>
      <c r="BU108" s="2">
        <v>1582</v>
      </c>
      <c r="BV108" s="2">
        <v>2728281.1656666668</v>
      </c>
      <c r="BW108" s="1">
        <v>44743</v>
      </c>
      <c r="BX108" s="2">
        <v>3096</v>
      </c>
      <c r="BY108" s="2">
        <v>5079792.96</v>
      </c>
      <c r="BZ108" s="1">
        <v>44866</v>
      </c>
      <c r="CD108" s="2">
        <v>303</v>
      </c>
      <c r="CE108" s="2">
        <v>256439.214423</v>
      </c>
      <c r="CF108" s="1">
        <v>44958</v>
      </c>
      <c r="CJ108" s="2">
        <v>439</v>
      </c>
      <c r="CK108" s="2">
        <v>617968.38840000005</v>
      </c>
      <c r="CP108" s="2">
        <v>128</v>
      </c>
      <c r="CQ108" s="2">
        <v>173477.10593333334</v>
      </c>
      <c r="CR108" s="1">
        <v>45323</v>
      </c>
      <c r="CS108" s="2">
        <v>3</v>
      </c>
      <c r="CT108" s="2">
        <v>5131.1040000000003</v>
      </c>
      <c r="CU108" s="1">
        <v>45505</v>
      </c>
      <c r="CY108" s="2">
        <v>132</v>
      </c>
      <c r="CZ108" s="2">
        <v>216580.32</v>
      </c>
      <c r="DA108" s="1">
        <v>45017</v>
      </c>
      <c r="DB108" s="2">
        <v>220</v>
      </c>
      <c r="DC108" s="2">
        <v>463971.25718666671</v>
      </c>
      <c r="DD108" s="1">
        <v>45231</v>
      </c>
      <c r="DH108" s="2">
        <v>1432</v>
      </c>
      <c r="DI108" s="2">
        <v>2135063.5443733335</v>
      </c>
      <c r="DJ108" s="1">
        <v>44927</v>
      </c>
      <c r="DK108" s="2">
        <v>134</v>
      </c>
      <c r="DL108" s="2">
        <v>242137.39440000002</v>
      </c>
      <c r="DM108" s="1">
        <v>45078</v>
      </c>
      <c r="DQ108" s="2">
        <v>2</v>
      </c>
      <c r="DR108" s="2">
        <v>1846.6007999999999</v>
      </c>
      <c r="DS108" s="1">
        <v>45231</v>
      </c>
      <c r="DW108" s="2">
        <v>271618111.97203267</v>
      </c>
      <c r="DX108" s="2">
        <v>359544718.65298361</v>
      </c>
    </row>
    <row r="109" spans="1:128">
      <c r="A109">
        <v>2021</v>
      </c>
      <c r="B109" t="str">
        <f t="shared" si="17"/>
        <v>TILDRAKIZUMAB (ILUMYA, FNE P-F SYRNG SC, 100MG/1ML, 1ML) (B)</v>
      </c>
      <c r="C109" t="s">
        <v>422</v>
      </c>
      <c r="D109" t="s">
        <v>423</v>
      </c>
      <c r="E109" t="s">
        <v>265</v>
      </c>
      <c r="F109" t="s">
        <v>191</v>
      </c>
      <c r="G109" t="s">
        <v>152</v>
      </c>
      <c r="H109" t="s">
        <v>648</v>
      </c>
      <c r="I109" t="s">
        <v>557</v>
      </c>
      <c r="J109" t="str">
        <f t="shared" si="15"/>
        <v>D5</v>
      </c>
      <c r="K109" t="s">
        <v>641</v>
      </c>
      <c r="L109" t="str">
        <f t="shared" si="16"/>
        <v>D5 NONSTEROIDAL PRODUCTS FOR INFLAMMATORY SKIN
DISORDERS</v>
      </c>
      <c r="M109" s="6">
        <f t="shared" si="18"/>
        <v>43344</v>
      </c>
      <c r="N109" s="6">
        <f t="shared" si="19"/>
        <v>43344</v>
      </c>
      <c r="O109" s="6">
        <f t="shared" si="20"/>
        <v>44409</v>
      </c>
      <c r="P109" s="6">
        <f t="shared" si="21"/>
        <v>43374</v>
      </c>
      <c r="Q109" s="7">
        <f t="shared" si="22"/>
        <v>35</v>
      </c>
      <c r="R109" s="7">
        <f t="shared" si="23"/>
        <v>35</v>
      </c>
      <c r="S109" s="7">
        <f t="shared" si="24"/>
        <v>35</v>
      </c>
      <c r="T109" s="8">
        <f t="shared" si="25"/>
        <v>1.3488497221116979E-2</v>
      </c>
      <c r="U109">
        <f t="shared" si="26"/>
        <v>21</v>
      </c>
      <c r="V109" s="10">
        <v>5159.6717428087986</v>
      </c>
      <c r="W109" s="10">
        <v>3114.5575003890235</v>
      </c>
      <c r="X109" s="10">
        <v>3114.5575003890235</v>
      </c>
      <c r="Y109" s="10">
        <v>17574.867696618974</v>
      </c>
      <c r="Z109" s="13">
        <f t="shared" si="27"/>
        <v>0.60363481547636888</v>
      </c>
      <c r="AA109" s="13">
        <f t="shared" si="28"/>
        <v>3.4061987995871319</v>
      </c>
      <c r="AB109" s="13">
        <f t="shared" si="29"/>
        <v>0.60363481547636888</v>
      </c>
      <c r="AC109" s="1">
        <v>43374</v>
      </c>
      <c r="AD109" s="1">
        <v>43831</v>
      </c>
      <c r="AE109" s="1">
        <v>43374</v>
      </c>
      <c r="AF109" s="1">
        <v>43831</v>
      </c>
      <c r="AG109" s="1">
        <v>43344</v>
      </c>
      <c r="AH109" s="2">
        <v>1182</v>
      </c>
      <c r="AI109" s="2">
        <v>6098732</v>
      </c>
      <c r="AJ109" s="1">
        <v>44409</v>
      </c>
      <c r="AK109" s="2">
        <v>1687</v>
      </c>
      <c r="AL109" s="2">
        <v>4546708.5625999998</v>
      </c>
      <c r="AN109" s="2">
        <v>548</v>
      </c>
      <c r="AO109" s="2">
        <v>2092535.8080000002</v>
      </c>
      <c r="AP109" s="1">
        <v>43831</v>
      </c>
      <c r="AQ109" s="2">
        <v>2279</v>
      </c>
      <c r="AR109" s="2">
        <v>7551978.2579999994</v>
      </c>
      <c r="AS109" s="1">
        <v>44136</v>
      </c>
      <c r="AT109" s="2">
        <v>11342</v>
      </c>
      <c r="AU109" s="2">
        <v>42576774.833999999</v>
      </c>
      <c r="AV109" s="1">
        <v>43405</v>
      </c>
      <c r="AW109" s="2">
        <v>4192</v>
      </c>
      <c r="AX109" s="2">
        <v>19496736.415200002</v>
      </c>
      <c r="AY109" s="1">
        <v>43952</v>
      </c>
      <c r="AZ109" s="2">
        <v>1528</v>
      </c>
      <c r="BA109" s="2">
        <v>5399907.1144000003</v>
      </c>
      <c r="BB109" s="1">
        <v>44075</v>
      </c>
      <c r="BF109" s="2">
        <v>707</v>
      </c>
      <c r="BG109" s="2">
        <v>2492711.9408333329</v>
      </c>
      <c r="BH109" s="1">
        <v>43586</v>
      </c>
      <c r="BI109" s="2">
        <v>3174</v>
      </c>
      <c r="BJ109" s="2">
        <v>17055260.177999999</v>
      </c>
      <c r="BK109" s="1">
        <v>43709</v>
      </c>
      <c r="BL109" s="2">
        <v>36</v>
      </c>
      <c r="BM109" s="2">
        <v>116390.64920000001</v>
      </c>
      <c r="BN109" s="1">
        <v>43344</v>
      </c>
      <c r="BO109" s="2">
        <v>1353</v>
      </c>
      <c r="BP109" s="2">
        <v>5809424.7408333328</v>
      </c>
      <c r="BQ109" s="1">
        <v>43405</v>
      </c>
      <c r="BR109" s="2">
        <v>10973</v>
      </c>
      <c r="BS109" s="2">
        <v>192849023.23499998</v>
      </c>
      <c r="BT109" s="1">
        <v>43374</v>
      </c>
      <c r="BU109" s="2">
        <v>621</v>
      </c>
      <c r="BV109" s="2">
        <v>2932599.0009333342</v>
      </c>
      <c r="BW109" s="1">
        <v>43739</v>
      </c>
      <c r="BX109" s="2">
        <v>1290</v>
      </c>
      <c r="BY109" s="2">
        <v>4918819.4879999999</v>
      </c>
      <c r="BZ109" s="1">
        <v>43435</v>
      </c>
      <c r="CD109" s="2">
        <v>185</v>
      </c>
      <c r="CE109" s="2">
        <v>563761.19695466664</v>
      </c>
      <c r="CF109" s="1">
        <v>44774</v>
      </c>
      <c r="CJ109" s="2">
        <v>30</v>
      </c>
      <c r="CK109" s="2">
        <v>105655.9944</v>
      </c>
      <c r="CL109" s="1">
        <v>45017</v>
      </c>
      <c r="CS109" s="2">
        <v>1</v>
      </c>
      <c r="CT109" s="2">
        <v>4248.0767999999998</v>
      </c>
      <c r="CU109" s="1">
        <v>43831</v>
      </c>
      <c r="CY109" s="2">
        <v>35</v>
      </c>
      <c r="CZ109" s="2">
        <v>133647.35999999999</v>
      </c>
      <c r="DA109" s="1">
        <v>43891</v>
      </c>
      <c r="DH109" s="2">
        <v>1349</v>
      </c>
      <c r="DI109" s="2">
        <v>5563085.8763200007</v>
      </c>
      <c r="DJ109" s="1">
        <v>43770</v>
      </c>
      <c r="DK109" s="2">
        <v>800</v>
      </c>
      <c r="DL109" s="2">
        <v>1761531.8688000001</v>
      </c>
      <c r="DM109" s="1">
        <v>43617</v>
      </c>
      <c r="DN109" s="2">
        <v>121</v>
      </c>
      <c r="DO109" s="2">
        <v>417066.27600000001</v>
      </c>
      <c r="DP109" s="1">
        <v>44835</v>
      </c>
      <c r="DW109" s="2">
        <v>224435520.94347364</v>
      </c>
      <c r="DX109" s="2">
        <v>98051077.930800959</v>
      </c>
    </row>
    <row r="110" spans="1:128">
      <c r="A110">
        <v>2023</v>
      </c>
      <c r="B110" t="str">
        <f t="shared" si="17"/>
        <v xml:space="preserve">TIRBANIBULIN (KLISYRI, MSN TOP U-D OINTS, 2.5MG/DOSE, 250MG) </v>
      </c>
      <c r="C110" t="s">
        <v>424</v>
      </c>
      <c r="D110" t="s">
        <v>425</v>
      </c>
      <c r="E110" t="s">
        <v>426</v>
      </c>
      <c r="F110" t="s">
        <v>427</v>
      </c>
      <c r="G110" t="s">
        <v>284</v>
      </c>
      <c r="I110" t="s">
        <v>521</v>
      </c>
      <c r="J110" t="str">
        <f t="shared" si="15"/>
        <v>D5</v>
      </c>
      <c r="K110" t="s">
        <v>641</v>
      </c>
      <c r="L110" t="str">
        <f t="shared" si="16"/>
        <v>D5 NONSTEROIDAL PRODUCTS FOR INFLAMMATORY SKIN
DISORDERS</v>
      </c>
      <c r="M110" s="6">
        <f t="shared" si="18"/>
        <v>44378</v>
      </c>
      <c r="N110" s="6">
        <f t="shared" si="19"/>
        <v>44378</v>
      </c>
      <c r="O110" s="6" t="str">
        <f t="shared" si="20"/>
        <v/>
      </c>
      <c r="P110" s="6">
        <f t="shared" si="21"/>
        <v>44228</v>
      </c>
      <c r="Q110" s="7" t="str">
        <f t="shared" si="22"/>
        <v/>
      </c>
      <c r="R110" s="7" t="str">
        <f t="shared" si="23"/>
        <v/>
      </c>
      <c r="S110" s="7" t="str">
        <f t="shared" si="24"/>
        <v/>
      </c>
      <c r="T110" s="8">
        <f t="shared" si="25"/>
        <v>0</v>
      </c>
      <c r="U110">
        <f t="shared" si="26"/>
        <v>10</v>
      </c>
      <c r="V110" s="10" t="s">
        <v>536</v>
      </c>
      <c r="W110" s="10">
        <v>15.503681536502548</v>
      </c>
      <c r="X110" s="10">
        <v>15.503681536502548</v>
      </c>
      <c r="Y110" s="10" t="s">
        <v>536</v>
      </c>
      <c r="Z110" s="13" t="str">
        <f t="shared" si="27"/>
        <v/>
      </c>
      <c r="AA110" s="13" t="str">
        <f t="shared" si="28"/>
        <v/>
      </c>
      <c r="AB110" s="13" t="str">
        <f t="shared" si="29"/>
        <v/>
      </c>
      <c r="AC110" s="1">
        <v>44228</v>
      </c>
      <c r="AD110" s="1">
        <v>44197</v>
      </c>
      <c r="AE110" s="1">
        <v>44228</v>
      </c>
      <c r="AF110" s="1">
        <v>44197</v>
      </c>
      <c r="AG110" s="1">
        <v>44228</v>
      </c>
      <c r="AN110" s="2">
        <v>6385</v>
      </c>
      <c r="AO110" s="2">
        <v>92532.897599999997</v>
      </c>
      <c r="AP110" s="1">
        <v>44927</v>
      </c>
      <c r="AT110" s="2">
        <v>292144</v>
      </c>
      <c r="AU110" s="2">
        <v>4529307.5388000002</v>
      </c>
      <c r="AV110" s="1">
        <v>44440</v>
      </c>
      <c r="AW110" s="2">
        <v>79769</v>
      </c>
      <c r="AX110" s="2">
        <v>1136318.7792</v>
      </c>
      <c r="AY110" s="1">
        <v>44896</v>
      </c>
      <c r="BC110" s="2">
        <v>16900</v>
      </c>
      <c r="BD110" s="2">
        <v>314700.7512</v>
      </c>
      <c r="BE110" s="1">
        <v>44378</v>
      </c>
      <c r="BI110" s="2">
        <v>38390</v>
      </c>
      <c r="BJ110" s="2">
        <v>557164.80599999998</v>
      </c>
      <c r="BK110" s="1">
        <v>44896</v>
      </c>
      <c r="BO110" s="2">
        <v>35100</v>
      </c>
      <c r="BP110" s="2">
        <v>649441.77233333339</v>
      </c>
      <c r="BQ110" s="1">
        <v>44440</v>
      </c>
      <c r="BR110" s="2">
        <v>24061</v>
      </c>
      <c r="BS110" s="2">
        <v>7950686.2789999992</v>
      </c>
      <c r="BT110" s="1">
        <v>44228</v>
      </c>
      <c r="BU110" s="2">
        <v>30975</v>
      </c>
      <c r="BV110" s="2">
        <v>655969.8842333334</v>
      </c>
      <c r="BW110" s="1">
        <v>44713</v>
      </c>
      <c r="BX110" s="2">
        <v>24275</v>
      </c>
      <c r="BY110" s="2">
        <v>399446.00520000001</v>
      </c>
      <c r="BZ110" s="1">
        <v>44440</v>
      </c>
      <c r="CS110" s="2">
        <v>180</v>
      </c>
      <c r="CT110" s="2">
        <v>0</v>
      </c>
      <c r="CU110" s="1">
        <v>44440</v>
      </c>
      <c r="CY110" s="2">
        <v>4510</v>
      </c>
      <c r="CZ110" s="2">
        <v>65361.912000000004</v>
      </c>
      <c r="DA110" s="1">
        <v>45017</v>
      </c>
      <c r="DW110" s="2">
        <v>210971.79866666664</v>
      </c>
      <c r="DX110" s="2">
        <v>16139958.826899998</v>
      </c>
    </row>
    <row r="111" spans="1:128">
      <c r="A111">
        <v>2022</v>
      </c>
      <c r="B111" t="str">
        <f t="shared" si="17"/>
        <v xml:space="preserve">TIRZEPATIDE (MOUNJARO, FPE VIAL SC, 10MG/1ML, 0.5ML) </v>
      </c>
      <c r="C111" t="s">
        <v>428</v>
      </c>
      <c r="D111" t="s">
        <v>429</v>
      </c>
      <c r="E111" t="s">
        <v>215</v>
      </c>
      <c r="F111" t="s">
        <v>270</v>
      </c>
      <c r="G111" t="s">
        <v>164</v>
      </c>
      <c r="I111" t="s">
        <v>613</v>
      </c>
      <c r="J111" t="str">
        <f t="shared" si="15"/>
        <v>A10</v>
      </c>
      <c r="K111" t="s">
        <v>671</v>
      </c>
      <c r="L111" t="str">
        <f t="shared" si="16"/>
        <v>A10 DRUGS USED IN DIABETES</v>
      </c>
      <c r="M111" s="6">
        <f t="shared" si="18"/>
        <v>44805</v>
      </c>
      <c r="N111" s="6">
        <f t="shared" si="19"/>
        <v>44713</v>
      </c>
      <c r="O111" s="6">
        <f t="shared" si="20"/>
        <v>45200</v>
      </c>
      <c r="P111" s="6">
        <f t="shared" si="21"/>
        <v>44713</v>
      </c>
      <c r="Q111" s="7">
        <f t="shared" si="22"/>
        <v>13</v>
      </c>
      <c r="R111" s="7">
        <f t="shared" si="23"/>
        <v>16</v>
      </c>
      <c r="S111" s="7">
        <f t="shared" si="24"/>
        <v>16</v>
      </c>
      <c r="T111" s="8">
        <f t="shared" si="25"/>
        <v>6.4024084423983066E-2</v>
      </c>
      <c r="U111">
        <f t="shared" si="26"/>
        <v>22</v>
      </c>
      <c r="V111" s="10">
        <v>78.862240884565523</v>
      </c>
      <c r="W111" s="10">
        <v>70.032534694933588</v>
      </c>
      <c r="X111" s="10">
        <v>73.192599997054273</v>
      </c>
      <c r="Y111" s="10" t="s">
        <v>536</v>
      </c>
      <c r="Z111" s="13">
        <f t="shared" si="27"/>
        <v>0.88803632650311826</v>
      </c>
      <c r="AA111" s="13" t="str">
        <f t="shared" si="28"/>
        <v/>
      </c>
      <c r="AB111" s="13">
        <f t="shared" si="29"/>
        <v>0.92810702785113375</v>
      </c>
      <c r="AC111" s="1">
        <v>44713</v>
      </c>
      <c r="AD111" s="1">
        <v>44652</v>
      </c>
      <c r="AE111" s="1">
        <v>44713</v>
      </c>
      <c r="AF111" s="1">
        <v>44652</v>
      </c>
      <c r="AG111" s="1">
        <v>44713</v>
      </c>
      <c r="AH111" s="2">
        <v>317986</v>
      </c>
      <c r="AI111" s="2">
        <v>28948053</v>
      </c>
      <c r="AJ111" s="1">
        <v>45200</v>
      </c>
      <c r="AK111" s="2">
        <v>522900</v>
      </c>
      <c r="AL111" s="2">
        <v>84016693.201799989</v>
      </c>
      <c r="AN111" s="2">
        <v>16071</v>
      </c>
      <c r="AO111" s="2">
        <v>5034015.756000001</v>
      </c>
      <c r="AP111" s="1">
        <v>45597</v>
      </c>
      <c r="AQ111" s="2">
        <v>1911</v>
      </c>
      <c r="AR111" s="2">
        <v>586010.85840000003</v>
      </c>
      <c r="AS111" s="1">
        <v>45597</v>
      </c>
      <c r="AT111" s="2">
        <v>774352</v>
      </c>
      <c r="AU111" s="2">
        <v>216230911.20839998</v>
      </c>
      <c r="AV111" s="1">
        <v>45231</v>
      </c>
      <c r="AW111" s="2">
        <v>32484</v>
      </c>
      <c r="AX111" s="2">
        <v>10228456.075199999</v>
      </c>
      <c r="AY111" s="1">
        <v>45566</v>
      </c>
      <c r="AZ111" s="2">
        <v>3267822</v>
      </c>
      <c r="BA111" s="2">
        <v>90392264.757200003</v>
      </c>
      <c r="BB111" s="1">
        <v>45017</v>
      </c>
      <c r="BC111" s="2">
        <v>9020</v>
      </c>
      <c r="BD111" s="2">
        <v>2707858.0980000007</v>
      </c>
      <c r="BE111" s="1">
        <v>44805</v>
      </c>
      <c r="BF111" s="2">
        <v>8690</v>
      </c>
      <c r="BG111" s="2">
        <v>2789401.3619999997</v>
      </c>
      <c r="BH111" s="1">
        <v>45566</v>
      </c>
      <c r="BI111" s="2">
        <v>125538</v>
      </c>
      <c r="BJ111" s="2">
        <v>45497779.588799998</v>
      </c>
      <c r="BK111" s="1">
        <v>45474</v>
      </c>
      <c r="BL111" s="2">
        <v>8322</v>
      </c>
      <c r="BM111" s="2">
        <v>2612085.3126666672</v>
      </c>
      <c r="BN111" s="1">
        <v>45261</v>
      </c>
      <c r="BO111" s="2">
        <v>772525</v>
      </c>
      <c r="BP111" s="2">
        <v>118160302.8935</v>
      </c>
      <c r="BQ111" s="1">
        <v>44896</v>
      </c>
      <c r="BR111" s="2">
        <v>40727281</v>
      </c>
      <c r="BS111" s="2">
        <v>14140121475.927002</v>
      </c>
      <c r="BT111" s="1">
        <v>44713</v>
      </c>
      <c r="BU111" s="2">
        <v>75952</v>
      </c>
      <c r="BV111" s="2">
        <v>10381319.999866666</v>
      </c>
      <c r="BW111" s="1">
        <v>45108</v>
      </c>
      <c r="BX111" s="2">
        <v>17749</v>
      </c>
      <c r="BY111" s="2">
        <v>2352174.1452000001</v>
      </c>
      <c r="BZ111" s="1">
        <v>44927</v>
      </c>
      <c r="CD111" s="2">
        <v>18749</v>
      </c>
      <c r="CE111" s="2">
        <v>6043744.441385</v>
      </c>
      <c r="CF111" s="1">
        <v>45505</v>
      </c>
      <c r="CG111" s="2">
        <v>0</v>
      </c>
      <c r="CH111" s="2">
        <v>0</v>
      </c>
      <c r="CI111" s="1">
        <v>45444</v>
      </c>
      <c r="CJ111" s="2">
        <v>2787</v>
      </c>
      <c r="CK111" s="2">
        <v>686874.34199999983</v>
      </c>
      <c r="CL111" s="1">
        <v>45413</v>
      </c>
      <c r="CM111" s="2">
        <v>6905</v>
      </c>
      <c r="CN111" s="2">
        <v>2091945.1343999999</v>
      </c>
      <c r="CO111" s="1">
        <v>45474</v>
      </c>
      <c r="CP111" s="2">
        <v>2307</v>
      </c>
      <c r="CQ111" s="2">
        <v>724270.56662399997</v>
      </c>
      <c r="CR111" s="1">
        <v>45597</v>
      </c>
      <c r="CS111" s="2">
        <v>0</v>
      </c>
      <c r="CT111" s="2">
        <v>0</v>
      </c>
      <c r="CU111" s="1">
        <v>44927</v>
      </c>
      <c r="CY111" s="2">
        <v>0</v>
      </c>
      <c r="CZ111" s="2">
        <v>0</v>
      </c>
      <c r="DA111" s="1">
        <v>45658</v>
      </c>
      <c r="DB111" s="2">
        <v>0</v>
      </c>
      <c r="DC111" s="2">
        <v>0</v>
      </c>
      <c r="DD111" s="1">
        <v>45717</v>
      </c>
      <c r="DE111" s="2">
        <v>12</v>
      </c>
      <c r="DF111" s="2">
        <v>0</v>
      </c>
      <c r="DG111" s="1">
        <v>45200</v>
      </c>
      <c r="DH111" s="2">
        <v>297479</v>
      </c>
      <c r="DI111" s="2">
        <v>64249063.426933333</v>
      </c>
      <c r="DJ111" s="1">
        <v>44713</v>
      </c>
      <c r="DK111" s="2">
        <v>10906</v>
      </c>
      <c r="DL111" s="2">
        <v>3416151.8159999996</v>
      </c>
      <c r="DM111" s="1">
        <v>44896</v>
      </c>
      <c r="DN111" s="2">
        <v>3028</v>
      </c>
      <c r="DO111" s="2">
        <v>985816.33920000005</v>
      </c>
      <c r="DP111" s="1">
        <v>45536</v>
      </c>
      <c r="DQ111" s="2">
        <v>0</v>
      </c>
      <c r="DR111" s="2">
        <v>0</v>
      </c>
      <c r="DS111" s="1">
        <v>45658</v>
      </c>
      <c r="DT111" s="2">
        <v>0</v>
      </c>
      <c r="DU111" s="2">
        <v>0</v>
      </c>
      <c r="DV111" s="1">
        <v>45748</v>
      </c>
      <c r="DW111" s="2">
        <v>968348252.37835264</v>
      </c>
      <c r="DX111" s="2">
        <v>13869908415.872213</v>
      </c>
    </row>
    <row r="112" spans="1:128">
      <c r="A112">
        <v>2022</v>
      </c>
      <c r="B112" t="str">
        <f t="shared" si="17"/>
        <v>TIXAGEVIMAB (EVUSHELD, FPD VIAL IM, 150MG/1ML+150MG/1ML, 1.5ML) (B)</v>
      </c>
      <c r="C112" t="s">
        <v>430</v>
      </c>
      <c r="D112" t="s">
        <v>431</v>
      </c>
      <c r="E112" t="s">
        <v>432</v>
      </c>
      <c r="F112" t="s">
        <v>433</v>
      </c>
      <c r="G112" t="s">
        <v>267</v>
      </c>
      <c r="H112" t="s">
        <v>648</v>
      </c>
      <c r="I112" t="s">
        <v>614</v>
      </c>
      <c r="J112" t="str">
        <f t="shared" si="15"/>
        <v>J6</v>
      </c>
      <c r="K112" t="s">
        <v>679</v>
      </c>
      <c r="L112" t="str">
        <f t="shared" si="16"/>
        <v>J6 SERA AND GAMMA-GLOBULIN</v>
      </c>
      <c r="M112" s="6">
        <f t="shared" si="18"/>
        <v>44531</v>
      </c>
      <c r="N112" s="6">
        <f t="shared" si="19"/>
        <v>44531</v>
      </c>
      <c r="O112" s="6">
        <f t="shared" si="20"/>
        <v>44682</v>
      </c>
      <c r="P112" s="6">
        <f t="shared" si="21"/>
        <v>44652</v>
      </c>
      <c r="Q112" s="7">
        <f t="shared" si="22"/>
        <v>5</v>
      </c>
      <c r="R112" s="7">
        <f t="shared" si="23"/>
        <v>5</v>
      </c>
      <c r="S112" s="7">
        <f t="shared" si="24"/>
        <v>5</v>
      </c>
      <c r="T112" s="8">
        <f t="shared" si="25"/>
        <v>0</v>
      </c>
      <c r="U112">
        <f t="shared" si="26"/>
        <v>3</v>
      </c>
      <c r="V112" s="10" t="s">
        <v>536</v>
      </c>
      <c r="W112" s="10">
        <v>1599.4167391304347</v>
      </c>
      <c r="X112" s="10">
        <v>1599.4167391304347</v>
      </c>
      <c r="Y112" s="10" t="s">
        <v>536</v>
      </c>
      <c r="Z112" s="13" t="str">
        <f t="shared" si="27"/>
        <v/>
      </c>
      <c r="AA112" s="13" t="str">
        <f t="shared" si="28"/>
        <v/>
      </c>
      <c r="AB112" s="13" t="str">
        <f t="shared" si="29"/>
        <v/>
      </c>
      <c r="AC112" s="1">
        <v>44531</v>
      </c>
      <c r="AD112" s="1">
        <v>44470</v>
      </c>
      <c r="AE112" s="1">
        <v>44621</v>
      </c>
      <c r="AF112" s="1">
        <v>44470</v>
      </c>
      <c r="AG112" s="1">
        <v>44531</v>
      </c>
      <c r="AH112" s="2">
        <v>0</v>
      </c>
      <c r="AI112" s="2">
        <v>0</v>
      </c>
      <c r="AJ112" s="1">
        <v>44682</v>
      </c>
      <c r="AK112" s="2">
        <v>0</v>
      </c>
      <c r="AL112" s="2">
        <v>0</v>
      </c>
      <c r="AQ112" s="2">
        <v>2505</v>
      </c>
      <c r="AR112" s="2">
        <v>2.9832000000000001</v>
      </c>
      <c r="AS112" s="1">
        <v>44531</v>
      </c>
      <c r="AT112" s="2">
        <v>11</v>
      </c>
      <c r="AU112" s="2">
        <v>12228.1368</v>
      </c>
      <c r="AV112" s="1">
        <v>44713</v>
      </c>
      <c r="AW112" s="2">
        <v>92</v>
      </c>
      <c r="AX112" s="2">
        <v>147146.34</v>
      </c>
      <c r="AY112" s="1">
        <v>45078</v>
      </c>
      <c r="BF112" s="2">
        <v>0</v>
      </c>
      <c r="BG112" s="2">
        <v>0</v>
      </c>
      <c r="BH112" s="1">
        <v>44682</v>
      </c>
      <c r="BI112" s="2">
        <v>0</v>
      </c>
      <c r="BJ112" s="2">
        <v>0</v>
      </c>
      <c r="BK112" s="1">
        <v>44958</v>
      </c>
      <c r="BL112" s="2">
        <v>0</v>
      </c>
      <c r="BM112" s="2">
        <v>0</v>
      </c>
      <c r="BN112" s="1">
        <v>44621</v>
      </c>
      <c r="BO112" s="2">
        <v>0</v>
      </c>
      <c r="BP112" s="2">
        <v>0</v>
      </c>
      <c r="BQ112" s="1">
        <v>44835</v>
      </c>
      <c r="BR112" s="2">
        <v>0</v>
      </c>
      <c r="BS112" s="2">
        <v>0</v>
      </c>
      <c r="BT112" s="1">
        <v>44652</v>
      </c>
      <c r="CD112" s="2">
        <v>0</v>
      </c>
      <c r="CE112" s="2">
        <v>0</v>
      </c>
      <c r="CF112" s="1">
        <v>44621</v>
      </c>
      <c r="CJ112" s="2">
        <v>0</v>
      </c>
      <c r="CK112" s="2">
        <v>0</v>
      </c>
      <c r="CL112" s="1">
        <v>44743</v>
      </c>
      <c r="DE112" s="2">
        <v>0</v>
      </c>
      <c r="DF112" s="2">
        <v>0</v>
      </c>
      <c r="DG112" s="1">
        <v>44835</v>
      </c>
      <c r="DH112" s="2">
        <v>0</v>
      </c>
      <c r="DI112" s="2">
        <v>0</v>
      </c>
      <c r="DJ112" s="1">
        <v>44743</v>
      </c>
      <c r="DK112" s="2">
        <v>0</v>
      </c>
      <c r="DL112" s="2">
        <v>0</v>
      </c>
      <c r="DM112" s="1">
        <v>44805</v>
      </c>
      <c r="DW112" s="2">
        <v>152707.02479999998</v>
      </c>
      <c r="DX112" s="2">
        <v>6670.4351999999999</v>
      </c>
    </row>
    <row r="113" spans="1:128">
      <c r="A113">
        <v>2021</v>
      </c>
      <c r="B113" t="str">
        <f t="shared" si="17"/>
        <v>TRALOKINUMAB (ADTRALZA, FNE P-F SYRNG SC, 150MG/1ML, 1ML) (B)</v>
      </c>
      <c r="C113" t="s">
        <v>434</v>
      </c>
      <c r="D113" t="s">
        <v>435</v>
      </c>
      <c r="E113" t="s">
        <v>265</v>
      </c>
      <c r="F113" t="s">
        <v>239</v>
      </c>
      <c r="G113" t="s">
        <v>152</v>
      </c>
      <c r="H113" t="s">
        <v>648</v>
      </c>
      <c r="I113" t="s">
        <v>521</v>
      </c>
      <c r="J113" t="str">
        <f t="shared" si="15"/>
        <v>D5</v>
      </c>
      <c r="K113" t="s">
        <v>641</v>
      </c>
      <c r="L113" t="str">
        <f t="shared" si="16"/>
        <v>D5 NONSTEROIDAL PRODUCTS FOR INFLAMMATORY SKIN
DISORDERS</v>
      </c>
      <c r="M113" s="6">
        <f t="shared" si="18"/>
        <v>44348</v>
      </c>
      <c r="N113" s="6">
        <f t="shared" si="19"/>
        <v>44348</v>
      </c>
      <c r="O113" s="6">
        <f t="shared" si="20"/>
        <v>44621</v>
      </c>
      <c r="P113" s="6">
        <f t="shared" si="21"/>
        <v>44593</v>
      </c>
      <c r="Q113" s="7">
        <f t="shared" si="22"/>
        <v>9</v>
      </c>
      <c r="R113" s="7">
        <f t="shared" si="23"/>
        <v>9</v>
      </c>
      <c r="S113" s="7">
        <f t="shared" si="24"/>
        <v>9</v>
      </c>
      <c r="T113" s="8">
        <f t="shared" si="25"/>
        <v>1.1810648174813334E-2</v>
      </c>
      <c r="U113">
        <f t="shared" si="26"/>
        <v>16</v>
      </c>
      <c r="V113" s="10">
        <v>453.09902152641877</v>
      </c>
      <c r="W113" s="10">
        <v>392.39183781379836</v>
      </c>
      <c r="X113" s="10">
        <v>396.18749886148009</v>
      </c>
      <c r="Y113" s="10">
        <v>1203.3014777805388</v>
      </c>
      <c r="Z113" s="13">
        <f t="shared" si="27"/>
        <v>0.86601784416106764</v>
      </c>
      <c r="AA113" s="13">
        <f t="shared" si="28"/>
        <v>2.6557141388802981</v>
      </c>
      <c r="AB113" s="13">
        <f t="shared" si="29"/>
        <v>0.87439495571362569</v>
      </c>
      <c r="AD113" s="1">
        <v>44378</v>
      </c>
      <c r="AE113" s="1">
        <v>44348</v>
      </c>
      <c r="AF113" s="1">
        <v>44378</v>
      </c>
      <c r="AG113" s="1">
        <v>44348</v>
      </c>
      <c r="AH113" s="2">
        <v>11002</v>
      </c>
      <c r="AI113" s="2">
        <v>5340104</v>
      </c>
      <c r="AJ113" s="1">
        <v>44621</v>
      </c>
      <c r="AN113" s="2">
        <v>5430</v>
      </c>
      <c r="AO113" s="2">
        <v>2632271.2680000002</v>
      </c>
      <c r="AP113" s="1">
        <v>44562</v>
      </c>
      <c r="AQ113" s="2">
        <v>12050</v>
      </c>
      <c r="AR113" s="2">
        <v>4835861.1708000004</v>
      </c>
      <c r="AS113" s="1">
        <v>44805</v>
      </c>
      <c r="AT113" s="2">
        <v>20977</v>
      </c>
      <c r="AU113" s="2">
        <v>11532993.0276</v>
      </c>
      <c r="AV113" s="1">
        <v>44378</v>
      </c>
      <c r="AW113" s="2">
        <v>26470</v>
      </c>
      <c r="AX113" s="2">
        <v>12555437.0964</v>
      </c>
      <c r="AY113" s="1">
        <v>44652</v>
      </c>
      <c r="AZ113" s="2">
        <v>16653</v>
      </c>
      <c r="BA113" s="2">
        <v>3484018.328933334</v>
      </c>
      <c r="BB113" s="1">
        <v>45170</v>
      </c>
      <c r="BI113" s="2">
        <v>13186</v>
      </c>
      <c r="BJ113" s="2">
        <v>9755390.6603999995</v>
      </c>
      <c r="BK113" s="1">
        <v>44652</v>
      </c>
      <c r="BL113" s="2">
        <v>650</v>
      </c>
      <c r="BM113" s="2">
        <v>350120.81719999999</v>
      </c>
      <c r="BN113" s="1">
        <v>44348</v>
      </c>
      <c r="BO113" s="2">
        <v>10234</v>
      </c>
      <c r="BP113" s="2">
        <v>5766991.6106666662</v>
      </c>
      <c r="BQ113" s="1">
        <v>44440</v>
      </c>
      <c r="BR113" s="2">
        <v>102868</v>
      </c>
      <c r="BS113" s="2">
        <v>142792740.27999997</v>
      </c>
      <c r="BT113" s="1">
        <v>44593</v>
      </c>
      <c r="BU113" s="2">
        <v>3180</v>
      </c>
      <c r="BV113" s="2">
        <v>1287566.4241666668</v>
      </c>
      <c r="BW113" s="1">
        <v>44713</v>
      </c>
      <c r="BX113" s="2">
        <v>512</v>
      </c>
      <c r="BY113" s="2">
        <v>212881.152</v>
      </c>
      <c r="BZ113" s="1">
        <v>44409</v>
      </c>
      <c r="CS113" s="2">
        <v>462</v>
      </c>
      <c r="CT113" s="2">
        <v>243825.88560000001</v>
      </c>
      <c r="CU113" s="1">
        <v>44621</v>
      </c>
      <c r="CV113" s="2">
        <v>0</v>
      </c>
      <c r="CW113" s="2">
        <v>0</v>
      </c>
      <c r="CX113" s="1">
        <v>45413</v>
      </c>
      <c r="CY113" s="2">
        <v>372</v>
      </c>
      <c r="CZ113" s="2">
        <v>147380.52120000002</v>
      </c>
      <c r="DA113" s="1">
        <v>44562</v>
      </c>
      <c r="DH113" s="2">
        <v>2560</v>
      </c>
      <c r="DI113" s="2">
        <v>612090.85941333335</v>
      </c>
      <c r="DJ113" s="1">
        <v>45261</v>
      </c>
      <c r="DK113" s="2">
        <v>158</v>
      </c>
      <c r="DL113" s="2">
        <v>70779.403200000001</v>
      </c>
      <c r="DM113" s="1">
        <v>44378</v>
      </c>
      <c r="DW113" s="2">
        <v>33757105.722173333</v>
      </c>
      <c r="DX113" s="2">
        <v>167863346.78340662</v>
      </c>
    </row>
    <row r="114" spans="1:128">
      <c r="A114">
        <v>2021</v>
      </c>
      <c r="B114" t="str">
        <f t="shared" si="17"/>
        <v>TRASTUZUMAB DERUXTECAN (ENHERTU, FQD INF DRY BOTTLE, 100MG, NA VOL) (B,C)</v>
      </c>
      <c r="C114" t="s">
        <v>436</v>
      </c>
      <c r="D114" t="s">
        <v>437</v>
      </c>
      <c r="E114" t="s">
        <v>135</v>
      </c>
      <c r="F114" t="s">
        <v>136</v>
      </c>
      <c r="G114" t="s">
        <v>107</v>
      </c>
      <c r="H114" t="s">
        <v>644</v>
      </c>
      <c r="I114" t="s">
        <v>615</v>
      </c>
      <c r="J114" t="str">
        <f t="shared" si="15"/>
        <v>L1</v>
      </c>
      <c r="K114" t="s">
        <v>645</v>
      </c>
      <c r="L114" t="str">
        <f t="shared" si="16"/>
        <v>L1 ANTINEOPLASTICS</v>
      </c>
      <c r="M114" s="6">
        <f t="shared" si="18"/>
        <v>43952</v>
      </c>
      <c r="N114" s="6">
        <f t="shared" si="19"/>
        <v>43922</v>
      </c>
      <c r="O114" s="6">
        <f t="shared" si="20"/>
        <v>44378</v>
      </c>
      <c r="P114" s="6">
        <f t="shared" si="21"/>
        <v>43800</v>
      </c>
      <c r="Q114" s="7">
        <f t="shared" si="22"/>
        <v>14</v>
      </c>
      <c r="R114" s="7">
        <f t="shared" si="23"/>
        <v>15</v>
      </c>
      <c r="S114" s="7">
        <f t="shared" si="24"/>
        <v>19</v>
      </c>
      <c r="T114" s="8">
        <f t="shared" si="25"/>
        <v>9.0569182490242067E-2</v>
      </c>
      <c r="U114">
        <f t="shared" si="26"/>
        <v>24</v>
      </c>
      <c r="V114" s="10">
        <v>2426.2494371371017</v>
      </c>
      <c r="W114" s="10">
        <v>2319.149577183437</v>
      </c>
      <c r="X114" s="10">
        <v>2330.6246250228132</v>
      </c>
      <c r="Y114" s="10">
        <v>3334.9061819910517</v>
      </c>
      <c r="Z114" s="13">
        <f t="shared" si="27"/>
        <v>0.955857852735851</v>
      </c>
      <c r="AA114" s="13">
        <f t="shared" si="28"/>
        <v>1.3745108524068888</v>
      </c>
      <c r="AB114" s="13">
        <f t="shared" si="29"/>
        <v>0.96058739441599927</v>
      </c>
      <c r="AC114" s="1">
        <v>43831</v>
      </c>
      <c r="AD114" s="1">
        <v>43831</v>
      </c>
      <c r="AE114" s="1">
        <v>43800</v>
      </c>
      <c r="AF114" s="1">
        <v>43831</v>
      </c>
      <c r="AG114" s="1">
        <v>43800</v>
      </c>
      <c r="AH114" s="2">
        <v>16878</v>
      </c>
      <c r="AI114" s="2">
        <v>40950238</v>
      </c>
      <c r="AJ114" s="1">
        <v>44378</v>
      </c>
      <c r="AK114" s="2">
        <v>8367</v>
      </c>
      <c r="AL114" s="2">
        <v>19717121.814199995</v>
      </c>
      <c r="AM114" s="1">
        <v>44652</v>
      </c>
      <c r="AN114" s="2">
        <v>9252</v>
      </c>
      <c r="AO114" s="2">
        <v>22079356.794</v>
      </c>
      <c r="AP114" s="1">
        <v>45078</v>
      </c>
      <c r="AQ114" s="2">
        <v>57870</v>
      </c>
      <c r="AR114" s="2">
        <v>138110692.5792</v>
      </c>
      <c r="AS114" s="1">
        <v>44105</v>
      </c>
      <c r="AT114" s="2">
        <v>27864</v>
      </c>
      <c r="AU114" s="2">
        <v>50085453.435599998</v>
      </c>
      <c r="AV114" s="1">
        <v>44593</v>
      </c>
      <c r="AW114" s="2">
        <v>38464</v>
      </c>
      <c r="AX114" s="2">
        <v>120777870.9984</v>
      </c>
      <c r="AY114" s="1">
        <v>44866</v>
      </c>
      <c r="AZ114" s="2">
        <v>55341</v>
      </c>
      <c r="BA114" s="2">
        <v>64578755.5832</v>
      </c>
      <c r="BB114" s="1">
        <v>43952</v>
      </c>
      <c r="BF114" s="2">
        <v>2499</v>
      </c>
      <c r="BG114" s="2">
        <v>5241886.716</v>
      </c>
      <c r="BH114" s="1">
        <v>44317</v>
      </c>
      <c r="BI114" s="2">
        <v>17442</v>
      </c>
      <c r="BJ114" s="2">
        <v>45919881.506400004</v>
      </c>
      <c r="BK114" s="1">
        <v>44896</v>
      </c>
      <c r="BL114" s="2">
        <v>3342</v>
      </c>
      <c r="BM114" s="2">
        <v>6943561.001066667</v>
      </c>
      <c r="BN114" s="1">
        <v>44197</v>
      </c>
      <c r="BO114" s="2">
        <v>12732</v>
      </c>
      <c r="BP114" s="2">
        <v>29057106.072500002</v>
      </c>
      <c r="BQ114" s="1">
        <v>44287</v>
      </c>
      <c r="BR114" s="2">
        <v>216137</v>
      </c>
      <c r="BS114" s="2">
        <v>720796617.4569999</v>
      </c>
      <c r="BT114" s="1">
        <v>43800</v>
      </c>
      <c r="BU114" s="2">
        <v>5941</v>
      </c>
      <c r="BV114" s="2">
        <v>14695639.442000002</v>
      </c>
      <c r="BW114" s="1">
        <v>44562</v>
      </c>
      <c r="BX114" s="2">
        <v>5984</v>
      </c>
      <c r="BY114" s="2">
        <v>14281175.040000001</v>
      </c>
      <c r="BZ114" s="1">
        <v>44256</v>
      </c>
      <c r="CD114" s="2">
        <v>2977</v>
      </c>
      <c r="CE114" s="2">
        <v>6382455.9067360004</v>
      </c>
      <c r="CF114" s="1">
        <v>44440</v>
      </c>
      <c r="CJ114" s="2">
        <v>1254</v>
      </c>
      <c r="CK114" s="2">
        <v>2996300.7228000001</v>
      </c>
      <c r="CL114" s="1">
        <v>44287</v>
      </c>
      <c r="CP114" s="2">
        <v>0</v>
      </c>
      <c r="CQ114" s="2">
        <v>0</v>
      </c>
      <c r="CR114" s="1">
        <v>44805</v>
      </c>
      <c r="CS114" s="2">
        <v>1738</v>
      </c>
      <c r="CT114" s="2">
        <v>4277468.7779999999</v>
      </c>
      <c r="CU114" s="1">
        <v>44470</v>
      </c>
      <c r="CV114" s="2">
        <v>0</v>
      </c>
      <c r="CW114" s="2">
        <v>0</v>
      </c>
      <c r="CX114" s="1">
        <v>44927</v>
      </c>
      <c r="DB114" s="2">
        <v>143</v>
      </c>
      <c r="DC114" s="2">
        <v>295111.69516</v>
      </c>
      <c r="DD114" s="1">
        <v>45200</v>
      </c>
      <c r="DE114" s="2">
        <v>299</v>
      </c>
      <c r="DF114" s="2">
        <v>630495.31999999995</v>
      </c>
      <c r="DH114" s="2">
        <v>7848</v>
      </c>
      <c r="DI114" s="2">
        <v>20395699.453600001</v>
      </c>
      <c r="DJ114" s="1">
        <v>43922</v>
      </c>
      <c r="DK114" s="2">
        <v>3556</v>
      </c>
      <c r="DL114" s="2">
        <v>8668415.5008000005</v>
      </c>
      <c r="DM114" s="1">
        <v>44409</v>
      </c>
      <c r="DN114" s="2">
        <v>1530</v>
      </c>
      <c r="DO114" s="2">
        <v>3526213.9968000003</v>
      </c>
      <c r="DP114" s="1">
        <v>44652</v>
      </c>
      <c r="DQ114" s="2">
        <v>1119</v>
      </c>
      <c r="DR114" s="2">
        <v>1667872.8132</v>
      </c>
      <c r="DS114" s="1">
        <v>44501</v>
      </c>
      <c r="DT114" s="2">
        <v>8538</v>
      </c>
      <c r="DU114" s="2">
        <v>8532981.2879999988</v>
      </c>
      <c r="DV114" s="1">
        <v>45505</v>
      </c>
      <c r="DW114" s="2">
        <v>1318238366.6334224</v>
      </c>
      <c r="DX114" s="2">
        <v>32370005.281240005</v>
      </c>
    </row>
    <row r="115" spans="1:128">
      <c r="A115">
        <v>2023</v>
      </c>
      <c r="B115" t="str">
        <f t="shared" si="17"/>
        <v>TREMELIMUMAB (IMJUDO, FQC INFUS.VIA/BOT., 20MG/1ML, 15ML) (B,C,O)</v>
      </c>
      <c r="C115" t="s">
        <v>438</v>
      </c>
      <c r="D115" t="s">
        <v>439</v>
      </c>
      <c r="E115" t="s">
        <v>114</v>
      </c>
      <c r="F115" t="s">
        <v>209</v>
      </c>
      <c r="G115" t="s">
        <v>440</v>
      </c>
      <c r="H115" t="s">
        <v>657</v>
      </c>
      <c r="I115" t="s">
        <v>561</v>
      </c>
      <c r="J115" t="str">
        <f t="shared" si="15"/>
        <v>L1</v>
      </c>
      <c r="K115" t="s">
        <v>645</v>
      </c>
      <c r="L115" t="str">
        <f t="shared" si="16"/>
        <v>L1 ANTINEOPLASTICS</v>
      </c>
      <c r="M115" s="6">
        <f t="shared" si="18"/>
        <v>44958</v>
      </c>
      <c r="N115" s="6">
        <f t="shared" si="19"/>
        <v>44927</v>
      </c>
      <c r="O115" s="6">
        <f t="shared" si="20"/>
        <v>45200</v>
      </c>
      <c r="P115" s="6">
        <f t="shared" si="21"/>
        <v>44866</v>
      </c>
      <c r="Q115" s="7">
        <f t="shared" si="22"/>
        <v>8</v>
      </c>
      <c r="R115" s="7">
        <f t="shared" si="23"/>
        <v>9</v>
      </c>
      <c r="S115" s="7">
        <f t="shared" si="24"/>
        <v>11</v>
      </c>
      <c r="T115" s="8">
        <f t="shared" si="25"/>
        <v>1.0218154834130883E-2</v>
      </c>
      <c r="U115">
        <f t="shared" si="26"/>
        <v>15</v>
      </c>
      <c r="V115" s="10">
        <v>34478.126865671642</v>
      </c>
      <c r="W115" s="10">
        <v>29832</v>
      </c>
      <c r="X115" s="10">
        <v>30154.390833333331</v>
      </c>
      <c r="Y115" s="10">
        <v>48011.237656888887</v>
      </c>
      <c r="Z115" s="13">
        <f t="shared" si="27"/>
        <v>0.86524422037852677</v>
      </c>
      <c r="AA115" s="13">
        <f t="shared" si="28"/>
        <v>1.3925129356343187</v>
      </c>
      <c r="AB115" s="13">
        <f t="shared" si="29"/>
        <v>0.87459481052483556</v>
      </c>
      <c r="AD115" s="1">
        <v>44835</v>
      </c>
      <c r="AE115" s="1">
        <v>44866</v>
      </c>
      <c r="AF115" s="1">
        <v>44835</v>
      </c>
      <c r="AG115" s="1">
        <v>44866</v>
      </c>
      <c r="AH115" s="2">
        <v>134</v>
      </c>
      <c r="AI115" s="2">
        <v>4620069</v>
      </c>
      <c r="AJ115" s="1">
        <v>45200</v>
      </c>
      <c r="AN115" s="2">
        <v>67</v>
      </c>
      <c r="AO115" s="2">
        <v>1187034.6708</v>
      </c>
      <c r="AP115" s="1">
        <v>45292</v>
      </c>
      <c r="AQ115" s="2">
        <v>449</v>
      </c>
      <c r="AR115" s="2">
        <v>14909836.708800001</v>
      </c>
      <c r="AS115" s="1">
        <v>45078</v>
      </c>
      <c r="AT115" s="2">
        <v>1125</v>
      </c>
      <c r="AU115" s="2">
        <v>6415660.9704</v>
      </c>
      <c r="AV115" s="1">
        <v>45017</v>
      </c>
      <c r="AW115" s="2">
        <v>167</v>
      </c>
      <c r="AX115" s="2">
        <v>4981944</v>
      </c>
      <c r="AY115" s="1">
        <v>45352</v>
      </c>
      <c r="AZ115" s="2">
        <v>2498</v>
      </c>
      <c r="BA115" s="2">
        <v>14092522.152749998</v>
      </c>
      <c r="BB115" s="1">
        <v>44986</v>
      </c>
      <c r="BF115" s="2">
        <v>2</v>
      </c>
      <c r="BG115" s="2">
        <v>60953.563333333332</v>
      </c>
      <c r="BH115" s="1">
        <v>45200</v>
      </c>
      <c r="BI115" s="2">
        <v>167</v>
      </c>
      <c r="BJ115" s="2">
        <v>5604687</v>
      </c>
      <c r="BK115" s="1">
        <v>45413</v>
      </c>
      <c r="BL115" s="2">
        <v>9</v>
      </c>
      <c r="BM115" s="2">
        <v>177022.69013333332</v>
      </c>
      <c r="BN115" s="1">
        <v>44958</v>
      </c>
      <c r="BO115" s="2">
        <v>6</v>
      </c>
      <c r="BP115" s="2">
        <v>193917.80983333333</v>
      </c>
      <c r="BQ115" s="1">
        <v>45292</v>
      </c>
      <c r="BR115" s="2">
        <v>2849</v>
      </c>
      <c r="BS115" s="2">
        <v>61142778.768999994</v>
      </c>
      <c r="BT115" s="1">
        <v>44866</v>
      </c>
      <c r="BU115" s="2">
        <v>13</v>
      </c>
      <c r="BV115" s="2">
        <v>403562.07463333331</v>
      </c>
      <c r="BW115" s="1">
        <v>45200</v>
      </c>
      <c r="BX115" s="2">
        <v>58</v>
      </c>
      <c r="BY115" s="2">
        <v>399614.55599999998</v>
      </c>
      <c r="BZ115" s="1">
        <v>45078</v>
      </c>
      <c r="CS115" s="2">
        <v>0</v>
      </c>
      <c r="CT115" s="2">
        <v>0</v>
      </c>
      <c r="CU115" s="1">
        <v>45597</v>
      </c>
      <c r="DB115" s="2">
        <v>3</v>
      </c>
      <c r="DC115" s="2">
        <v>3784.9579733333335</v>
      </c>
      <c r="DD115" s="1">
        <v>45474</v>
      </c>
      <c r="DH115" s="2">
        <v>0</v>
      </c>
      <c r="DI115" s="2">
        <v>0</v>
      </c>
      <c r="DJ115" s="1">
        <v>45323</v>
      </c>
      <c r="DK115" s="2">
        <v>17</v>
      </c>
      <c r="DL115" s="2">
        <v>475120.83960000001</v>
      </c>
      <c r="DM115" s="1">
        <v>44927</v>
      </c>
      <c r="DQ115" s="2">
        <v>0</v>
      </c>
      <c r="DR115" s="2">
        <v>0</v>
      </c>
      <c r="DS115" s="1">
        <v>45778</v>
      </c>
      <c r="DW115" s="2">
        <v>113306504.73563331</v>
      </c>
      <c r="DX115" s="2">
        <v>1362005.0276233335</v>
      </c>
    </row>
    <row r="116" spans="1:128">
      <c r="A116">
        <v>2021</v>
      </c>
      <c r="B116" t="str">
        <f t="shared" si="17"/>
        <v xml:space="preserve">TRIENTINE (CUPRIOR, ABC FILM-CTD TABS, 150MG, NA VOL) </v>
      </c>
      <c r="C116" t="s">
        <v>441</v>
      </c>
      <c r="D116" t="s">
        <v>442</v>
      </c>
      <c r="E116" t="s">
        <v>105</v>
      </c>
      <c r="F116" t="s">
        <v>147</v>
      </c>
      <c r="G116" t="s">
        <v>107</v>
      </c>
      <c r="I116" t="s">
        <v>616</v>
      </c>
      <c r="J116" t="str">
        <f t="shared" si="15"/>
        <v>V3</v>
      </c>
      <c r="K116" t="s">
        <v>676</v>
      </c>
      <c r="L116" t="str">
        <f t="shared" si="16"/>
        <v>V3 ALL OTHER THERAPEUTIC PRODUCTS</v>
      </c>
      <c r="M116" s="6">
        <f t="shared" si="18"/>
        <v>34578</v>
      </c>
      <c r="N116" s="6">
        <f t="shared" si="19"/>
        <v>34578</v>
      </c>
      <c r="O116" s="6">
        <f t="shared" si="20"/>
        <v>44743</v>
      </c>
      <c r="P116" s="6">
        <f t="shared" si="21"/>
        <v>31503</v>
      </c>
      <c r="Q116" s="7">
        <f t="shared" si="22"/>
        <v>334</v>
      </c>
      <c r="R116" s="7">
        <f t="shared" si="23"/>
        <v>334</v>
      </c>
      <c r="S116" s="7">
        <f t="shared" si="24"/>
        <v>435</v>
      </c>
      <c r="T116" s="8">
        <f t="shared" si="25"/>
        <v>4.4034723885627222E-4</v>
      </c>
      <c r="U116">
        <f t="shared" si="26"/>
        <v>18</v>
      </c>
      <c r="V116" s="10" t="s">
        <v>536</v>
      </c>
      <c r="W116" s="10">
        <v>54.397785223897266</v>
      </c>
      <c r="X116" s="10">
        <v>54.679591759055612</v>
      </c>
      <c r="Y116" s="10" t="s">
        <v>536</v>
      </c>
      <c r="Z116" s="13" t="str">
        <f t="shared" si="27"/>
        <v/>
      </c>
      <c r="AA116" s="13" t="str">
        <f t="shared" si="28"/>
        <v/>
      </c>
      <c r="AB116" s="13" t="str">
        <f t="shared" si="29"/>
        <v/>
      </c>
      <c r="AC116" s="1">
        <v>31503</v>
      </c>
      <c r="AD116" s="1">
        <v>43831</v>
      </c>
      <c r="AE116" s="1">
        <v>42979</v>
      </c>
      <c r="AF116" s="1">
        <v>43831</v>
      </c>
      <c r="AG116" s="1">
        <v>31503</v>
      </c>
      <c r="AH116" s="2">
        <v>9600</v>
      </c>
      <c r="AI116" s="2">
        <v>199100</v>
      </c>
      <c r="AJ116" s="1">
        <v>44743</v>
      </c>
      <c r="AK116" s="2">
        <v>25600</v>
      </c>
      <c r="AL116" s="2">
        <v>443228.85799999995</v>
      </c>
      <c r="AM116" s="1">
        <v>44348</v>
      </c>
      <c r="AN116" s="2">
        <v>216</v>
      </c>
      <c r="AO116" s="2">
        <v>11813.472</v>
      </c>
      <c r="AP116" s="1">
        <v>44348</v>
      </c>
      <c r="AQ116" s="2">
        <v>11000</v>
      </c>
      <c r="AR116" s="2">
        <v>451159.77720000001</v>
      </c>
      <c r="AS116" s="1">
        <v>43862</v>
      </c>
      <c r="AT116" s="2">
        <v>45888</v>
      </c>
      <c r="AU116" s="2">
        <v>3735539.1743999999</v>
      </c>
      <c r="AV116" s="1">
        <v>43374</v>
      </c>
      <c r="AW116" s="2">
        <v>34077</v>
      </c>
      <c r="AX116" s="2">
        <v>1643722.3176</v>
      </c>
      <c r="AY116" s="1">
        <v>43709</v>
      </c>
      <c r="AZ116" s="2">
        <v>212800</v>
      </c>
      <c r="BA116" s="2">
        <v>453670.18453333329</v>
      </c>
      <c r="BB116" s="1">
        <v>34578</v>
      </c>
      <c r="BC116" s="2">
        <v>13088</v>
      </c>
      <c r="BD116" s="2">
        <v>671725.65240000002</v>
      </c>
      <c r="BE116" s="1">
        <v>42979</v>
      </c>
      <c r="BF116" s="2">
        <v>0</v>
      </c>
      <c r="BG116" s="2">
        <v>0</v>
      </c>
      <c r="BH116" s="1">
        <v>41640</v>
      </c>
      <c r="BI116" s="2">
        <v>22279</v>
      </c>
      <c r="BJ116" s="2">
        <v>1217930.1816</v>
      </c>
      <c r="BK116" s="1">
        <v>44621</v>
      </c>
      <c r="BL116" s="2">
        <v>14904</v>
      </c>
      <c r="BM116" s="2">
        <v>806729.47880000004</v>
      </c>
      <c r="BN116" s="1">
        <v>42979</v>
      </c>
      <c r="BO116" s="2">
        <v>0</v>
      </c>
      <c r="BP116" s="2">
        <v>0</v>
      </c>
      <c r="BQ116" s="1">
        <v>43101</v>
      </c>
      <c r="BR116" s="2">
        <v>24600</v>
      </c>
      <c r="BS116" s="2">
        <v>5256332.5929999994</v>
      </c>
      <c r="BT116" s="1">
        <v>31503</v>
      </c>
      <c r="BU116" s="2">
        <v>0</v>
      </c>
      <c r="BV116" s="2">
        <v>0</v>
      </c>
      <c r="BW116" s="1">
        <v>44044</v>
      </c>
      <c r="BX116" s="2">
        <v>21228</v>
      </c>
      <c r="BY116" s="2">
        <v>1352785.7376000001</v>
      </c>
      <c r="BZ116" s="1">
        <v>43435</v>
      </c>
      <c r="CD116" s="2">
        <v>1700</v>
      </c>
      <c r="CE116" s="2">
        <v>100479.63333333333</v>
      </c>
      <c r="CF116" s="1">
        <v>45352</v>
      </c>
      <c r="CJ116" s="2">
        <v>3412</v>
      </c>
      <c r="CK116" s="2">
        <v>253804.68960000001</v>
      </c>
      <c r="CL116" s="1">
        <v>43466</v>
      </c>
      <c r="CM116" s="2">
        <v>0</v>
      </c>
      <c r="CN116" s="2">
        <v>0</v>
      </c>
      <c r="CO116" s="1">
        <v>44197</v>
      </c>
      <c r="CP116" s="2">
        <v>7200</v>
      </c>
      <c r="CQ116" s="2">
        <v>275354.95862133335</v>
      </c>
      <c r="CR116" s="1">
        <v>44652</v>
      </c>
      <c r="CY116" s="2">
        <v>100</v>
      </c>
      <c r="CZ116" s="2">
        <v>6518.2920000000004</v>
      </c>
      <c r="DA116" s="1">
        <v>43983</v>
      </c>
      <c r="DE116" s="2">
        <v>0</v>
      </c>
      <c r="DF116" s="2">
        <v>0</v>
      </c>
      <c r="DK116" s="2">
        <v>0</v>
      </c>
      <c r="DL116" s="2">
        <v>0</v>
      </c>
      <c r="DM116" s="1">
        <v>45413</v>
      </c>
      <c r="DQ116" s="2">
        <v>4400</v>
      </c>
      <c r="DR116" s="2">
        <v>179878.0104</v>
      </c>
      <c r="DS116" s="1">
        <v>44166</v>
      </c>
      <c r="DT116" s="2">
        <v>145100</v>
      </c>
      <c r="DU116" s="2">
        <v>3372808.5720000002</v>
      </c>
      <c r="DV116" s="1">
        <v>43891</v>
      </c>
      <c r="DW116" s="2">
        <v>3727432.0283333333</v>
      </c>
      <c r="DX116" s="2">
        <v>16705149.554754667</v>
      </c>
    </row>
    <row r="117" spans="1:128">
      <c r="A117">
        <v>2021</v>
      </c>
      <c r="B117" t="str">
        <f t="shared" si="17"/>
        <v>TRIHEPTANOIN (DOJOLVI, DGA ORAL LIQUID, 4.8G/5ML, 500ML) (O)</v>
      </c>
      <c r="C117" t="s">
        <v>443</v>
      </c>
      <c r="D117" t="s">
        <v>444</v>
      </c>
      <c r="E117" t="s">
        <v>305</v>
      </c>
      <c r="F117" t="s">
        <v>445</v>
      </c>
      <c r="G117" t="s">
        <v>446</v>
      </c>
      <c r="H117" t="s">
        <v>642</v>
      </c>
      <c r="I117" t="s">
        <v>537</v>
      </c>
      <c r="J117" t="str">
        <f t="shared" si="15"/>
        <v>A16</v>
      </c>
      <c r="K117" t="s">
        <v>653</v>
      </c>
      <c r="L117" t="str">
        <f t="shared" si="16"/>
        <v>A16 OTHER ALIMENTARY TRACT AND METABOLISM PRODUCTS</v>
      </c>
      <c r="M117" s="6" t="str">
        <f t="shared" si="18"/>
        <v/>
      </c>
      <c r="N117" s="6">
        <f t="shared" si="19"/>
        <v>44440</v>
      </c>
      <c r="O117" s="6" t="str">
        <f t="shared" si="20"/>
        <v/>
      </c>
      <c r="P117" s="6">
        <f t="shared" si="21"/>
        <v>44013</v>
      </c>
      <c r="Q117" s="7" t="str">
        <f t="shared" si="22"/>
        <v/>
      </c>
      <c r="R117" s="7" t="str">
        <f t="shared" si="23"/>
        <v/>
      </c>
      <c r="S117" s="7" t="str">
        <f t="shared" si="24"/>
        <v/>
      </c>
      <c r="T117" s="8">
        <f t="shared" si="25"/>
        <v>0</v>
      </c>
      <c r="U117">
        <f t="shared" si="26"/>
        <v>2</v>
      </c>
      <c r="V117" s="10" t="s">
        <v>536</v>
      </c>
      <c r="W117" s="10" t="e">
        <v>#NUM!</v>
      </c>
      <c r="X117" s="10" t="e">
        <v>#NUM!</v>
      </c>
      <c r="Y117" s="10">
        <v>71.59375367097212</v>
      </c>
      <c r="Z117" s="13" t="str">
        <f t="shared" si="27"/>
        <v/>
      </c>
      <c r="AA117" s="13" t="str">
        <f t="shared" si="28"/>
        <v/>
      </c>
      <c r="AB117" s="13" t="str">
        <f t="shared" si="29"/>
        <v/>
      </c>
      <c r="AC117" s="1">
        <v>44013</v>
      </c>
      <c r="AD117" s="1">
        <v>44013</v>
      </c>
      <c r="AF117" s="1">
        <v>44013</v>
      </c>
      <c r="AG117" s="1">
        <v>44013</v>
      </c>
      <c r="BR117" s="2">
        <v>147100</v>
      </c>
      <c r="BS117" s="2">
        <v>10531441.164999999</v>
      </c>
      <c r="BT117" s="1">
        <v>44013</v>
      </c>
      <c r="DH117" s="2">
        <v>7600</v>
      </c>
      <c r="DI117" s="2">
        <v>0</v>
      </c>
      <c r="DJ117" s="1">
        <v>45108</v>
      </c>
      <c r="DK117" s="2">
        <v>5500</v>
      </c>
      <c r="DL117" s="2">
        <v>261065.7984</v>
      </c>
      <c r="DM117" s="1">
        <v>44440</v>
      </c>
      <c r="DW117" s="2">
        <v>637237.31239999994</v>
      </c>
      <c r="DX117" s="2">
        <v>10155269.650999999</v>
      </c>
    </row>
    <row r="118" spans="1:128">
      <c r="A118">
        <v>2022</v>
      </c>
      <c r="B118" t="str">
        <f t="shared" si="17"/>
        <v xml:space="preserve">UBROGEPANT (UBRELVY, AAA TABLETS, 100MG, NA VOL) </v>
      </c>
      <c r="C118" t="s">
        <v>447</v>
      </c>
      <c r="D118" t="s">
        <v>448</v>
      </c>
      <c r="E118" t="s">
        <v>110</v>
      </c>
      <c r="F118" t="s">
        <v>136</v>
      </c>
      <c r="G118" t="s">
        <v>107</v>
      </c>
      <c r="I118" t="s">
        <v>534</v>
      </c>
      <c r="J118" t="str">
        <f t="shared" si="15"/>
        <v>N2</v>
      </c>
      <c r="K118" t="s">
        <v>651</v>
      </c>
      <c r="L118" t="str">
        <f t="shared" si="16"/>
        <v>N2 ANALGESICS</v>
      </c>
      <c r="M118" s="6" t="str">
        <f t="shared" si="18"/>
        <v/>
      </c>
      <c r="N118" s="6" t="str">
        <f t="shared" si="19"/>
        <v/>
      </c>
      <c r="O118" s="6">
        <f t="shared" si="20"/>
        <v>45017</v>
      </c>
      <c r="P118" s="6">
        <f t="shared" si="21"/>
        <v>43831</v>
      </c>
      <c r="Q118" s="7" t="str">
        <f t="shared" si="22"/>
        <v/>
      </c>
      <c r="R118" s="7" t="str">
        <f t="shared" si="23"/>
        <v/>
      </c>
      <c r="S118" s="7">
        <f t="shared" si="24"/>
        <v>39</v>
      </c>
      <c r="T118" s="8">
        <f t="shared" si="25"/>
        <v>1.4010075365993911E-2</v>
      </c>
      <c r="U118">
        <f t="shared" si="26"/>
        <v>2</v>
      </c>
      <c r="V118" s="10">
        <v>15.958930413152945</v>
      </c>
      <c r="W118" s="10" t="e">
        <v>#NUM!</v>
      </c>
      <c r="X118" s="10" t="e">
        <v>#NUM!</v>
      </c>
      <c r="Y118" s="10">
        <v>133.53263414515243</v>
      </c>
      <c r="Z118" s="13" t="str">
        <f t="shared" si="27"/>
        <v/>
      </c>
      <c r="AA118" s="13">
        <f t="shared" si="28"/>
        <v>8.3672671468695814</v>
      </c>
      <c r="AB118" s="13" t="str">
        <f t="shared" si="29"/>
        <v/>
      </c>
      <c r="AC118" s="1">
        <v>43831</v>
      </c>
      <c r="AD118" s="1">
        <v>43831</v>
      </c>
      <c r="AE118" s="1">
        <v>43831</v>
      </c>
      <c r="AF118" s="1">
        <v>43831</v>
      </c>
      <c r="AG118" s="1">
        <v>43831</v>
      </c>
      <c r="AH118" s="2">
        <v>396890</v>
      </c>
      <c r="AI118" s="2">
        <v>6334560</v>
      </c>
      <c r="AJ118" s="1">
        <v>45017</v>
      </c>
      <c r="BR118" s="2">
        <v>7223510</v>
      </c>
      <c r="BS118" s="2">
        <v>962098577.31299973</v>
      </c>
      <c r="BT118" s="1">
        <v>43831</v>
      </c>
      <c r="DW118" s="2">
        <v>62919845.469999991</v>
      </c>
      <c r="DX118" s="2">
        <v>905513291.84299994</v>
      </c>
    </row>
    <row r="119" spans="1:128">
      <c r="A119">
        <v>2024</v>
      </c>
      <c r="B119" t="str">
        <f t="shared" si="17"/>
        <v xml:space="preserve">VABORBACTAM (VABOMERE, FQD INF DRY BOTTLE, 1G+1G, NA VOL) </v>
      </c>
      <c r="C119" t="s">
        <v>449</v>
      </c>
      <c r="D119" t="s">
        <v>450</v>
      </c>
      <c r="E119" t="s">
        <v>135</v>
      </c>
      <c r="F119" t="s">
        <v>451</v>
      </c>
      <c r="G119" t="s">
        <v>107</v>
      </c>
      <c r="I119" t="s">
        <v>617</v>
      </c>
      <c r="J119" t="str">
        <f t="shared" si="15"/>
        <v>J1</v>
      </c>
      <c r="K119" t="s">
        <v>685</v>
      </c>
      <c r="L119" t="str">
        <f t="shared" si="16"/>
        <v>J1 SYSTEMIC ANTIBACTERIALS</v>
      </c>
      <c r="M119" s="6">
        <f t="shared" si="18"/>
        <v>43405</v>
      </c>
      <c r="N119" s="6">
        <f t="shared" si="19"/>
        <v>43405</v>
      </c>
      <c r="O119" s="6" t="str">
        <f t="shared" si="20"/>
        <v/>
      </c>
      <c r="P119" s="6">
        <f t="shared" si="21"/>
        <v>43009</v>
      </c>
      <c r="Q119" s="7" t="str">
        <f t="shared" si="22"/>
        <v/>
      </c>
      <c r="R119" s="7" t="str">
        <f t="shared" si="23"/>
        <v/>
      </c>
      <c r="S119" s="7" t="str">
        <f t="shared" si="24"/>
        <v/>
      </c>
      <c r="T119" s="8">
        <f t="shared" si="25"/>
        <v>0</v>
      </c>
      <c r="U119">
        <f t="shared" si="26"/>
        <v>13</v>
      </c>
      <c r="V119" s="10" t="s">
        <v>536</v>
      </c>
      <c r="W119" s="10">
        <v>301.28352380952379</v>
      </c>
      <c r="X119" s="10">
        <v>301.28352380952379</v>
      </c>
      <c r="Y119" s="10">
        <v>277.3277602561601</v>
      </c>
      <c r="Z119" s="13" t="str">
        <f t="shared" si="27"/>
        <v/>
      </c>
      <c r="AA119" s="13" t="str">
        <f t="shared" si="28"/>
        <v/>
      </c>
      <c r="AB119" s="13" t="str">
        <f t="shared" si="29"/>
        <v/>
      </c>
      <c r="AC119" s="1">
        <v>42948</v>
      </c>
      <c r="AD119" s="1">
        <v>43831</v>
      </c>
      <c r="AE119" s="1">
        <v>43009</v>
      </c>
      <c r="AF119" s="1">
        <v>43831</v>
      </c>
      <c r="AG119" s="1">
        <v>43009</v>
      </c>
      <c r="AN119" s="2">
        <v>29</v>
      </c>
      <c r="AO119" s="2">
        <v>2726.6448</v>
      </c>
      <c r="AP119" s="1">
        <v>44562</v>
      </c>
      <c r="AQ119" s="2">
        <v>144</v>
      </c>
      <c r="AR119" s="2">
        <v>13751.0604</v>
      </c>
      <c r="AS119" s="1">
        <v>44013</v>
      </c>
      <c r="AT119" s="2">
        <v>0</v>
      </c>
      <c r="AU119" s="2">
        <v>0</v>
      </c>
      <c r="AV119" s="1">
        <v>45597</v>
      </c>
      <c r="AW119" s="2">
        <v>70719</v>
      </c>
      <c r="AX119" s="2">
        <v>6346579.0080000004</v>
      </c>
      <c r="AY119" s="1">
        <v>44287</v>
      </c>
      <c r="BF119" s="2">
        <v>168</v>
      </c>
      <c r="BG119" s="2">
        <v>50615.631999999998</v>
      </c>
      <c r="BH119" s="1">
        <v>44743</v>
      </c>
      <c r="BI119" s="2">
        <v>752</v>
      </c>
      <c r="BJ119" s="2">
        <v>70106.691600000006</v>
      </c>
      <c r="BK119" s="1">
        <v>44348</v>
      </c>
      <c r="BL119" s="2">
        <v>0</v>
      </c>
      <c r="BM119" s="2">
        <v>0</v>
      </c>
      <c r="BN119" s="1">
        <v>43405</v>
      </c>
      <c r="BO119" s="2">
        <v>1278</v>
      </c>
      <c r="BP119" s="2">
        <v>111395.7035</v>
      </c>
      <c r="BQ119" s="1">
        <v>43770</v>
      </c>
      <c r="BR119" s="2">
        <v>30762</v>
      </c>
      <c r="BS119" s="2">
        <v>8531156.560999997</v>
      </c>
      <c r="BT119" s="1">
        <v>43009</v>
      </c>
      <c r="BU119" s="2">
        <v>552</v>
      </c>
      <c r="BV119" s="2">
        <v>68189.894</v>
      </c>
      <c r="BW119" s="1">
        <v>44470</v>
      </c>
      <c r="BX119" s="2">
        <v>966</v>
      </c>
      <c r="BY119" s="2">
        <v>90055.35</v>
      </c>
      <c r="BZ119" s="1">
        <v>43739</v>
      </c>
      <c r="CJ119" s="2">
        <v>222</v>
      </c>
      <c r="CK119" s="2">
        <v>19971.0324</v>
      </c>
      <c r="CL119" s="1">
        <v>44287</v>
      </c>
      <c r="CS119" s="2">
        <v>390</v>
      </c>
      <c r="CT119" s="2">
        <v>36357.75</v>
      </c>
      <c r="CU119" s="1">
        <v>43770</v>
      </c>
      <c r="DH119" s="2">
        <v>4932</v>
      </c>
      <c r="DI119" s="2">
        <v>507773.29488</v>
      </c>
      <c r="DJ119" s="1">
        <v>44075</v>
      </c>
      <c r="DK119" s="2">
        <v>21</v>
      </c>
      <c r="DL119" s="2">
        <v>2628.1992</v>
      </c>
      <c r="DM119" s="1">
        <v>45139</v>
      </c>
      <c r="DW119" s="2">
        <v>15428889.97154</v>
      </c>
      <c r="DX119" s="2">
        <v>422416.85023999994</v>
      </c>
    </row>
    <row r="120" spans="1:128">
      <c r="A120">
        <v>2024</v>
      </c>
      <c r="B120" t="str">
        <f t="shared" si="17"/>
        <v>VACCINE, CHIKUNGUNYA (IXCHIQ, FPB VIAL DRY, NA INTSTR, NA VOL) (B)</v>
      </c>
      <c r="C120" t="s">
        <v>452</v>
      </c>
      <c r="D120" t="s">
        <v>453</v>
      </c>
      <c r="E120" t="s">
        <v>119</v>
      </c>
      <c r="F120" t="s">
        <v>159</v>
      </c>
      <c r="G120" t="s">
        <v>107</v>
      </c>
      <c r="H120" t="s">
        <v>648</v>
      </c>
      <c r="I120" t="s">
        <v>618</v>
      </c>
      <c r="J120" t="str">
        <f t="shared" si="15"/>
        <v>J7</v>
      </c>
      <c r="K120" t="s">
        <v>686</v>
      </c>
      <c r="L120" t="str">
        <f t="shared" si="16"/>
        <v>J7 VACCINES</v>
      </c>
      <c r="M120" s="6">
        <f t="shared" si="18"/>
        <v>45444</v>
      </c>
      <c r="N120" s="6">
        <f t="shared" si="19"/>
        <v>45444</v>
      </c>
      <c r="O120" s="6">
        <f t="shared" si="20"/>
        <v>45597</v>
      </c>
      <c r="P120" s="6">
        <f t="shared" si="21"/>
        <v>45323</v>
      </c>
      <c r="Q120" s="7">
        <f t="shared" si="22"/>
        <v>5</v>
      </c>
      <c r="R120" s="7">
        <f t="shared" si="23"/>
        <v>5</v>
      </c>
      <c r="S120" s="7">
        <f t="shared" si="24"/>
        <v>9</v>
      </c>
      <c r="T120" s="8">
        <f t="shared" si="25"/>
        <v>2.6852998321695348E-4</v>
      </c>
      <c r="U120">
        <f t="shared" si="26"/>
        <v>3</v>
      </c>
      <c r="V120" s="10">
        <v>156.8656330749354</v>
      </c>
      <c r="W120" s="10">
        <v>179.73780000000002</v>
      </c>
      <c r="X120" s="10">
        <v>179.73780000000002</v>
      </c>
      <c r="Y120" s="10">
        <v>381.17441784258381</v>
      </c>
      <c r="Z120" s="13">
        <f t="shared" si="27"/>
        <v>1.1458073797090946</v>
      </c>
      <c r="AA120" s="13">
        <f t="shared" si="28"/>
        <v>2.4299421764389599</v>
      </c>
      <c r="AB120" s="13">
        <f t="shared" si="29"/>
        <v>1.1458073797090946</v>
      </c>
      <c r="AC120" s="1">
        <v>45323</v>
      </c>
      <c r="AD120" s="1">
        <v>45292</v>
      </c>
      <c r="AE120" s="1">
        <v>45323</v>
      </c>
      <c r="AF120" s="1">
        <v>45292</v>
      </c>
      <c r="AG120" s="1">
        <v>45323</v>
      </c>
      <c r="AH120" s="2">
        <v>774</v>
      </c>
      <c r="AI120" s="2">
        <v>121414</v>
      </c>
      <c r="AJ120" s="1">
        <v>45597</v>
      </c>
      <c r="AN120" s="2">
        <v>0</v>
      </c>
      <c r="AO120" s="2">
        <v>0</v>
      </c>
      <c r="AP120" s="1">
        <v>45809</v>
      </c>
      <c r="AQ120" s="2">
        <v>10</v>
      </c>
      <c r="AR120" s="2">
        <v>1797.3780000000002</v>
      </c>
      <c r="AS120" s="1">
        <v>45627</v>
      </c>
      <c r="AT120" s="2">
        <v>0</v>
      </c>
      <c r="AU120" s="2">
        <v>0</v>
      </c>
      <c r="AV120" s="1">
        <v>45717</v>
      </c>
      <c r="BC120" s="2">
        <v>0</v>
      </c>
      <c r="BD120" s="2">
        <v>0</v>
      </c>
      <c r="BE120" s="1">
        <v>45444</v>
      </c>
      <c r="BF120" s="2">
        <v>0</v>
      </c>
      <c r="BG120" s="2">
        <v>0</v>
      </c>
      <c r="BH120" s="1">
        <v>45689</v>
      </c>
      <c r="BL120" s="2">
        <v>0</v>
      </c>
      <c r="BM120" s="2">
        <v>0</v>
      </c>
      <c r="BN120" s="1">
        <v>45444</v>
      </c>
      <c r="BR120" s="2">
        <v>6378</v>
      </c>
      <c r="BS120" s="2">
        <v>2431130.4369999995</v>
      </c>
      <c r="BT120" s="1">
        <v>45323</v>
      </c>
      <c r="BX120" s="2">
        <v>0</v>
      </c>
      <c r="BY120" s="2">
        <v>0</v>
      </c>
      <c r="BZ120" s="1">
        <v>45627</v>
      </c>
      <c r="DW120" s="2">
        <v>2207234.5049999994</v>
      </c>
      <c r="DX120" s="2">
        <v>347107.31</v>
      </c>
    </row>
    <row r="121" spans="1:128">
      <c r="A121">
        <v>2023</v>
      </c>
      <c r="B121" t="str">
        <f t="shared" si="17"/>
        <v>VACCINE, RESPIRATORY SYNCYTIAL VIRUS (ABRYSVO, FPB VIAL DRY, 60Y, NA VOL) (B)</v>
      </c>
      <c r="C121" t="s">
        <v>454</v>
      </c>
      <c r="D121" t="s">
        <v>455</v>
      </c>
      <c r="E121" t="s">
        <v>119</v>
      </c>
      <c r="F121" t="s">
        <v>456</v>
      </c>
      <c r="G121" t="s">
        <v>107</v>
      </c>
      <c r="H121" t="s">
        <v>648</v>
      </c>
      <c r="I121" t="s">
        <v>619</v>
      </c>
      <c r="J121" t="str">
        <f t="shared" si="15"/>
        <v>J7</v>
      </c>
      <c r="K121" t="s">
        <v>686</v>
      </c>
      <c r="L121" t="str">
        <f t="shared" si="16"/>
        <v>J7 VACCINES</v>
      </c>
      <c r="M121" s="6">
        <f t="shared" si="18"/>
        <v>45078</v>
      </c>
      <c r="N121" s="6">
        <f t="shared" si="19"/>
        <v>45078</v>
      </c>
      <c r="O121" s="6">
        <f t="shared" si="20"/>
        <v>45170</v>
      </c>
      <c r="P121" s="6">
        <f t="shared" si="21"/>
        <v>45108</v>
      </c>
      <c r="Q121" s="7">
        <f t="shared" si="22"/>
        <v>3</v>
      </c>
      <c r="R121" s="7">
        <f t="shared" si="23"/>
        <v>3</v>
      </c>
      <c r="S121" s="7">
        <f t="shared" si="24"/>
        <v>3</v>
      </c>
      <c r="T121" s="8">
        <f t="shared" si="25"/>
        <v>0.12263016384601959</v>
      </c>
      <c r="U121">
        <f t="shared" si="26"/>
        <v>26</v>
      </c>
      <c r="V121" s="10">
        <v>225.78128104762931</v>
      </c>
      <c r="W121" s="10" t="e">
        <v>#NUM!</v>
      </c>
      <c r="X121" s="10" t="e">
        <v>#NUM!</v>
      </c>
      <c r="Y121" s="10" t="s">
        <v>536</v>
      </c>
      <c r="Z121" s="13" t="str">
        <f t="shared" si="27"/>
        <v/>
      </c>
      <c r="AA121" s="13" t="str">
        <f t="shared" si="28"/>
        <v/>
      </c>
      <c r="AB121" s="13" t="str">
        <f t="shared" si="29"/>
        <v/>
      </c>
      <c r="AD121" s="1">
        <v>45108</v>
      </c>
      <c r="AE121" s="1">
        <v>45108</v>
      </c>
      <c r="AF121" s="1">
        <v>45108</v>
      </c>
      <c r="AG121" s="1">
        <v>45078</v>
      </c>
      <c r="AH121" s="2">
        <v>245579</v>
      </c>
      <c r="AI121" s="2">
        <v>55446392</v>
      </c>
      <c r="AJ121" s="1">
        <v>45170</v>
      </c>
      <c r="AK121" s="2">
        <v>10774</v>
      </c>
      <c r="AL121" s="2">
        <v>2588506.1543999994</v>
      </c>
      <c r="AN121" s="2">
        <v>3170</v>
      </c>
      <c r="AO121" s="2">
        <v>834850.01159999997</v>
      </c>
      <c r="AP121" s="1">
        <v>45139</v>
      </c>
      <c r="AQ121" s="2">
        <v>66169</v>
      </c>
      <c r="AR121" s="2">
        <v>16766064.2952</v>
      </c>
      <c r="AS121" s="1">
        <v>45170</v>
      </c>
      <c r="AT121" s="2">
        <v>211003</v>
      </c>
      <c r="AU121" s="2">
        <v>50357131.968000002</v>
      </c>
      <c r="AV121" s="1">
        <v>45139</v>
      </c>
      <c r="AW121" s="2">
        <v>6728</v>
      </c>
      <c r="AX121" s="2">
        <v>1810675.6140000001</v>
      </c>
      <c r="AY121" s="1">
        <v>45261</v>
      </c>
      <c r="AZ121" s="2">
        <v>18920</v>
      </c>
      <c r="BA121" s="2">
        <v>3179434.5102333329</v>
      </c>
      <c r="BB121" s="1">
        <v>45292</v>
      </c>
      <c r="BC121" s="2">
        <v>1438</v>
      </c>
      <c r="BD121" s="2">
        <v>354751.70280000003</v>
      </c>
      <c r="BE121" s="1">
        <v>45078</v>
      </c>
      <c r="BF121" s="2">
        <v>1190</v>
      </c>
      <c r="BG121" s="2">
        <v>269927.96833333338</v>
      </c>
      <c r="BH121" s="1">
        <v>45108</v>
      </c>
      <c r="BI121" s="2">
        <v>1657</v>
      </c>
      <c r="BJ121" s="2">
        <v>422659.77600000001</v>
      </c>
      <c r="BK121" s="1">
        <v>45261</v>
      </c>
      <c r="BL121" s="2">
        <v>7658</v>
      </c>
      <c r="BM121" s="2">
        <v>1925002.5302666666</v>
      </c>
      <c r="BO121" s="2">
        <v>79069</v>
      </c>
      <c r="BP121" s="2">
        <v>19574551.5165</v>
      </c>
      <c r="BQ121" s="1">
        <v>45170</v>
      </c>
      <c r="BR121" s="2">
        <v>1912025</v>
      </c>
      <c r="BS121" s="2">
        <v>601512558.45899975</v>
      </c>
      <c r="BT121" s="1">
        <v>45108</v>
      </c>
      <c r="BU121" s="2">
        <v>3056</v>
      </c>
      <c r="BV121" s="2">
        <v>898295.85466666671</v>
      </c>
      <c r="BW121" s="1">
        <v>45505</v>
      </c>
      <c r="BX121" s="2">
        <v>4904</v>
      </c>
      <c r="BY121" s="2">
        <v>1177565.9939999999</v>
      </c>
      <c r="BZ121" s="1">
        <v>45170</v>
      </c>
      <c r="CA121" s="2">
        <v>10</v>
      </c>
      <c r="CB121" s="2">
        <v>2203.094165333333</v>
      </c>
      <c r="CC121" s="1">
        <v>45505</v>
      </c>
      <c r="CD121" s="2">
        <v>624</v>
      </c>
      <c r="CE121" s="2">
        <v>144648.94339933334</v>
      </c>
      <c r="CF121" s="1">
        <v>45139</v>
      </c>
      <c r="CG121" s="2">
        <v>0</v>
      </c>
      <c r="CH121" s="2">
        <v>0</v>
      </c>
      <c r="CI121" s="1">
        <v>45536</v>
      </c>
      <c r="CJ121" s="2">
        <v>1057</v>
      </c>
      <c r="CK121" s="2">
        <v>252559.20360000001</v>
      </c>
      <c r="CL121" s="1">
        <v>45139</v>
      </c>
      <c r="CM121" s="2">
        <v>65765</v>
      </c>
      <c r="CN121" s="2">
        <v>9997738.3704000004</v>
      </c>
      <c r="CO121" s="1">
        <v>45413</v>
      </c>
      <c r="CP121" s="2">
        <v>352</v>
      </c>
      <c r="CQ121" s="2">
        <v>87635.993493333328</v>
      </c>
      <c r="CR121" s="1">
        <v>45261</v>
      </c>
      <c r="CS121" s="2">
        <v>170</v>
      </c>
      <c r="CT121" s="2">
        <v>41839.380000000005</v>
      </c>
      <c r="CU121" s="1">
        <v>45200</v>
      </c>
      <c r="CV121" s="2">
        <v>0</v>
      </c>
      <c r="CW121" s="2">
        <v>0</v>
      </c>
      <c r="CX121" s="1">
        <v>45809</v>
      </c>
      <c r="CY121" s="2">
        <v>171</v>
      </c>
      <c r="CZ121" s="2">
        <v>45814.493999999999</v>
      </c>
      <c r="DA121" s="1">
        <v>45170</v>
      </c>
      <c r="DE121" s="2">
        <v>5</v>
      </c>
      <c r="DF121" s="2">
        <v>1168.4567999999999</v>
      </c>
      <c r="DH121" s="2">
        <v>2500</v>
      </c>
      <c r="DI121" s="2">
        <v>685768.57194666669</v>
      </c>
      <c r="DJ121" s="1">
        <v>45139</v>
      </c>
      <c r="DK121" s="2">
        <v>2485</v>
      </c>
      <c r="DL121" s="2">
        <v>622021.06560000009</v>
      </c>
      <c r="DM121" s="1">
        <v>45170</v>
      </c>
      <c r="DN121" s="2">
        <v>67</v>
      </c>
      <c r="DO121" s="2">
        <v>16322.578800000001</v>
      </c>
      <c r="DP121" s="1">
        <v>45474</v>
      </c>
      <c r="DT121" s="2">
        <v>0</v>
      </c>
      <c r="DU121" s="2">
        <v>0</v>
      </c>
      <c r="DV121" s="1">
        <v>45717</v>
      </c>
      <c r="DW121" s="2">
        <v>221710121.22023866</v>
      </c>
      <c r="DX121" s="2">
        <v>547305967.28696609</v>
      </c>
    </row>
    <row r="122" spans="1:128">
      <c r="A122">
        <v>2021</v>
      </c>
      <c r="B122" t="str">
        <f t="shared" si="17"/>
        <v>VACCINE, SARS-COV-2 NON-REPLICATING VECTOR (VAXZEVRIA, FPD VIAL IM, NA INTSTR, 5ML) (B)</v>
      </c>
      <c r="C122" t="s">
        <v>457</v>
      </c>
      <c r="D122" t="s">
        <v>458</v>
      </c>
      <c r="E122" t="s">
        <v>432</v>
      </c>
      <c r="F122" t="s">
        <v>159</v>
      </c>
      <c r="G122" t="s">
        <v>168</v>
      </c>
      <c r="H122" t="s">
        <v>648</v>
      </c>
      <c r="I122" t="s">
        <v>621</v>
      </c>
      <c r="J122" t="str">
        <f t="shared" si="15"/>
        <v>J7</v>
      </c>
      <c r="K122" t="s">
        <v>686</v>
      </c>
      <c r="L122" t="str">
        <f t="shared" si="16"/>
        <v>J7 VACCINES</v>
      </c>
      <c r="M122" s="6">
        <f t="shared" si="18"/>
        <v>44166</v>
      </c>
      <c r="N122" s="6">
        <f t="shared" si="19"/>
        <v>44166</v>
      </c>
      <c r="O122" s="6">
        <f t="shared" si="20"/>
        <v>44256</v>
      </c>
      <c r="P122" s="6">
        <f t="shared" si="21"/>
        <v>44228</v>
      </c>
      <c r="Q122" s="7">
        <f t="shared" si="22"/>
        <v>3</v>
      </c>
      <c r="R122" s="7">
        <f t="shared" si="23"/>
        <v>3</v>
      </c>
      <c r="S122" s="7">
        <f t="shared" si="24"/>
        <v>3</v>
      </c>
      <c r="T122" s="8">
        <f t="shared" si="25"/>
        <v>0</v>
      </c>
      <c r="U122">
        <f t="shared" si="26"/>
        <v>1</v>
      </c>
      <c r="V122" s="10" t="s">
        <v>536</v>
      </c>
      <c r="W122" s="10">
        <v>1.2029032258064516E-3</v>
      </c>
      <c r="X122" s="10">
        <v>1.2029032258064516E-3</v>
      </c>
      <c r="Y122" s="10" t="s">
        <v>536</v>
      </c>
      <c r="Z122" s="13" t="str">
        <f t="shared" si="27"/>
        <v/>
      </c>
      <c r="AA122" s="13" t="str">
        <f t="shared" si="28"/>
        <v/>
      </c>
      <c r="AB122" s="13" t="str">
        <f t="shared" si="29"/>
        <v/>
      </c>
      <c r="AC122" s="1">
        <v>44136</v>
      </c>
      <c r="AD122" s="1">
        <v>44197</v>
      </c>
      <c r="AE122" s="1">
        <v>44256</v>
      </c>
      <c r="AF122" s="1">
        <v>44197</v>
      </c>
      <c r="AG122" s="1">
        <v>44166</v>
      </c>
      <c r="AH122" s="2">
        <v>0</v>
      </c>
      <c r="AI122" s="2">
        <v>0</v>
      </c>
      <c r="AJ122" s="1">
        <v>44256</v>
      </c>
      <c r="AQ122" s="2">
        <v>620</v>
      </c>
      <c r="AR122" s="2">
        <v>1.4916</v>
      </c>
      <c r="AS122" s="1">
        <v>44228</v>
      </c>
      <c r="AT122" s="2">
        <v>0</v>
      </c>
      <c r="AU122" s="2">
        <v>0</v>
      </c>
      <c r="AV122" s="1">
        <v>44256</v>
      </c>
      <c r="AW122" s="2">
        <v>26</v>
      </c>
      <c r="AX122" s="2">
        <v>0</v>
      </c>
      <c r="AY122" s="1">
        <v>44228</v>
      </c>
      <c r="BL122" s="2">
        <v>0</v>
      </c>
      <c r="BM122" s="2">
        <v>0</v>
      </c>
      <c r="BN122" s="1">
        <v>44197</v>
      </c>
      <c r="BO122" s="2">
        <v>1</v>
      </c>
      <c r="BP122" s="2">
        <v>0</v>
      </c>
      <c r="BQ122" s="1">
        <v>44166</v>
      </c>
      <c r="BR122" s="2">
        <v>0</v>
      </c>
      <c r="BS122" s="2">
        <v>0</v>
      </c>
      <c r="BT122" s="1">
        <v>44228</v>
      </c>
      <c r="CD122" s="2">
        <v>0</v>
      </c>
      <c r="CE122" s="2">
        <v>0</v>
      </c>
      <c r="CF122" s="1">
        <v>44197</v>
      </c>
      <c r="CJ122" s="2">
        <v>0</v>
      </c>
      <c r="CK122" s="2">
        <v>0</v>
      </c>
      <c r="CL122" s="1">
        <v>44228</v>
      </c>
      <c r="DK122" s="2">
        <v>0</v>
      </c>
      <c r="DL122" s="2">
        <v>0</v>
      </c>
      <c r="DM122" s="1">
        <v>44228</v>
      </c>
      <c r="DW122" s="2">
        <v>1.4916</v>
      </c>
      <c r="DX122" s="2">
        <v>0</v>
      </c>
    </row>
    <row r="123" spans="1:128">
      <c r="A123">
        <v>2023</v>
      </c>
      <c r="B123" t="str">
        <f t="shared" si="17"/>
        <v xml:space="preserve">VERICIGUAT (VERQUVO, ABC FILM-CTD TABS, 2.5MG, NA VOL) </v>
      </c>
      <c r="C123" t="s">
        <v>459</v>
      </c>
      <c r="D123" t="s">
        <v>460</v>
      </c>
      <c r="E123" t="s">
        <v>105</v>
      </c>
      <c r="F123" t="s">
        <v>461</v>
      </c>
      <c r="G123" t="s">
        <v>107</v>
      </c>
      <c r="H123" t="s">
        <v>536</v>
      </c>
      <c r="I123" t="s">
        <v>535</v>
      </c>
      <c r="J123" t="str">
        <f t="shared" si="15"/>
        <v>C6</v>
      </c>
      <c r="K123" t="s">
        <v>652</v>
      </c>
      <c r="L123" t="str">
        <f t="shared" si="16"/>
        <v>C6 OTHER CARDIOVASCULAR PRODUCTS</v>
      </c>
      <c r="M123" s="6">
        <f t="shared" si="18"/>
        <v>44378</v>
      </c>
      <c r="N123" s="6">
        <f t="shared" si="19"/>
        <v>44378</v>
      </c>
      <c r="O123" s="6">
        <f t="shared" si="20"/>
        <v>45170</v>
      </c>
      <c r="P123" s="6">
        <f t="shared" si="21"/>
        <v>44228</v>
      </c>
      <c r="Q123" s="7">
        <f t="shared" si="22"/>
        <v>26</v>
      </c>
      <c r="R123" s="7">
        <f t="shared" si="23"/>
        <v>26</v>
      </c>
      <c r="S123" s="7">
        <f t="shared" si="24"/>
        <v>31</v>
      </c>
      <c r="T123" s="8">
        <f t="shared" si="25"/>
        <v>2.8871385514966235E-5</v>
      </c>
      <c r="U123">
        <f t="shared" si="26"/>
        <v>25</v>
      </c>
      <c r="V123" s="10">
        <v>5.0535714285714288</v>
      </c>
      <c r="W123" s="10">
        <v>3.8668022228091434</v>
      </c>
      <c r="X123" s="10">
        <v>3.9299500267022696</v>
      </c>
      <c r="Y123" s="10">
        <v>29.284657766756542</v>
      </c>
      <c r="Z123" s="13">
        <f t="shared" si="27"/>
        <v>0.76516227730498942</v>
      </c>
      <c r="AA123" s="13">
        <f t="shared" si="28"/>
        <v>5.7948439397115417</v>
      </c>
      <c r="AB123" s="13">
        <f t="shared" si="29"/>
        <v>0.77765795581387664</v>
      </c>
      <c r="AC123" s="1">
        <v>44228</v>
      </c>
      <c r="AD123" s="1">
        <v>44197</v>
      </c>
      <c r="AE123" s="1">
        <v>44228</v>
      </c>
      <c r="AF123" s="1">
        <v>44197</v>
      </c>
      <c r="AG123" s="1">
        <v>44228</v>
      </c>
      <c r="AH123" s="2">
        <v>2590</v>
      </c>
      <c r="AI123" s="2">
        <v>13054</v>
      </c>
      <c r="AJ123" s="1">
        <v>45170</v>
      </c>
      <c r="AK123" s="2">
        <v>83104</v>
      </c>
      <c r="AL123" s="2">
        <v>326398.84299999999</v>
      </c>
      <c r="AN123" s="2">
        <v>0</v>
      </c>
      <c r="AO123" s="2">
        <v>0</v>
      </c>
      <c r="AP123" s="1">
        <v>45352</v>
      </c>
      <c r="AT123" s="2">
        <v>760513</v>
      </c>
      <c r="AU123" s="2">
        <v>2892706.1195999994</v>
      </c>
      <c r="AV123" s="1">
        <v>44440</v>
      </c>
      <c r="AW123" s="2">
        <v>510238</v>
      </c>
      <c r="AX123" s="2">
        <v>1922815.5936000003</v>
      </c>
      <c r="AY123" s="1">
        <v>44743</v>
      </c>
      <c r="AZ123" s="2">
        <v>2837600</v>
      </c>
      <c r="BA123" s="2">
        <v>4157825.5762666669</v>
      </c>
      <c r="BB123" s="1">
        <v>44440</v>
      </c>
      <c r="BC123" s="2">
        <v>518</v>
      </c>
      <c r="BD123" s="2">
        <v>2073.3240000000001</v>
      </c>
      <c r="BE123" s="1">
        <v>44378</v>
      </c>
      <c r="BF123" s="2">
        <v>0</v>
      </c>
      <c r="BG123" s="2">
        <v>0</v>
      </c>
      <c r="BH123" s="1">
        <v>44440</v>
      </c>
      <c r="BI123" s="2">
        <v>363133</v>
      </c>
      <c r="BJ123" s="2">
        <v>1520311.8084000002</v>
      </c>
      <c r="BK123" s="1">
        <v>44896</v>
      </c>
      <c r="BL123" s="2">
        <v>1260</v>
      </c>
      <c r="BM123" s="2">
        <v>4585.1651999999995</v>
      </c>
      <c r="BN123" s="1">
        <v>44378</v>
      </c>
      <c r="BO123" s="2">
        <v>2912</v>
      </c>
      <c r="BP123" s="2">
        <v>14772.829833333333</v>
      </c>
      <c r="BQ123" s="1">
        <v>44409</v>
      </c>
      <c r="BR123" s="2">
        <v>919926</v>
      </c>
      <c r="BS123" s="2">
        <v>27089455.357999995</v>
      </c>
      <c r="BT123" s="1">
        <v>44228</v>
      </c>
      <c r="BU123" s="2">
        <v>16758</v>
      </c>
      <c r="BV123" s="2">
        <v>68116.571533333336</v>
      </c>
      <c r="BW123" s="1">
        <v>44805</v>
      </c>
      <c r="BX123" s="2">
        <v>109856</v>
      </c>
      <c r="BY123" s="2">
        <v>426038.25000000006</v>
      </c>
      <c r="BZ123" s="1">
        <v>44440</v>
      </c>
      <c r="CA123" s="2">
        <v>9436</v>
      </c>
      <c r="CB123" s="2">
        <v>41821.588050666665</v>
      </c>
      <c r="CC123" s="1">
        <v>44652</v>
      </c>
      <c r="CD123" s="2">
        <v>42406</v>
      </c>
      <c r="CE123" s="2">
        <v>70855.104826333321</v>
      </c>
      <c r="CF123" s="1">
        <v>44562</v>
      </c>
      <c r="CG123" s="2">
        <v>6216</v>
      </c>
      <c r="CH123" s="2">
        <v>15646.884</v>
      </c>
      <c r="CI123" s="1">
        <v>44682</v>
      </c>
      <c r="CJ123" s="2">
        <v>5362</v>
      </c>
      <c r="CK123" s="2">
        <v>19681.662000000004</v>
      </c>
      <c r="CL123" s="1">
        <v>44409</v>
      </c>
      <c r="CM123" s="2">
        <v>14602</v>
      </c>
      <c r="CN123" s="2">
        <v>71547.5772</v>
      </c>
      <c r="CO123" s="1">
        <v>44986</v>
      </c>
      <c r="CP123" s="2">
        <v>2184</v>
      </c>
      <c r="CQ123" s="2">
        <v>10050.177233333334</v>
      </c>
      <c r="CR123" s="1">
        <v>44896</v>
      </c>
      <c r="CV123" s="2">
        <v>203588</v>
      </c>
      <c r="CW123" s="2">
        <v>488498.6648106667</v>
      </c>
      <c r="CX123" s="1">
        <v>44986</v>
      </c>
      <c r="CY123" s="2">
        <v>266</v>
      </c>
      <c r="CZ123" s="2">
        <v>1513.9739999999999</v>
      </c>
      <c r="DA123" s="1">
        <v>44835</v>
      </c>
      <c r="DB123" s="2">
        <v>46788</v>
      </c>
      <c r="DC123" s="2">
        <v>249397.36077333335</v>
      </c>
      <c r="DD123" s="1">
        <v>45200</v>
      </c>
      <c r="DH123" s="2">
        <v>11494</v>
      </c>
      <c r="DI123" s="2">
        <v>55551.948800000006</v>
      </c>
      <c r="DJ123" s="1">
        <v>44531</v>
      </c>
      <c r="DK123" s="2">
        <v>15386</v>
      </c>
      <c r="DL123" s="2">
        <v>59668.474799999996</v>
      </c>
      <c r="DM123" s="1">
        <v>44805</v>
      </c>
      <c r="DN123" s="2">
        <v>63756</v>
      </c>
      <c r="DO123" s="2">
        <v>242038.94880000001</v>
      </c>
      <c r="DP123" s="1">
        <v>44682</v>
      </c>
      <c r="DQ123" s="2">
        <v>18410</v>
      </c>
      <c r="DR123" s="2">
        <v>52640.055599999992</v>
      </c>
      <c r="DS123" s="1">
        <v>44621</v>
      </c>
      <c r="DW123" s="2">
        <v>6506332.3363349997</v>
      </c>
      <c r="DX123" s="2">
        <v>33310733.523992665</v>
      </c>
    </row>
    <row r="124" spans="1:128">
      <c r="A124">
        <v>2024</v>
      </c>
      <c r="B124" t="str">
        <f t="shared" si="17"/>
        <v>VORASIDENIB (VORANIGO, ABC FILM-CTD TABS, 40MG, NA VOL) (C,O)</v>
      </c>
      <c r="C124" t="s">
        <v>462</v>
      </c>
      <c r="D124" t="s">
        <v>463</v>
      </c>
      <c r="E124" t="s">
        <v>105</v>
      </c>
      <c r="F124" t="s">
        <v>126</v>
      </c>
      <c r="G124" t="s">
        <v>107</v>
      </c>
      <c r="H124" t="s">
        <v>650</v>
      </c>
      <c r="I124" t="s">
        <v>541</v>
      </c>
      <c r="J124" t="str">
        <f t="shared" si="15"/>
        <v>L1</v>
      </c>
      <c r="K124" t="s">
        <v>645</v>
      </c>
      <c r="L124" t="str">
        <f t="shared" si="16"/>
        <v>L1 ANTINEOPLASTICS</v>
      </c>
      <c r="M124" s="6" t="str">
        <f t="shared" si="18"/>
        <v/>
      </c>
      <c r="N124" s="6">
        <f t="shared" si="19"/>
        <v>45474</v>
      </c>
      <c r="O124" s="6">
        <f t="shared" si="20"/>
        <v>45717</v>
      </c>
      <c r="P124" s="6">
        <f t="shared" si="21"/>
        <v>45505</v>
      </c>
      <c r="Q124" s="7" t="str">
        <f t="shared" si="22"/>
        <v/>
      </c>
      <c r="R124" s="7">
        <f t="shared" si="23"/>
        <v>8</v>
      </c>
      <c r="S124" s="7">
        <f t="shared" si="24"/>
        <v>8</v>
      </c>
      <c r="T124" s="8">
        <f t="shared" si="25"/>
        <v>0</v>
      </c>
      <c r="U124">
        <f t="shared" si="26"/>
        <v>2</v>
      </c>
      <c r="V124" s="10" t="s">
        <v>536</v>
      </c>
      <c r="W124" s="10" t="e">
        <v>#NUM!</v>
      </c>
      <c r="X124" s="10">
        <v>466.16883472222224</v>
      </c>
      <c r="Y124" s="10">
        <v>1636.0329939393937</v>
      </c>
      <c r="Z124" s="13" t="str">
        <f t="shared" si="27"/>
        <v/>
      </c>
      <c r="AA124" s="13" t="str">
        <f t="shared" si="28"/>
        <v/>
      </c>
      <c r="AB124" s="13" t="str">
        <f t="shared" si="29"/>
        <v/>
      </c>
      <c r="AD124" s="1">
        <v>45474</v>
      </c>
      <c r="AE124" s="1">
        <v>45505</v>
      </c>
      <c r="AF124" s="1">
        <v>45474</v>
      </c>
      <c r="AG124" s="1">
        <v>45474</v>
      </c>
      <c r="AH124" s="2">
        <v>0</v>
      </c>
      <c r="AI124" s="2">
        <v>0</v>
      </c>
      <c r="AJ124" s="1">
        <v>45717</v>
      </c>
      <c r="BR124" s="2">
        <v>2670</v>
      </c>
      <c r="BS124" s="2">
        <v>4062606.4639999997</v>
      </c>
      <c r="BT124" s="1">
        <v>45505</v>
      </c>
      <c r="BU124" s="2">
        <v>60</v>
      </c>
      <c r="BV124" s="2">
        <v>55940.260166666667</v>
      </c>
      <c r="DK124" s="2">
        <v>2013</v>
      </c>
      <c r="DL124" s="2">
        <v>0</v>
      </c>
      <c r="DM124" s="1">
        <v>45474</v>
      </c>
      <c r="DW124" s="2">
        <v>55940.260166666667</v>
      </c>
      <c r="DX124" s="2">
        <v>4062606.4639999997</v>
      </c>
    </row>
    <row r="125" spans="1:128">
      <c r="A125">
        <v>2022</v>
      </c>
      <c r="B125" t="str">
        <f t="shared" si="17"/>
        <v>VORHYALURONIDASE ALFA (DARZALEX FASPRO, FPE VIAL SC, 120MG/1ML+200IU/1ML, 15ML) (B)</v>
      </c>
      <c r="C125" t="s">
        <v>464</v>
      </c>
      <c r="D125" t="s">
        <v>465</v>
      </c>
      <c r="E125" t="s">
        <v>215</v>
      </c>
      <c r="F125" t="s">
        <v>466</v>
      </c>
      <c r="G125" t="s">
        <v>440</v>
      </c>
      <c r="H125" t="s">
        <v>648</v>
      </c>
      <c r="I125" t="s">
        <v>561</v>
      </c>
      <c r="J125" t="str">
        <f t="shared" si="15"/>
        <v>L1</v>
      </c>
      <c r="K125" t="s">
        <v>645</v>
      </c>
      <c r="L125" t="str">
        <f t="shared" si="16"/>
        <v>L1 ANTINEOPLASTICS</v>
      </c>
      <c r="M125" s="6">
        <f t="shared" si="18"/>
        <v>41395</v>
      </c>
      <c r="N125" s="6">
        <f t="shared" si="19"/>
        <v>41395</v>
      </c>
      <c r="O125" s="6">
        <f t="shared" si="20"/>
        <v>44531</v>
      </c>
      <c r="P125" s="6">
        <f t="shared" si="21"/>
        <v>39114</v>
      </c>
      <c r="Q125" s="7">
        <f t="shared" si="22"/>
        <v>103</v>
      </c>
      <c r="R125" s="7">
        <f t="shared" si="23"/>
        <v>103</v>
      </c>
      <c r="S125" s="7">
        <f t="shared" si="24"/>
        <v>178</v>
      </c>
      <c r="T125" s="8">
        <f t="shared" si="25"/>
        <v>3.1905601371254132E-4</v>
      </c>
      <c r="U125">
        <f t="shared" si="26"/>
        <v>20</v>
      </c>
      <c r="V125" s="10" t="s">
        <v>536</v>
      </c>
      <c r="W125" s="10" t="e">
        <v>#NUM!</v>
      </c>
      <c r="X125" s="10" t="e">
        <v>#NUM!</v>
      </c>
      <c r="Y125" s="10">
        <v>11158.79359093062</v>
      </c>
      <c r="Z125" s="13" t="str">
        <f t="shared" si="27"/>
        <v/>
      </c>
      <c r="AA125" s="13" t="str">
        <f t="shared" si="28"/>
        <v/>
      </c>
      <c r="AB125" s="13" t="str">
        <f t="shared" si="29"/>
        <v/>
      </c>
      <c r="AC125" s="1">
        <v>38869</v>
      </c>
      <c r="AD125" s="1">
        <v>43831</v>
      </c>
      <c r="AE125" s="1">
        <v>43952</v>
      </c>
      <c r="AF125" s="1">
        <v>43922</v>
      </c>
      <c r="AG125" s="1">
        <v>39114</v>
      </c>
      <c r="AH125" s="2">
        <v>25</v>
      </c>
      <c r="AI125" s="2">
        <v>144259</v>
      </c>
      <c r="AJ125" s="1">
        <v>44531</v>
      </c>
      <c r="AQ125" s="2">
        <v>5945</v>
      </c>
      <c r="AR125" s="2">
        <v>10869329.473200001</v>
      </c>
      <c r="AS125" s="1">
        <v>42705</v>
      </c>
      <c r="AT125" s="2">
        <v>1044</v>
      </c>
      <c r="AU125" s="2">
        <v>2567816.2487999997</v>
      </c>
      <c r="AV125" s="1">
        <v>41456</v>
      </c>
      <c r="AW125" s="2">
        <v>7269</v>
      </c>
      <c r="AX125" s="2">
        <v>12140581.371599998</v>
      </c>
      <c r="AY125" s="1">
        <v>41913</v>
      </c>
      <c r="AZ125" s="2">
        <v>74260</v>
      </c>
      <c r="BA125" s="2">
        <v>200002998.79899999</v>
      </c>
      <c r="BB125" s="1">
        <v>44317</v>
      </c>
      <c r="BC125" s="2">
        <v>176</v>
      </c>
      <c r="BD125" s="2">
        <v>311838.37080000003</v>
      </c>
      <c r="BE125" s="1">
        <v>41395</v>
      </c>
      <c r="BF125" s="2">
        <v>1057</v>
      </c>
      <c r="BG125" s="2">
        <v>2349725.6214999999</v>
      </c>
      <c r="BH125" s="1">
        <v>42217</v>
      </c>
      <c r="BI125" s="2">
        <v>6579</v>
      </c>
      <c r="BJ125" s="2">
        <v>8085493.7460000012</v>
      </c>
      <c r="BK125" s="1">
        <v>42887</v>
      </c>
      <c r="BL125" s="2">
        <v>2849</v>
      </c>
      <c r="BM125" s="2">
        <v>5094546.5274666669</v>
      </c>
      <c r="BN125" s="1">
        <v>41395</v>
      </c>
      <c r="BO125" s="2">
        <v>2698</v>
      </c>
      <c r="BP125" s="2">
        <v>5126888.8188333344</v>
      </c>
      <c r="BQ125" s="1">
        <v>41730</v>
      </c>
      <c r="BR125" s="2">
        <v>399371</v>
      </c>
      <c r="BS125" s="2">
        <v>2820566617.0660014</v>
      </c>
      <c r="BT125" s="1">
        <v>39114</v>
      </c>
      <c r="BU125" s="2">
        <v>59</v>
      </c>
      <c r="BV125" s="2">
        <v>116196.98206666668</v>
      </c>
      <c r="BW125" s="1">
        <v>44593</v>
      </c>
      <c r="BX125" s="2">
        <v>1296</v>
      </c>
      <c r="BY125" s="2">
        <v>2450979.2208000002</v>
      </c>
      <c r="BZ125" s="1">
        <v>42125</v>
      </c>
      <c r="CD125" s="2">
        <v>2805</v>
      </c>
      <c r="CE125" s="2">
        <v>5085233.5783013338</v>
      </c>
      <c r="CF125" s="1">
        <v>42156</v>
      </c>
      <c r="CJ125" s="2">
        <v>384</v>
      </c>
      <c r="CK125" s="2">
        <v>717270.16680000001</v>
      </c>
      <c r="CL125" s="1">
        <v>41974</v>
      </c>
      <c r="CP125" s="2">
        <v>126</v>
      </c>
      <c r="CQ125" s="2">
        <v>186973.62609266664</v>
      </c>
      <c r="CR125" s="1">
        <v>44470</v>
      </c>
      <c r="CS125" s="2">
        <v>245</v>
      </c>
      <c r="CT125" s="2">
        <v>400928.6556</v>
      </c>
      <c r="CU125" s="1">
        <v>41609</v>
      </c>
      <c r="DB125" s="2">
        <v>31</v>
      </c>
      <c r="DC125" s="2">
        <v>219171.34830666668</v>
      </c>
      <c r="DD125" s="1">
        <v>45170</v>
      </c>
      <c r="DN125" s="2">
        <v>3147</v>
      </c>
      <c r="DO125" s="2">
        <v>4023984.7823999994</v>
      </c>
      <c r="DP125" s="1">
        <v>42005</v>
      </c>
      <c r="DT125" s="2">
        <v>2428</v>
      </c>
      <c r="DU125" s="2">
        <v>2054437.5060000001</v>
      </c>
      <c r="DV125" s="1">
        <v>43983</v>
      </c>
      <c r="DW125" s="2">
        <v>3024719039.4226022</v>
      </c>
      <c r="DX125" s="2">
        <v>57796231.486965001</v>
      </c>
    </row>
    <row r="126" spans="1:128">
      <c r="A126">
        <v>2023</v>
      </c>
      <c r="B126" t="str">
        <f t="shared" si="17"/>
        <v>VUTRISIRAN (AMVUTTRA, FNE P-F SYRNG SC, 50MG/1ML, 0.5ML) (O)</v>
      </c>
      <c r="C126" t="s">
        <v>467</v>
      </c>
      <c r="D126" t="s">
        <v>468</v>
      </c>
      <c r="E126" t="s">
        <v>265</v>
      </c>
      <c r="F126" t="s">
        <v>115</v>
      </c>
      <c r="G126" t="s">
        <v>164</v>
      </c>
      <c r="H126" t="s">
        <v>642</v>
      </c>
      <c r="I126" t="s">
        <v>564</v>
      </c>
      <c r="J126" t="str">
        <f t="shared" si="15"/>
        <v>N7</v>
      </c>
      <c r="K126" t="s">
        <v>665</v>
      </c>
      <c r="L126" t="str">
        <f t="shared" si="16"/>
        <v>N7 OTHER CENTRAL NERVOUS SYSTEM DRUGS</v>
      </c>
      <c r="M126" s="6">
        <f t="shared" si="18"/>
        <v>44835</v>
      </c>
      <c r="N126" s="6">
        <f t="shared" si="19"/>
        <v>44835</v>
      </c>
      <c r="O126" s="6" t="str">
        <f t="shared" si="20"/>
        <v/>
      </c>
      <c r="P126" s="6">
        <f t="shared" si="21"/>
        <v>44743</v>
      </c>
      <c r="Q126" s="7" t="str">
        <f t="shared" si="22"/>
        <v/>
      </c>
      <c r="R126" s="7" t="str">
        <f t="shared" si="23"/>
        <v/>
      </c>
      <c r="S126" s="7" t="str">
        <f t="shared" si="24"/>
        <v/>
      </c>
      <c r="T126" s="8">
        <f t="shared" si="25"/>
        <v>0</v>
      </c>
      <c r="U126">
        <f t="shared" si="26"/>
        <v>11</v>
      </c>
      <c r="V126" s="10" t="s">
        <v>536</v>
      </c>
      <c r="W126" s="10">
        <v>133607.27325</v>
      </c>
      <c r="X126" s="10">
        <v>97201.835076923075</v>
      </c>
      <c r="Y126" s="10">
        <v>142352.11147219918</v>
      </c>
      <c r="Z126" s="13" t="str">
        <f t="shared" si="27"/>
        <v/>
      </c>
      <c r="AA126" s="13" t="str">
        <f t="shared" si="28"/>
        <v/>
      </c>
      <c r="AB126" s="13" t="str">
        <f t="shared" si="29"/>
        <v/>
      </c>
      <c r="AC126" s="1">
        <v>44713</v>
      </c>
      <c r="AD126" s="1">
        <v>44743</v>
      </c>
      <c r="AE126" s="1">
        <v>44743</v>
      </c>
      <c r="AF126" s="1">
        <v>44743</v>
      </c>
      <c r="AG126" s="1">
        <v>44743</v>
      </c>
      <c r="AK126" s="2">
        <v>0</v>
      </c>
      <c r="AL126" s="2">
        <v>0</v>
      </c>
      <c r="AN126" s="2">
        <v>2</v>
      </c>
      <c r="AO126" s="2">
        <v>303627.1128</v>
      </c>
      <c r="AP126" s="1">
        <v>45292</v>
      </c>
      <c r="AQ126" s="2">
        <v>338</v>
      </c>
      <c r="AR126" s="2">
        <v>32854220.256000001</v>
      </c>
      <c r="AS126" s="1">
        <v>44958</v>
      </c>
      <c r="AT126" s="2">
        <v>175</v>
      </c>
      <c r="AU126" s="2">
        <v>16982049.466800001</v>
      </c>
      <c r="AV126" s="1">
        <v>44835</v>
      </c>
      <c r="AW126" s="2">
        <v>272</v>
      </c>
      <c r="AX126" s="2">
        <v>36341178.324000001</v>
      </c>
      <c r="AY126" s="1">
        <v>45231</v>
      </c>
      <c r="AZ126" s="2">
        <v>532</v>
      </c>
      <c r="BA126" s="2">
        <v>30204060.656999998</v>
      </c>
      <c r="BB126" s="1">
        <v>44866</v>
      </c>
      <c r="BI126" s="2">
        <v>500</v>
      </c>
      <c r="BJ126" s="2">
        <v>74020650</v>
      </c>
      <c r="BK126" s="1">
        <v>45170</v>
      </c>
      <c r="BO126" s="2">
        <v>230</v>
      </c>
      <c r="BP126" s="2">
        <v>34605082.371333331</v>
      </c>
      <c r="BQ126" s="1">
        <v>44986</v>
      </c>
      <c r="BR126" s="2">
        <v>1205</v>
      </c>
      <c r="BS126" s="2">
        <v>171534294.324</v>
      </c>
      <c r="BT126" s="1">
        <v>44743</v>
      </c>
      <c r="BX126" s="2">
        <v>15</v>
      </c>
      <c r="BY126" s="2">
        <v>2166071.6880000001</v>
      </c>
      <c r="BZ126" s="1">
        <v>44927</v>
      </c>
      <c r="DH126" s="2">
        <v>3</v>
      </c>
      <c r="DI126" s="2">
        <v>288024.65749333333</v>
      </c>
      <c r="DJ126" s="1">
        <v>45536</v>
      </c>
      <c r="DK126" s="2">
        <v>14</v>
      </c>
      <c r="DL126" s="2">
        <v>0</v>
      </c>
      <c r="DM126" s="1">
        <v>45078</v>
      </c>
      <c r="DN126" s="2">
        <v>0</v>
      </c>
      <c r="DO126" s="2">
        <v>0</v>
      </c>
      <c r="DP126" s="1">
        <v>45689</v>
      </c>
      <c r="DQ126" s="2">
        <v>5</v>
      </c>
      <c r="DR126" s="2">
        <v>454609.848</v>
      </c>
      <c r="DS126" s="1">
        <v>45444</v>
      </c>
      <c r="DW126" s="2">
        <v>340286106.45122665</v>
      </c>
      <c r="DX126" s="2">
        <v>59467762.254199997</v>
      </c>
    </row>
    <row r="127" spans="1:128">
      <c r="A127">
        <v>2021</v>
      </c>
      <c r="B127" t="str">
        <f t="shared" si="17"/>
        <v>ZANUBRUTINIB (BRUKINSA, ACA CAPSULES, 80MG, NA VOL) (C,O)</v>
      </c>
      <c r="C127" t="s">
        <v>469</v>
      </c>
      <c r="D127" t="s">
        <v>470</v>
      </c>
      <c r="E127" t="s">
        <v>132</v>
      </c>
      <c r="F127" t="s">
        <v>381</v>
      </c>
      <c r="G127" t="s">
        <v>107</v>
      </c>
      <c r="H127" t="s">
        <v>650</v>
      </c>
      <c r="I127" t="s">
        <v>622</v>
      </c>
      <c r="J127" t="str">
        <f t="shared" si="15"/>
        <v>L1</v>
      </c>
      <c r="K127" t="s">
        <v>645</v>
      </c>
      <c r="L127" t="str">
        <f t="shared" si="16"/>
        <v>L1 ANTINEOPLASTICS</v>
      </c>
      <c r="M127" s="6">
        <f t="shared" si="18"/>
        <v>44378</v>
      </c>
      <c r="N127" s="6">
        <f t="shared" si="19"/>
        <v>44378</v>
      </c>
      <c r="O127" s="6">
        <f t="shared" si="20"/>
        <v>44287</v>
      </c>
      <c r="P127" s="6">
        <f t="shared" si="21"/>
        <v>43800</v>
      </c>
      <c r="Q127" s="7">
        <f t="shared" si="22"/>
        <v>3</v>
      </c>
      <c r="R127" s="7">
        <f t="shared" si="23"/>
        <v>3</v>
      </c>
      <c r="S127" s="7">
        <f t="shared" si="24"/>
        <v>16</v>
      </c>
      <c r="T127" s="8">
        <f t="shared" si="25"/>
        <v>7.4179911656214348E-2</v>
      </c>
      <c r="U127">
        <f t="shared" si="26"/>
        <v>21</v>
      </c>
      <c r="V127" s="10">
        <v>68.454447301820551</v>
      </c>
      <c r="W127" s="10">
        <v>59.078057408174864</v>
      </c>
      <c r="X127" s="10">
        <v>59.337710393363921</v>
      </c>
      <c r="Y127" s="10">
        <v>144.7186692669755</v>
      </c>
      <c r="Z127" s="13">
        <f t="shared" si="27"/>
        <v>0.863027308477059</v>
      </c>
      <c r="AA127" s="13">
        <f t="shared" si="28"/>
        <v>2.1140871772567316</v>
      </c>
      <c r="AB127" s="13">
        <f t="shared" si="29"/>
        <v>0.86682038541250228</v>
      </c>
      <c r="AC127" s="1">
        <v>43983</v>
      </c>
      <c r="AD127" s="1">
        <v>43831</v>
      </c>
      <c r="AE127" s="1">
        <v>43800</v>
      </c>
      <c r="AF127" s="1">
        <v>43831</v>
      </c>
      <c r="AG127" s="1">
        <v>43800</v>
      </c>
      <c r="AH127" s="2">
        <v>489960</v>
      </c>
      <c r="AI127" s="2">
        <v>33539941</v>
      </c>
      <c r="AJ127" s="1">
        <v>44287</v>
      </c>
      <c r="AK127" s="2">
        <v>492240</v>
      </c>
      <c r="AL127" s="2">
        <v>29080582.978599995</v>
      </c>
      <c r="AN127" s="2">
        <v>141119</v>
      </c>
      <c r="AO127" s="2">
        <v>10069988.4912</v>
      </c>
      <c r="AP127" s="1">
        <v>44805</v>
      </c>
      <c r="AQ127" s="2">
        <v>451233</v>
      </c>
      <c r="AR127" s="2">
        <v>25430558.3796</v>
      </c>
      <c r="AS127" s="1">
        <v>44378</v>
      </c>
      <c r="AT127" s="2">
        <v>1089697</v>
      </c>
      <c r="AU127" s="2">
        <v>64301184.525600001</v>
      </c>
      <c r="AV127" s="1">
        <v>44531</v>
      </c>
      <c r="AW127" s="2">
        <v>549898</v>
      </c>
      <c r="AX127" s="2">
        <v>37421254.8336</v>
      </c>
      <c r="AY127" s="1">
        <v>44866</v>
      </c>
      <c r="AZ127" s="2">
        <v>0</v>
      </c>
      <c r="BA127" s="2">
        <v>0</v>
      </c>
      <c r="BB127" s="1">
        <v>45717</v>
      </c>
      <c r="BF127" s="2">
        <v>45600</v>
      </c>
      <c r="BG127" s="2">
        <v>2255194.2015</v>
      </c>
      <c r="BH127" s="1">
        <v>44896</v>
      </c>
      <c r="BI127" s="2">
        <v>474512</v>
      </c>
      <c r="BJ127" s="2">
        <v>38828925.484800003</v>
      </c>
      <c r="BK127" s="1">
        <v>44835</v>
      </c>
      <c r="BL127" s="2">
        <v>80760</v>
      </c>
      <c r="BM127" s="2">
        <v>4343800.0956000006</v>
      </c>
      <c r="BN127" s="1">
        <v>44501</v>
      </c>
      <c r="BO127" s="2">
        <v>546480</v>
      </c>
      <c r="BP127" s="2">
        <v>35199712.518333331</v>
      </c>
      <c r="BQ127" s="1">
        <v>44743</v>
      </c>
      <c r="BR127" s="2">
        <v>4714440</v>
      </c>
      <c r="BS127" s="2">
        <v>682267483.13899994</v>
      </c>
      <c r="BT127" s="1">
        <v>43800</v>
      </c>
      <c r="BU127" s="2">
        <v>87720</v>
      </c>
      <c r="BV127" s="2">
        <v>5227880.7155666668</v>
      </c>
      <c r="BW127" s="1">
        <v>44682</v>
      </c>
      <c r="BX127" s="2">
        <v>170040</v>
      </c>
      <c r="BY127" s="2">
        <v>9933906.8399999999</v>
      </c>
      <c r="BZ127" s="1">
        <v>44562</v>
      </c>
      <c r="CA127" s="2">
        <v>240</v>
      </c>
      <c r="CB127" s="2">
        <v>14801.969978666666</v>
      </c>
      <c r="CC127" s="1">
        <v>44986</v>
      </c>
      <c r="CD127" s="2">
        <v>28200</v>
      </c>
      <c r="CE127" s="2">
        <v>1553409.6345063334</v>
      </c>
      <c r="CF127" s="1">
        <v>45231</v>
      </c>
      <c r="CJ127" s="2">
        <v>11760</v>
      </c>
      <c r="CK127" s="2">
        <v>716637.72840000002</v>
      </c>
      <c r="CL127" s="1">
        <v>44866</v>
      </c>
      <c r="CS127" s="2">
        <v>36240</v>
      </c>
      <c r="CT127" s="2">
        <v>2429559.8448000001</v>
      </c>
      <c r="CU127" s="1">
        <v>44682</v>
      </c>
      <c r="CV127" s="2">
        <v>23280</v>
      </c>
      <c r="CW127" s="2">
        <v>609152.39104000002</v>
      </c>
      <c r="CX127" s="1">
        <v>45047</v>
      </c>
      <c r="DB127" s="2">
        <v>600</v>
      </c>
      <c r="DC127" s="2">
        <v>57082.151426666671</v>
      </c>
      <c r="DD127" s="1">
        <v>44866</v>
      </c>
      <c r="DH127" s="2">
        <v>238920</v>
      </c>
      <c r="DI127" s="2">
        <v>14728397.5392</v>
      </c>
      <c r="DJ127" s="1">
        <v>44621</v>
      </c>
      <c r="DK127" s="2">
        <v>480</v>
      </c>
      <c r="DL127" s="2">
        <v>0</v>
      </c>
      <c r="DM127" s="1">
        <v>45292</v>
      </c>
      <c r="DQ127" s="2">
        <v>11280</v>
      </c>
      <c r="DR127" s="2">
        <v>377207.74080000003</v>
      </c>
      <c r="DS127" s="1">
        <v>45323</v>
      </c>
      <c r="DW127" s="2">
        <v>532679033.90930998</v>
      </c>
      <c r="DX127" s="2">
        <v>465707628.29424167</v>
      </c>
    </row>
    <row r="128" spans="1:128">
      <c r="A128">
        <v>2024</v>
      </c>
      <c r="B128" t="str">
        <f t="shared" si="17"/>
        <v>ZILUCOPLAN (ZILBRYSQ, FNE P-F SYRNG SC, 40MG/1ML, 0.81ML) (O)</v>
      </c>
      <c r="C128" t="s">
        <v>471</v>
      </c>
      <c r="D128" t="s">
        <v>472</v>
      </c>
      <c r="E128" t="s">
        <v>265</v>
      </c>
      <c r="F128" t="s">
        <v>216</v>
      </c>
      <c r="G128" t="s">
        <v>473</v>
      </c>
      <c r="H128" t="s">
        <v>642</v>
      </c>
      <c r="I128" t="s">
        <v>525</v>
      </c>
      <c r="J128" t="str">
        <f t="shared" si="15"/>
        <v>M5</v>
      </c>
      <c r="K128" t="s">
        <v>643</v>
      </c>
      <c r="L128" t="str">
        <f t="shared" si="16"/>
        <v>M5 MUSCULO-SKELETAL SYSTEM</v>
      </c>
      <c r="M128" s="6">
        <f t="shared" si="18"/>
        <v>45352</v>
      </c>
      <c r="N128" s="6">
        <f t="shared" si="19"/>
        <v>45352</v>
      </c>
      <c r="O128" s="6" t="str">
        <f t="shared" si="20"/>
        <v/>
      </c>
      <c r="P128" s="6" t="str">
        <f t="shared" si="21"/>
        <v/>
      </c>
      <c r="Q128" s="7" t="str">
        <f t="shared" si="22"/>
        <v/>
      </c>
      <c r="R128" s="7" t="str">
        <f t="shared" si="23"/>
        <v/>
      </c>
      <c r="S128" s="7" t="str">
        <f t="shared" si="24"/>
        <v/>
      </c>
      <c r="T128" s="8">
        <f t="shared" si="25"/>
        <v>0</v>
      </c>
      <c r="U128">
        <f t="shared" si="26"/>
        <v>3</v>
      </c>
      <c r="V128" s="10" t="s">
        <v>536</v>
      </c>
      <c r="W128" s="10">
        <v>1158.6549924840695</v>
      </c>
      <c r="X128" s="10">
        <v>1158.6549924840695</v>
      </c>
      <c r="Y128" s="10" t="s">
        <v>536</v>
      </c>
      <c r="Z128" s="13" t="str">
        <f t="shared" si="27"/>
        <v/>
      </c>
      <c r="AA128" s="13" t="str">
        <f t="shared" si="28"/>
        <v/>
      </c>
      <c r="AB128" s="13" t="str">
        <f t="shared" si="29"/>
        <v/>
      </c>
      <c r="AD128" s="1">
        <v>45383</v>
      </c>
      <c r="AE128" s="1">
        <v>45352</v>
      </c>
      <c r="AF128" s="1">
        <v>45383</v>
      </c>
      <c r="AG128" s="1">
        <v>45352</v>
      </c>
      <c r="AN128" s="2">
        <v>0</v>
      </c>
      <c r="AO128" s="2">
        <v>0</v>
      </c>
      <c r="AP128" s="1">
        <v>45566</v>
      </c>
      <c r="AQ128" s="2">
        <v>8254</v>
      </c>
      <c r="AR128" s="2">
        <v>9141069.2340000011</v>
      </c>
      <c r="AS128" s="1">
        <v>45352</v>
      </c>
      <c r="AT128" s="2">
        <v>5377</v>
      </c>
      <c r="AU128" s="2">
        <v>6124345.5240000002</v>
      </c>
      <c r="AV128" s="1">
        <v>45352</v>
      </c>
      <c r="AW128" s="2">
        <v>0</v>
      </c>
      <c r="AX128" s="2">
        <v>0</v>
      </c>
      <c r="AY128" s="1">
        <v>45717</v>
      </c>
      <c r="BI128" s="2">
        <v>1647</v>
      </c>
      <c r="BJ128" s="2">
        <v>1886172.9480000001</v>
      </c>
      <c r="BK128" s="1">
        <v>45536</v>
      </c>
      <c r="DW128" s="2">
        <v>11053819.510800002</v>
      </c>
      <c r="DX128" s="2">
        <v>6097768.1952</v>
      </c>
    </row>
    <row r="129" spans="1:128">
      <c r="A129">
        <v>2024</v>
      </c>
      <c r="B129" t="str">
        <f t="shared" si="17"/>
        <v>ZOLBETUXIMAB (VYLOY, FQD INF DRY BOTTLE, 100MG, NA VOL) (B,C,O)</v>
      </c>
      <c r="C129" t="s">
        <v>474</v>
      </c>
      <c r="D129" t="s">
        <v>475</v>
      </c>
      <c r="E129" t="s">
        <v>135</v>
      </c>
      <c r="F129" t="s">
        <v>136</v>
      </c>
      <c r="G129" t="s">
        <v>107</v>
      </c>
      <c r="H129" t="s">
        <v>657</v>
      </c>
      <c r="I129" t="s">
        <v>561</v>
      </c>
      <c r="J129" t="str">
        <f t="shared" si="15"/>
        <v>L1</v>
      </c>
      <c r="K129" t="s">
        <v>645</v>
      </c>
      <c r="L129" t="str">
        <f t="shared" si="16"/>
        <v>L1 ANTINEOPLASTICS</v>
      </c>
      <c r="M129" s="6">
        <f t="shared" si="18"/>
        <v>45444</v>
      </c>
      <c r="N129" s="6">
        <f t="shared" si="19"/>
        <v>45444</v>
      </c>
      <c r="O129" s="6">
        <f t="shared" si="20"/>
        <v>45748</v>
      </c>
      <c r="P129" s="6">
        <f t="shared" si="21"/>
        <v>45597</v>
      </c>
      <c r="Q129" s="7">
        <f t="shared" si="22"/>
        <v>10</v>
      </c>
      <c r="R129" s="7">
        <f t="shared" si="23"/>
        <v>10</v>
      </c>
      <c r="S129" s="7">
        <f t="shared" si="24"/>
        <v>10</v>
      </c>
      <c r="T129" s="8">
        <f t="shared" si="25"/>
        <v>0</v>
      </c>
      <c r="U129">
        <f t="shared" si="26"/>
        <v>5</v>
      </c>
      <c r="V129" s="10" t="s">
        <v>536</v>
      </c>
      <c r="W129" s="10">
        <v>637.98078503787883</v>
      </c>
      <c r="X129" s="10">
        <v>709.60428638397013</v>
      </c>
      <c r="Y129" s="10">
        <v>2064.0371298531809</v>
      </c>
      <c r="Z129" s="13" t="str">
        <f t="shared" si="27"/>
        <v/>
      </c>
      <c r="AA129" s="13" t="str">
        <f t="shared" si="28"/>
        <v/>
      </c>
      <c r="AB129" s="13" t="str">
        <f t="shared" si="29"/>
        <v/>
      </c>
      <c r="AC129" s="1">
        <v>45444</v>
      </c>
      <c r="AD129" s="1">
        <v>45383</v>
      </c>
      <c r="AE129" s="1">
        <v>45444</v>
      </c>
      <c r="AF129" s="1">
        <v>45383</v>
      </c>
      <c r="AG129" s="1">
        <v>45444</v>
      </c>
      <c r="AH129" s="2">
        <v>0</v>
      </c>
      <c r="AI129" s="2">
        <v>0</v>
      </c>
      <c r="AJ129" s="1">
        <v>45748</v>
      </c>
      <c r="AQ129" s="2">
        <v>0</v>
      </c>
      <c r="AR129" s="2">
        <v>0</v>
      </c>
      <c r="AS129" s="1">
        <v>45689</v>
      </c>
      <c r="AT129" s="2">
        <v>2064</v>
      </c>
      <c r="AU129" s="2">
        <v>1612455.3984000001</v>
      </c>
      <c r="AV129" s="1">
        <v>45597</v>
      </c>
      <c r="AW129" s="2">
        <v>0</v>
      </c>
      <c r="AX129" s="2">
        <v>0</v>
      </c>
      <c r="AY129" s="1">
        <v>45809</v>
      </c>
      <c r="AZ129" s="2">
        <v>37372</v>
      </c>
      <c r="BA129" s="2">
        <v>14805050.126133332</v>
      </c>
      <c r="BB129" s="1">
        <v>45444</v>
      </c>
      <c r="BO129" s="2">
        <v>176</v>
      </c>
      <c r="BP129" s="2">
        <v>112284.61816666667</v>
      </c>
      <c r="BQ129" s="1">
        <v>45536</v>
      </c>
      <c r="BR129" s="2">
        <v>3065</v>
      </c>
      <c r="BS129" s="2">
        <v>6326273.8029999994</v>
      </c>
      <c r="BT129" s="1">
        <v>45597</v>
      </c>
      <c r="BX129" s="2">
        <v>326</v>
      </c>
      <c r="BY129" s="2">
        <v>254680.25880000001</v>
      </c>
      <c r="BZ129" s="1">
        <v>45597</v>
      </c>
      <c r="CJ129" s="2">
        <v>0</v>
      </c>
      <c r="CK129" s="2">
        <v>0</v>
      </c>
      <c r="CL129" s="1">
        <v>45597</v>
      </c>
      <c r="DW129" s="2">
        <v>22495371.698433332</v>
      </c>
      <c r="DX129" s="2">
        <v>615372.50606666657</v>
      </c>
    </row>
    <row r="132" spans="1:128">
      <c r="AH132" t="s">
        <v>687</v>
      </c>
      <c r="AI132" s="2">
        <f>SUM(AI2:AI129)</f>
        <v>452143178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3634C-6218-460A-88C9-524987C9FA28}">
  <dimension ref="A1:Q181"/>
  <sheetViews>
    <sheetView workbookViewId="0">
      <pane xSplit="2" ySplit="1" topLeftCell="O48" activePane="bottomRight" state="frozen"/>
      <selection pane="bottomRight" activeCell="D2" sqref="D2"/>
      <selection pane="bottomLeft" activeCell="D2" sqref="D2"/>
      <selection pane="topRight" activeCell="D2" sqref="D2"/>
    </sheetView>
  </sheetViews>
  <sheetFormatPr defaultColWidth="9.140625" defaultRowHeight="15"/>
  <cols>
    <col min="2" max="2" width="85.5703125" customWidth="1"/>
    <col min="3" max="3" width="62.5703125" customWidth="1"/>
    <col min="4" max="6" width="9.7109375" bestFit="1" customWidth="1"/>
    <col min="9" max="9" width="8.7109375" style="15" bestFit="1" customWidth="1"/>
    <col min="10" max="10" width="8.42578125" bestFit="1" customWidth="1"/>
    <col min="11" max="13" width="12.5703125" style="10" bestFit="1" customWidth="1"/>
    <col min="16" max="16" width="34.85546875" customWidth="1"/>
    <col min="17" max="17" width="50.7109375" customWidth="1"/>
  </cols>
  <sheetData>
    <row r="1" spans="1:17" ht="105">
      <c r="A1" s="5" t="s">
        <v>623</v>
      </c>
      <c r="B1" s="5" t="s">
        <v>624</v>
      </c>
      <c r="C1" s="5" t="s">
        <v>628</v>
      </c>
      <c r="D1" s="5" t="s">
        <v>629</v>
      </c>
      <c r="E1" s="5" t="s">
        <v>631</v>
      </c>
      <c r="F1" s="5" t="s">
        <v>688</v>
      </c>
      <c r="G1" s="5" t="s">
        <v>633</v>
      </c>
      <c r="H1" s="5" t="s">
        <v>635</v>
      </c>
      <c r="I1" s="14" t="s">
        <v>636</v>
      </c>
      <c r="J1" s="5" t="s">
        <v>637</v>
      </c>
      <c r="K1" s="16" t="s">
        <v>6</v>
      </c>
      <c r="L1" s="16" t="s">
        <v>7</v>
      </c>
      <c r="M1" s="16" t="s">
        <v>9</v>
      </c>
      <c r="N1" s="5" t="s">
        <v>638</v>
      </c>
      <c r="O1" s="5" t="s">
        <v>639</v>
      </c>
      <c r="P1" s="20" t="s">
        <v>689</v>
      </c>
      <c r="Q1" s="20" t="s">
        <v>690</v>
      </c>
    </row>
    <row r="2" spans="1:17">
      <c r="A2">
        <v>2022</v>
      </c>
      <c r="B2" t="s">
        <v>691</v>
      </c>
      <c r="C2" t="s">
        <v>692</v>
      </c>
      <c r="D2" s="1">
        <v>44470</v>
      </c>
      <c r="E2" s="1">
        <v>44805</v>
      </c>
      <c r="F2" s="1">
        <v>44621</v>
      </c>
      <c r="G2">
        <v>11</v>
      </c>
      <c r="H2">
        <v>11</v>
      </c>
      <c r="I2" s="15">
        <v>4.2279328606833477E-3</v>
      </c>
      <c r="J2">
        <v>11</v>
      </c>
      <c r="K2" s="10">
        <v>53.927263827704358</v>
      </c>
      <c r="L2" s="10">
        <v>51.161876127424257</v>
      </c>
      <c r="M2" s="10">
        <v>236.04217024175821</v>
      </c>
      <c r="N2">
        <v>0.94872004429678813</v>
      </c>
      <c r="O2">
        <v>4.3770470349822368</v>
      </c>
      <c r="P2" s="21"/>
      <c r="Q2" s="22" t="s">
        <v>693</v>
      </c>
    </row>
    <row r="3" spans="1:17">
      <c r="A3">
        <v>2023</v>
      </c>
      <c r="B3" t="s">
        <v>694</v>
      </c>
      <c r="C3" t="s">
        <v>695</v>
      </c>
      <c r="D3" s="1">
        <v>40148</v>
      </c>
      <c r="E3" s="1">
        <v>44378</v>
      </c>
      <c r="F3" s="1">
        <v>43831</v>
      </c>
      <c r="G3">
        <v>139</v>
      </c>
      <c r="H3">
        <v>139</v>
      </c>
      <c r="I3" s="15">
        <v>5.8875155692385567E-5</v>
      </c>
      <c r="J3">
        <v>9</v>
      </c>
      <c r="K3" s="10">
        <v>18.486111111111111</v>
      </c>
      <c r="L3" s="10">
        <v>26.730843788803433</v>
      </c>
      <c r="M3" s="10">
        <v>260.79691666666662</v>
      </c>
      <c r="N3">
        <v>1.445996057696354</v>
      </c>
      <c r="O3">
        <v>14.107722013523665</v>
      </c>
      <c r="P3" s="21"/>
      <c r="Q3" s="22" t="s">
        <v>693</v>
      </c>
    </row>
    <row r="4" spans="1:17">
      <c r="A4">
        <v>2022</v>
      </c>
      <c r="B4" t="s">
        <v>696</v>
      </c>
      <c r="C4" t="s">
        <v>697</v>
      </c>
      <c r="D4" s="1">
        <v>44440</v>
      </c>
      <c r="E4" s="1">
        <v>44652</v>
      </c>
      <c r="F4" s="1">
        <v>44348</v>
      </c>
      <c r="G4">
        <v>7</v>
      </c>
      <c r="H4">
        <v>10</v>
      </c>
      <c r="I4" s="15">
        <v>2.4675524353482562E-3</v>
      </c>
      <c r="J4">
        <v>9</v>
      </c>
      <c r="K4" s="10">
        <v>1748.7257053291537</v>
      </c>
      <c r="L4" s="10">
        <v>1866.8149615170082</v>
      </c>
      <c r="M4" s="10">
        <v>4290.8322417771224</v>
      </c>
      <c r="N4">
        <v>1.067528747263212</v>
      </c>
      <c r="O4">
        <v>2.4536908382492615</v>
      </c>
      <c r="P4" s="21"/>
      <c r="Q4" s="22" t="s">
        <v>693</v>
      </c>
    </row>
    <row r="5" spans="1:17">
      <c r="A5">
        <v>2023</v>
      </c>
      <c r="B5" t="s">
        <v>698</v>
      </c>
      <c r="C5" t="s">
        <v>699</v>
      </c>
      <c r="D5" s="1">
        <v>43556</v>
      </c>
      <c r="E5" s="1" t="s">
        <v>536</v>
      </c>
      <c r="F5" s="1">
        <v>43252</v>
      </c>
      <c r="G5" t="s">
        <v>536</v>
      </c>
      <c r="H5" t="s">
        <v>536</v>
      </c>
      <c r="I5" s="15">
        <v>0</v>
      </c>
      <c r="J5">
        <v>6</v>
      </c>
      <c r="K5" s="10" t="s">
        <v>536</v>
      </c>
      <c r="L5" s="10">
        <v>3363.5021957911149</v>
      </c>
      <c r="M5" s="10" t="s">
        <v>536</v>
      </c>
      <c r="N5" t="s">
        <v>536</v>
      </c>
      <c r="O5" t="s">
        <v>536</v>
      </c>
      <c r="P5" s="21"/>
      <c r="Q5" s="22"/>
    </row>
    <row r="6" spans="1:17">
      <c r="A6">
        <v>2021</v>
      </c>
      <c r="B6" t="s">
        <v>700</v>
      </c>
      <c r="C6" t="s">
        <v>701</v>
      </c>
      <c r="D6" s="1">
        <v>44378</v>
      </c>
      <c r="E6" s="1">
        <v>44621</v>
      </c>
      <c r="F6" s="1">
        <v>44409</v>
      </c>
      <c r="G6">
        <v>8</v>
      </c>
      <c r="H6">
        <v>8</v>
      </c>
      <c r="I6" s="15">
        <v>3.8850149365739187E-3</v>
      </c>
      <c r="J6">
        <v>11</v>
      </c>
      <c r="K6" s="10">
        <v>1749.5846613545816</v>
      </c>
      <c r="M6" s="10" t="s">
        <v>536</v>
      </c>
      <c r="N6" t="s">
        <v>536</v>
      </c>
      <c r="O6" t="s">
        <v>536</v>
      </c>
      <c r="P6" s="23" t="s">
        <v>702</v>
      </c>
      <c r="Q6" s="22"/>
    </row>
    <row r="7" spans="1:17">
      <c r="A7">
        <v>2022</v>
      </c>
      <c r="B7" t="s">
        <v>703</v>
      </c>
      <c r="C7" t="s">
        <v>697</v>
      </c>
      <c r="D7" s="1">
        <v>44621</v>
      </c>
      <c r="E7" s="1">
        <v>44805</v>
      </c>
      <c r="F7" s="1">
        <v>44501</v>
      </c>
      <c r="G7">
        <v>6</v>
      </c>
      <c r="H7">
        <v>10</v>
      </c>
      <c r="I7" s="15">
        <v>1.2565689977080668E-2</v>
      </c>
      <c r="J7">
        <v>12</v>
      </c>
      <c r="K7" s="10">
        <v>85.019771863117867</v>
      </c>
      <c r="L7" s="10">
        <v>103.05671020158643</v>
      </c>
      <c r="M7" s="10">
        <v>455.62710430273302</v>
      </c>
      <c r="N7">
        <v>1.212149926343111</v>
      </c>
      <c r="O7">
        <v>5.3590722995151561</v>
      </c>
      <c r="P7" s="21"/>
      <c r="Q7" s="22" t="s">
        <v>693</v>
      </c>
    </row>
    <row r="8" spans="1:17" ht="24">
      <c r="A8">
        <v>2022</v>
      </c>
      <c r="B8" t="s">
        <v>704</v>
      </c>
      <c r="C8" t="s">
        <v>705</v>
      </c>
      <c r="D8" s="1">
        <v>45139</v>
      </c>
      <c r="E8" s="1">
        <v>44958</v>
      </c>
      <c r="F8" s="1">
        <v>44470</v>
      </c>
      <c r="G8">
        <v>6</v>
      </c>
      <c r="H8">
        <v>16</v>
      </c>
      <c r="I8" s="15">
        <v>1.3300788981493823E-2</v>
      </c>
      <c r="J8">
        <v>10</v>
      </c>
      <c r="K8" s="10">
        <v>280</v>
      </c>
      <c r="L8" s="10">
        <v>18.128224946567965</v>
      </c>
      <c r="M8" s="10">
        <v>47.099637092968273</v>
      </c>
      <c r="N8">
        <v>6.4743660523457022E-2</v>
      </c>
      <c r="O8">
        <v>0.16821298961774384</v>
      </c>
      <c r="P8" s="21"/>
      <c r="Q8" s="22" t="s">
        <v>706</v>
      </c>
    </row>
    <row r="9" spans="1:17">
      <c r="A9">
        <v>2022</v>
      </c>
      <c r="B9" t="s">
        <v>707</v>
      </c>
      <c r="C9" t="s">
        <v>708</v>
      </c>
      <c r="D9" s="1">
        <v>44562</v>
      </c>
      <c r="E9" s="1">
        <v>44866</v>
      </c>
      <c r="F9" s="1">
        <v>44470</v>
      </c>
      <c r="G9">
        <v>10</v>
      </c>
      <c r="H9">
        <v>13</v>
      </c>
      <c r="I9" s="15">
        <v>5.5972092981573197E-3</v>
      </c>
      <c r="J9">
        <v>11</v>
      </c>
      <c r="K9" s="10">
        <v>33.797275641025642</v>
      </c>
      <c r="L9" s="10">
        <v>46.160066537033757</v>
      </c>
      <c r="M9" s="10">
        <v>120.5383400055844</v>
      </c>
      <c r="N9">
        <v>1.3657925279930327</v>
      </c>
      <c r="O9">
        <v>3.5665105461715387</v>
      </c>
      <c r="P9" s="21"/>
      <c r="Q9" s="22" t="s">
        <v>693</v>
      </c>
    </row>
    <row r="10" spans="1:17" ht="24">
      <c r="A10">
        <v>2021</v>
      </c>
      <c r="B10" t="s">
        <v>709</v>
      </c>
      <c r="C10" t="s">
        <v>710</v>
      </c>
      <c r="D10" s="1">
        <v>44440</v>
      </c>
      <c r="E10" s="1">
        <v>44593</v>
      </c>
      <c r="F10" s="1">
        <v>44440</v>
      </c>
      <c r="G10">
        <v>5</v>
      </c>
      <c r="H10">
        <v>5</v>
      </c>
      <c r="I10" s="15">
        <v>3.6000078718427552E-3</v>
      </c>
      <c r="J10">
        <v>10</v>
      </c>
      <c r="K10" s="10">
        <v>1645.8230535894843</v>
      </c>
      <c r="L10" s="10">
        <v>1456.1348344992148</v>
      </c>
      <c r="M10" s="10">
        <v>2291.2510464673437</v>
      </c>
      <c r="N10">
        <v>0.88474567865812426</v>
      </c>
      <c r="O10">
        <v>1.3921612298905419</v>
      </c>
      <c r="P10" s="21"/>
      <c r="Q10" s="22" t="s">
        <v>711</v>
      </c>
    </row>
    <row r="11" spans="1:17">
      <c r="A11">
        <v>2024</v>
      </c>
      <c r="B11" t="s">
        <v>712</v>
      </c>
      <c r="C11" t="s">
        <v>697</v>
      </c>
      <c r="D11" s="1">
        <v>44075</v>
      </c>
      <c r="E11" s="1">
        <v>45717</v>
      </c>
      <c r="F11" s="1">
        <v>43831</v>
      </c>
      <c r="G11">
        <v>54</v>
      </c>
      <c r="H11">
        <v>62</v>
      </c>
      <c r="I11" s="15">
        <v>0</v>
      </c>
      <c r="J11">
        <v>6</v>
      </c>
      <c r="K11" s="10" t="s">
        <v>536</v>
      </c>
      <c r="L11" s="10">
        <v>872.43018142347341</v>
      </c>
      <c r="M11" s="10" t="s">
        <v>536</v>
      </c>
      <c r="N11" t="s">
        <v>536</v>
      </c>
      <c r="O11" t="s">
        <v>536</v>
      </c>
      <c r="P11" s="21"/>
      <c r="Q11" s="22"/>
    </row>
    <row r="12" spans="1:17">
      <c r="A12">
        <v>2023</v>
      </c>
      <c r="B12" t="s">
        <v>713</v>
      </c>
      <c r="C12" t="s">
        <v>699</v>
      </c>
      <c r="D12" s="1">
        <v>43617</v>
      </c>
      <c r="E12" s="1">
        <v>45413</v>
      </c>
      <c r="F12" s="1">
        <v>43252</v>
      </c>
      <c r="G12">
        <v>59</v>
      </c>
      <c r="H12">
        <v>71</v>
      </c>
      <c r="I12" s="15">
        <v>3.0335965834256157E-4</v>
      </c>
      <c r="J12">
        <v>12</v>
      </c>
      <c r="K12" s="10">
        <v>115.74852320675106</v>
      </c>
      <c r="L12" s="10">
        <v>89.736885852279613</v>
      </c>
      <c r="M12" s="10">
        <v>484.49241031484121</v>
      </c>
      <c r="N12">
        <v>0.77527456390947447</v>
      </c>
      <c r="O12">
        <v>4.1857329743156768</v>
      </c>
      <c r="P12" s="21"/>
      <c r="Q12" s="22" t="s">
        <v>693</v>
      </c>
    </row>
    <row r="13" spans="1:17">
      <c r="A13">
        <v>2022</v>
      </c>
      <c r="B13" t="s">
        <v>714</v>
      </c>
      <c r="C13" t="s">
        <v>697</v>
      </c>
      <c r="D13" s="1">
        <v>44774</v>
      </c>
      <c r="E13" s="1">
        <v>44774</v>
      </c>
      <c r="F13" s="1">
        <v>44440</v>
      </c>
      <c r="G13">
        <v>0</v>
      </c>
      <c r="H13">
        <v>11</v>
      </c>
      <c r="I13" s="15">
        <v>5.5512039595563686E-3</v>
      </c>
      <c r="J13">
        <v>4</v>
      </c>
      <c r="K13" s="10">
        <v>211.2743265993266</v>
      </c>
      <c r="L13" s="10">
        <v>215.11774194028135</v>
      </c>
      <c r="M13" s="10">
        <v>425.4057296325476</v>
      </c>
      <c r="N13">
        <v>1.0181915872260412</v>
      </c>
      <c r="O13">
        <v>2.0135230649169822</v>
      </c>
      <c r="P13" s="21"/>
      <c r="Q13" s="22" t="s">
        <v>693</v>
      </c>
    </row>
    <row r="14" spans="1:17">
      <c r="A14">
        <v>2022</v>
      </c>
      <c r="B14" t="s">
        <v>715</v>
      </c>
      <c r="C14" t="s">
        <v>716</v>
      </c>
      <c r="D14" s="1">
        <v>44256</v>
      </c>
      <c r="E14" s="1" t="s">
        <v>536</v>
      </c>
      <c r="F14" s="1" t="s">
        <v>536</v>
      </c>
      <c r="G14" t="s">
        <v>536</v>
      </c>
      <c r="H14" t="s">
        <v>536</v>
      </c>
      <c r="I14" s="15">
        <v>0</v>
      </c>
      <c r="J14">
        <v>9</v>
      </c>
      <c r="K14" s="10" t="s">
        <v>536</v>
      </c>
      <c r="L14" s="10">
        <v>586.40041861348527</v>
      </c>
      <c r="M14" s="10" t="s">
        <v>536</v>
      </c>
      <c r="N14" t="s">
        <v>536</v>
      </c>
      <c r="O14" t="s">
        <v>536</v>
      </c>
      <c r="P14" s="21"/>
      <c r="Q14" s="22"/>
    </row>
    <row r="15" spans="1:17">
      <c r="A15">
        <v>2022</v>
      </c>
      <c r="B15" t="s">
        <v>717</v>
      </c>
      <c r="C15" t="s">
        <v>701</v>
      </c>
      <c r="D15" s="1">
        <v>44409</v>
      </c>
      <c r="E15" s="1">
        <v>44621</v>
      </c>
      <c r="F15" s="1">
        <v>45231</v>
      </c>
      <c r="G15">
        <v>7</v>
      </c>
      <c r="H15">
        <v>7</v>
      </c>
      <c r="I15" s="15">
        <v>3.7594845675190086E-2</v>
      </c>
      <c r="J15">
        <v>12</v>
      </c>
      <c r="K15" s="10">
        <v>1663.7297832673037</v>
      </c>
      <c r="L15" s="10">
        <v>1184.7362336472384</v>
      </c>
      <c r="M15" s="10">
        <v>9713.0380480818112</v>
      </c>
      <c r="N15">
        <v>0.71209654690475199</v>
      </c>
      <c r="O15">
        <v>5.8381103384510746</v>
      </c>
      <c r="P15" s="21"/>
      <c r="Q15" s="22" t="s">
        <v>693</v>
      </c>
    </row>
    <row r="16" spans="1:17" ht="24">
      <c r="A16">
        <v>2021</v>
      </c>
      <c r="B16" t="s">
        <v>718</v>
      </c>
      <c r="C16" t="s">
        <v>697</v>
      </c>
      <c r="D16" s="1">
        <v>43344</v>
      </c>
      <c r="E16" s="1">
        <v>44501</v>
      </c>
      <c r="F16" s="1">
        <v>43282</v>
      </c>
      <c r="G16">
        <v>38</v>
      </c>
      <c r="H16">
        <v>40</v>
      </c>
      <c r="I16" s="15">
        <v>7.0769706493282536E-3</v>
      </c>
      <c r="J16">
        <v>12</v>
      </c>
      <c r="K16" s="10">
        <v>38.147401049117789</v>
      </c>
      <c r="L16" s="10">
        <v>37.904746847895602</v>
      </c>
      <c r="M16" s="10">
        <v>103.42679009295497</v>
      </c>
      <c r="N16">
        <v>0.99363903714148838</v>
      </c>
      <c r="O16">
        <v>2.7112407988105094</v>
      </c>
      <c r="P16" s="21"/>
      <c r="Q16" s="22" t="s">
        <v>719</v>
      </c>
    </row>
    <row r="17" spans="1:17">
      <c r="A17">
        <v>2021</v>
      </c>
      <c r="B17" t="s">
        <v>720</v>
      </c>
      <c r="C17" t="s">
        <v>697</v>
      </c>
      <c r="D17" s="1">
        <v>44166</v>
      </c>
      <c r="E17" s="1">
        <v>44531</v>
      </c>
      <c r="F17" s="1" t="s">
        <v>536</v>
      </c>
      <c r="G17">
        <v>12</v>
      </c>
      <c r="H17">
        <v>12</v>
      </c>
      <c r="I17" s="15">
        <v>2.2339613846833271E-2</v>
      </c>
      <c r="J17">
        <v>6</v>
      </c>
      <c r="K17" s="10">
        <v>531616</v>
      </c>
      <c r="M17" s="10" t="s">
        <v>536</v>
      </c>
      <c r="N17" t="s">
        <v>536</v>
      </c>
      <c r="O17" t="s">
        <v>536</v>
      </c>
      <c r="P17" s="23" t="s">
        <v>702</v>
      </c>
      <c r="Q17" s="22"/>
    </row>
    <row r="18" spans="1:17">
      <c r="A18">
        <v>2021</v>
      </c>
      <c r="B18" t="s">
        <v>721</v>
      </c>
      <c r="C18" t="s">
        <v>722</v>
      </c>
      <c r="D18" s="1" t="s">
        <v>536</v>
      </c>
      <c r="E18" s="1" t="s">
        <v>536</v>
      </c>
      <c r="F18" s="1">
        <v>43983</v>
      </c>
      <c r="G18" t="s">
        <v>536</v>
      </c>
      <c r="H18" t="s">
        <v>536</v>
      </c>
      <c r="I18" s="15">
        <v>0</v>
      </c>
      <c r="J18">
        <v>1</v>
      </c>
      <c r="K18" s="10" t="s">
        <v>536</v>
      </c>
      <c r="M18" s="10">
        <v>246.748625</v>
      </c>
      <c r="N18" t="s">
        <v>536</v>
      </c>
      <c r="O18" t="s">
        <v>536</v>
      </c>
      <c r="P18" s="23" t="s">
        <v>702</v>
      </c>
      <c r="Q18" s="22"/>
    </row>
    <row r="19" spans="1:17">
      <c r="A19">
        <v>2023</v>
      </c>
      <c r="B19" t="s">
        <v>723</v>
      </c>
      <c r="C19" t="s">
        <v>697</v>
      </c>
      <c r="D19" s="1" t="s">
        <v>536</v>
      </c>
      <c r="E19" s="1" t="s">
        <v>536</v>
      </c>
      <c r="F19" s="1">
        <v>44409</v>
      </c>
      <c r="G19" t="s">
        <v>536</v>
      </c>
      <c r="H19" t="s">
        <v>536</v>
      </c>
      <c r="I19" s="15">
        <v>0</v>
      </c>
      <c r="J19">
        <v>1</v>
      </c>
      <c r="K19" s="10" t="s">
        <v>536</v>
      </c>
      <c r="M19" s="10">
        <v>35047.835437499991</v>
      </c>
      <c r="N19" t="s">
        <v>536</v>
      </c>
      <c r="O19" t="s">
        <v>536</v>
      </c>
      <c r="P19" s="23" t="s">
        <v>702</v>
      </c>
      <c r="Q19" s="22"/>
    </row>
    <row r="20" spans="1:17">
      <c r="A20">
        <v>2023</v>
      </c>
      <c r="B20" t="s">
        <v>724</v>
      </c>
      <c r="C20" t="s">
        <v>725</v>
      </c>
      <c r="D20" s="1">
        <v>42064</v>
      </c>
      <c r="E20" s="1" t="s">
        <v>536</v>
      </c>
      <c r="F20" s="1">
        <v>42186</v>
      </c>
      <c r="G20" t="s">
        <v>536</v>
      </c>
      <c r="H20" t="s">
        <v>536</v>
      </c>
      <c r="I20" s="15">
        <v>0</v>
      </c>
      <c r="J20">
        <v>9</v>
      </c>
      <c r="K20" s="10" t="s">
        <v>536</v>
      </c>
      <c r="L20" s="10">
        <v>414.27405255663433</v>
      </c>
      <c r="M20" s="10">
        <v>1194.7840711475408</v>
      </c>
      <c r="N20" t="s">
        <v>536</v>
      </c>
      <c r="O20" t="s">
        <v>536</v>
      </c>
      <c r="P20" s="21"/>
      <c r="Q20" s="22"/>
    </row>
    <row r="21" spans="1:17">
      <c r="A21">
        <v>2024</v>
      </c>
      <c r="B21" t="s">
        <v>726</v>
      </c>
      <c r="C21" t="s">
        <v>697</v>
      </c>
      <c r="D21" s="1">
        <v>45413</v>
      </c>
      <c r="E21" s="1">
        <v>45383</v>
      </c>
      <c r="F21" s="1">
        <v>45261</v>
      </c>
      <c r="G21">
        <v>1</v>
      </c>
      <c r="H21">
        <v>4</v>
      </c>
      <c r="I21" s="15">
        <v>5.9379597672487719E-3</v>
      </c>
      <c r="J21">
        <v>5</v>
      </c>
      <c r="K21" s="10">
        <v>718.11</v>
      </c>
      <c r="L21" s="10">
        <v>141.3316584269663</v>
      </c>
      <c r="M21" s="10">
        <v>452.53506961521475</v>
      </c>
      <c r="N21">
        <v>0.19681059785682736</v>
      </c>
      <c r="O21">
        <v>0.63017513976300954</v>
      </c>
      <c r="P21" s="21"/>
      <c r="Q21" s="22" t="s">
        <v>693</v>
      </c>
    </row>
    <row r="22" spans="1:17" ht="24">
      <c r="A22">
        <v>2022</v>
      </c>
      <c r="B22" t="s">
        <v>727</v>
      </c>
      <c r="C22" t="s">
        <v>697</v>
      </c>
      <c r="D22" s="1">
        <v>44044</v>
      </c>
      <c r="E22" s="1">
        <v>44805</v>
      </c>
      <c r="F22" s="1">
        <v>43952</v>
      </c>
      <c r="G22">
        <v>25</v>
      </c>
      <c r="H22">
        <v>28</v>
      </c>
      <c r="I22" s="15">
        <v>5.1905681965193774E-4</v>
      </c>
      <c r="J22">
        <v>8</v>
      </c>
      <c r="K22" s="10">
        <v>88.545175438596488</v>
      </c>
      <c r="L22" s="10">
        <v>89.745111964392478</v>
      </c>
      <c r="M22" s="10">
        <v>251.62110776301753</v>
      </c>
      <c r="N22">
        <v>1.0135516872585353</v>
      </c>
      <c r="O22">
        <v>2.8417257802770912</v>
      </c>
      <c r="P22" s="21"/>
      <c r="Q22" s="22" t="s">
        <v>719</v>
      </c>
    </row>
    <row r="23" spans="1:17">
      <c r="A23">
        <v>2022</v>
      </c>
      <c r="B23" t="s">
        <v>728</v>
      </c>
      <c r="C23" t="s">
        <v>729</v>
      </c>
      <c r="D23" s="1">
        <v>42917</v>
      </c>
      <c r="E23" s="1">
        <v>44713</v>
      </c>
      <c r="F23" s="1">
        <v>42430</v>
      </c>
      <c r="G23">
        <v>59</v>
      </c>
      <c r="H23">
        <v>75</v>
      </c>
      <c r="I23" s="15">
        <v>5.4197986815583445E-3</v>
      </c>
      <c r="J23">
        <v>11</v>
      </c>
      <c r="K23" s="10">
        <v>5.0791474524800364</v>
      </c>
      <c r="L23" s="10">
        <v>3.4962790501467955</v>
      </c>
      <c r="M23" s="10">
        <v>63.707875815236825</v>
      </c>
      <c r="N23">
        <v>0.68835943095915419</v>
      </c>
      <c r="O23">
        <v>12.543025460725632</v>
      </c>
      <c r="P23" s="21"/>
      <c r="Q23" s="22" t="s">
        <v>693</v>
      </c>
    </row>
    <row r="24" spans="1:17">
      <c r="A24">
        <v>2023</v>
      </c>
      <c r="B24" t="s">
        <v>730</v>
      </c>
      <c r="C24" t="s">
        <v>731</v>
      </c>
      <c r="D24" s="1">
        <v>44256</v>
      </c>
      <c r="E24" s="1">
        <v>45261</v>
      </c>
      <c r="F24" s="1">
        <v>43952</v>
      </c>
      <c r="G24">
        <v>33</v>
      </c>
      <c r="H24">
        <v>43</v>
      </c>
      <c r="I24" s="15">
        <v>1.6561015103936834E-3</v>
      </c>
      <c r="J24">
        <v>11</v>
      </c>
      <c r="K24" s="10">
        <v>9.2072009291521493</v>
      </c>
      <c r="M24" s="10">
        <v>51.180707548193062</v>
      </c>
      <c r="N24" t="s">
        <v>536</v>
      </c>
      <c r="O24">
        <v>5.5587694829318846</v>
      </c>
      <c r="P24" s="21"/>
      <c r="Q24" s="22" t="s">
        <v>693</v>
      </c>
    </row>
    <row r="25" spans="1:17">
      <c r="A25">
        <v>2023</v>
      </c>
      <c r="B25" t="s">
        <v>732</v>
      </c>
      <c r="C25" t="s">
        <v>697</v>
      </c>
      <c r="D25" s="1">
        <v>44958</v>
      </c>
      <c r="E25" s="1" t="s">
        <v>536</v>
      </c>
      <c r="F25" s="1" t="s">
        <v>536</v>
      </c>
      <c r="G25" t="s">
        <v>536</v>
      </c>
      <c r="H25" t="s">
        <v>536</v>
      </c>
      <c r="I25" s="15">
        <v>0</v>
      </c>
      <c r="J25">
        <v>1</v>
      </c>
      <c r="K25" s="10" t="s">
        <v>536</v>
      </c>
      <c r="L25" s="10">
        <v>425106</v>
      </c>
      <c r="M25" s="10" t="s">
        <v>536</v>
      </c>
      <c r="N25" t="s">
        <v>536</v>
      </c>
      <c r="O25" t="s">
        <v>536</v>
      </c>
      <c r="P25" s="23" t="s">
        <v>702</v>
      </c>
      <c r="Q25" s="22"/>
    </row>
    <row r="26" spans="1:17">
      <c r="A26">
        <v>2023</v>
      </c>
      <c r="B26" t="s">
        <v>733</v>
      </c>
      <c r="C26" t="s">
        <v>734</v>
      </c>
      <c r="D26" s="1">
        <v>45689</v>
      </c>
      <c r="E26" s="1">
        <v>45170</v>
      </c>
      <c r="F26" s="1">
        <v>44470</v>
      </c>
      <c r="G26">
        <v>17</v>
      </c>
      <c r="H26">
        <v>23</v>
      </c>
      <c r="I26" s="15">
        <v>8.1070868219535533E-3</v>
      </c>
      <c r="J26">
        <v>3</v>
      </c>
      <c r="K26" s="10">
        <v>8.5140733514505378</v>
      </c>
      <c r="M26" s="10" t="s">
        <v>536</v>
      </c>
      <c r="N26" t="s">
        <v>536</v>
      </c>
      <c r="O26" t="s">
        <v>536</v>
      </c>
      <c r="P26" s="23" t="s">
        <v>702</v>
      </c>
      <c r="Q26" s="22"/>
    </row>
    <row r="27" spans="1:17">
      <c r="A27">
        <v>2023</v>
      </c>
      <c r="B27" t="s">
        <v>735</v>
      </c>
      <c r="C27" t="s">
        <v>699</v>
      </c>
      <c r="D27" s="1">
        <v>45231</v>
      </c>
      <c r="E27" s="1" t="s">
        <v>536</v>
      </c>
      <c r="F27" s="1">
        <v>45689</v>
      </c>
      <c r="G27" t="s">
        <v>536</v>
      </c>
      <c r="H27" t="s">
        <v>536</v>
      </c>
      <c r="I27" s="15">
        <v>0</v>
      </c>
      <c r="J27">
        <v>1</v>
      </c>
      <c r="K27" s="10" t="s">
        <v>536</v>
      </c>
      <c r="L27" s="10">
        <v>13759.546666666669</v>
      </c>
      <c r="M27" s="10" t="s">
        <v>536</v>
      </c>
      <c r="N27" t="s">
        <v>536</v>
      </c>
      <c r="O27" t="s">
        <v>536</v>
      </c>
      <c r="P27" s="23" t="s">
        <v>702</v>
      </c>
      <c r="Q27" s="22"/>
    </row>
    <row r="28" spans="1:17">
      <c r="A28">
        <v>2024</v>
      </c>
      <c r="B28" t="s">
        <v>736</v>
      </c>
      <c r="C28" t="s">
        <v>716</v>
      </c>
      <c r="D28" s="1">
        <v>45444</v>
      </c>
      <c r="E28" s="1" t="s">
        <v>536</v>
      </c>
      <c r="F28" s="1" t="s">
        <v>536</v>
      </c>
      <c r="G28" t="s">
        <v>536</v>
      </c>
      <c r="H28" t="s">
        <v>536</v>
      </c>
      <c r="I28" s="15">
        <v>0</v>
      </c>
      <c r="J28">
        <v>1</v>
      </c>
      <c r="K28" s="10" t="s">
        <v>536</v>
      </c>
      <c r="L28" s="10">
        <v>56.097272967032971</v>
      </c>
      <c r="M28" s="10" t="s">
        <v>536</v>
      </c>
      <c r="N28" t="s">
        <v>536</v>
      </c>
      <c r="O28" t="s">
        <v>536</v>
      </c>
      <c r="P28" s="23" t="s">
        <v>702</v>
      </c>
      <c r="Q28" s="22"/>
    </row>
    <row r="29" spans="1:17">
      <c r="A29">
        <v>2023</v>
      </c>
      <c r="B29" t="s">
        <v>737</v>
      </c>
      <c r="C29" t="s">
        <v>729</v>
      </c>
      <c r="D29" s="1">
        <v>44652</v>
      </c>
      <c r="E29" s="1">
        <v>45108</v>
      </c>
      <c r="F29" s="1">
        <v>44652</v>
      </c>
      <c r="G29">
        <v>15</v>
      </c>
      <c r="H29">
        <v>15</v>
      </c>
      <c r="I29" s="15">
        <v>2.3913774499103469E-3</v>
      </c>
      <c r="J29">
        <v>9</v>
      </c>
      <c r="K29" s="10">
        <v>2.4521363450809632</v>
      </c>
      <c r="L29" s="10">
        <v>2.9971637281998489</v>
      </c>
      <c r="M29" s="10">
        <v>21.617439557188458</v>
      </c>
      <c r="N29">
        <v>1.222266345104432</v>
      </c>
      <c r="O29">
        <v>8.8157575742284866</v>
      </c>
      <c r="P29" s="21"/>
      <c r="Q29" s="22" t="s">
        <v>693</v>
      </c>
    </row>
    <row r="30" spans="1:17">
      <c r="A30">
        <v>2022</v>
      </c>
      <c r="B30" t="s">
        <v>738</v>
      </c>
      <c r="C30" t="s">
        <v>692</v>
      </c>
      <c r="D30" s="1">
        <v>44866</v>
      </c>
      <c r="E30" s="1">
        <v>45108</v>
      </c>
      <c r="F30" s="1">
        <v>44805</v>
      </c>
      <c r="G30">
        <v>8</v>
      </c>
      <c r="H30">
        <v>10</v>
      </c>
      <c r="I30" s="15">
        <v>2.2612350462136131E-3</v>
      </c>
      <c r="J30">
        <v>12</v>
      </c>
      <c r="K30" s="10">
        <v>39.417148585087517</v>
      </c>
      <c r="L30" s="10">
        <v>37.805513199934666</v>
      </c>
      <c r="M30" s="10">
        <v>279.91340849007474</v>
      </c>
      <c r="N30">
        <v>0.95911334424219175</v>
      </c>
      <c r="O30">
        <v>7.1013104330934</v>
      </c>
      <c r="P30" s="21"/>
      <c r="Q30" s="22" t="s">
        <v>693</v>
      </c>
    </row>
    <row r="31" spans="1:17">
      <c r="A31">
        <v>2022</v>
      </c>
      <c r="B31" t="s">
        <v>739</v>
      </c>
      <c r="C31" t="s">
        <v>740</v>
      </c>
      <c r="D31" s="1">
        <v>44652</v>
      </c>
      <c r="E31" s="1">
        <v>44958</v>
      </c>
      <c r="F31" s="1">
        <v>44682</v>
      </c>
      <c r="G31">
        <v>10</v>
      </c>
      <c r="H31">
        <v>10</v>
      </c>
      <c r="I31" s="15">
        <v>2.1181122409857526E-4</v>
      </c>
      <c r="J31">
        <v>10</v>
      </c>
      <c r="K31" s="10" t="s">
        <v>536</v>
      </c>
      <c r="L31" s="10">
        <v>26.232406662057691</v>
      </c>
      <c r="M31" s="10" t="s">
        <v>536</v>
      </c>
      <c r="N31" t="s">
        <v>536</v>
      </c>
      <c r="O31" t="s">
        <v>536</v>
      </c>
      <c r="P31" s="23" t="s">
        <v>702</v>
      </c>
      <c r="Q31" s="22"/>
    </row>
    <row r="32" spans="1:17" ht="24">
      <c r="A32">
        <v>2021</v>
      </c>
      <c r="B32" t="s">
        <v>741</v>
      </c>
      <c r="C32" t="s">
        <v>697</v>
      </c>
      <c r="D32" s="1">
        <v>44136</v>
      </c>
      <c r="E32" s="1">
        <v>44713</v>
      </c>
      <c r="F32" s="1">
        <v>44317</v>
      </c>
      <c r="G32">
        <v>19</v>
      </c>
      <c r="H32">
        <v>19</v>
      </c>
      <c r="I32" s="15">
        <v>9.2366759097712182E-4</v>
      </c>
      <c r="J32">
        <v>11</v>
      </c>
      <c r="K32" s="10">
        <v>10186.09756097561</v>
      </c>
      <c r="L32" s="10">
        <v>8678.409852564102</v>
      </c>
      <c r="M32" s="10">
        <v>13710.733450157148</v>
      </c>
      <c r="N32">
        <v>0.85198573846497661</v>
      </c>
      <c r="O32">
        <v>1.3460241636291528</v>
      </c>
      <c r="P32" s="21"/>
      <c r="Q32" s="22" t="s">
        <v>711</v>
      </c>
    </row>
    <row r="33" spans="1:17">
      <c r="A33">
        <v>2023</v>
      </c>
      <c r="B33" t="s">
        <v>742</v>
      </c>
      <c r="C33" t="s">
        <v>695</v>
      </c>
      <c r="D33" s="1">
        <v>44682</v>
      </c>
      <c r="E33" s="1" t="s">
        <v>536</v>
      </c>
      <c r="F33" s="1">
        <v>44562</v>
      </c>
      <c r="G33" t="s">
        <v>536</v>
      </c>
      <c r="H33" t="s">
        <v>536</v>
      </c>
      <c r="I33" s="15">
        <v>0</v>
      </c>
      <c r="J33">
        <v>8</v>
      </c>
      <c r="K33" s="10" t="s">
        <v>536</v>
      </c>
      <c r="M33" s="10">
        <v>8373.2350881818675</v>
      </c>
      <c r="N33" t="s">
        <v>536</v>
      </c>
      <c r="O33" t="s">
        <v>536</v>
      </c>
      <c r="P33" s="23" t="s">
        <v>702</v>
      </c>
      <c r="Q33" s="22"/>
    </row>
    <row r="34" spans="1:17">
      <c r="A34">
        <v>2021</v>
      </c>
      <c r="B34" t="s">
        <v>743</v>
      </c>
      <c r="C34" t="s">
        <v>744</v>
      </c>
      <c r="D34" s="1">
        <v>44044</v>
      </c>
      <c r="E34" s="1" t="s">
        <v>536</v>
      </c>
      <c r="F34" s="1">
        <v>43739</v>
      </c>
      <c r="G34" t="s">
        <v>536</v>
      </c>
      <c r="H34" t="s">
        <v>536</v>
      </c>
      <c r="I34" s="15">
        <v>0</v>
      </c>
      <c r="J34">
        <v>10</v>
      </c>
      <c r="K34" s="10" t="s">
        <v>536</v>
      </c>
      <c r="L34" s="10">
        <v>233.7184945660438</v>
      </c>
      <c r="M34" s="10" t="s">
        <v>536</v>
      </c>
      <c r="N34" t="s">
        <v>536</v>
      </c>
      <c r="O34" t="s">
        <v>536</v>
      </c>
      <c r="P34" s="21"/>
      <c r="Q34" s="22"/>
    </row>
    <row r="35" spans="1:17">
      <c r="A35">
        <v>2023</v>
      </c>
      <c r="B35" t="s">
        <v>745</v>
      </c>
      <c r="C35" t="s">
        <v>697</v>
      </c>
      <c r="D35" s="1">
        <v>45261</v>
      </c>
      <c r="E35" s="1">
        <v>45352</v>
      </c>
      <c r="F35" s="1">
        <v>45170</v>
      </c>
      <c r="G35">
        <v>3</v>
      </c>
      <c r="H35">
        <v>6</v>
      </c>
      <c r="I35" s="15">
        <v>2.1922480493557285E-4</v>
      </c>
      <c r="J35">
        <v>9</v>
      </c>
      <c r="K35" s="10">
        <v>6975</v>
      </c>
      <c r="L35" s="10">
        <v>6957.6694864601259</v>
      </c>
      <c r="M35" s="10">
        <v>16157.108055464927</v>
      </c>
      <c r="N35">
        <v>0.99751533856059149</v>
      </c>
      <c r="O35">
        <v>2.3164312624322476</v>
      </c>
      <c r="P35" s="21"/>
      <c r="Q35" s="22" t="s">
        <v>693</v>
      </c>
    </row>
    <row r="36" spans="1:17" ht="24">
      <c r="A36">
        <v>2021</v>
      </c>
      <c r="B36" t="s">
        <v>746</v>
      </c>
      <c r="C36" t="s">
        <v>697</v>
      </c>
      <c r="D36" s="1">
        <v>43344</v>
      </c>
      <c r="E36" s="1">
        <v>44501</v>
      </c>
      <c r="F36" s="1">
        <v>43282</v>
      </c>
      <c r="G36">
        <v>38</v>
      </c>
      <c r="H36">
        <v>40</v>
      </c>
      <c r="I36" s="15">
        <v>1.2427324514448385E-2</v>
      </c>
      <c r="J36">
        <v>12</v>
      </c>
      <c r="K36" s="10">
        <v>52.027129629629627</v>
      </c>
      <c r="L36" s="10">
        <v>44.919517209065958</v>
      </c>
      <c r="M36" s="10">
        <v>114.71031584905219</v>
      </c>
      <c r="N36">
        <v>0.86338642029338752</v>
      </c>
      <c r="O36">
        <v>2.2048173071559241</v>
      </c>
      <c r="P36" s="21"/>
      <c r="Q36" s="22" t="s">
        <v>719</v>
      </c>
    </row>
    <row r="37" spans="1:17" ht="24">
      <c r="A37">
        <v>2021</v>
      </c>
      <c r="B37" t="s">
        <v>747</v>
      </c>
      <c r="C37" t="s">
        <v>697</v>
      </c>
      <c r="D37" s="1">
        <v>44501</v>
      </c>
      <c r="E37" s="1">
        <v>44713</v>
      </c>
      <c r="F37" s="1">
        <v>43800</v>
      </c>
      <c r="G37">
        <v>7</v>
      </c>
      <c r="H37">
        <v>30</v>
      </c>
      <c r="I37" s="15">
        <v>1.6478943756174511E-2</v>
      </c>
      <c r="J37">
        <v>12</v>
      </c>
      <c r="K37" s="10">
        <v>1172.2698455703062</v>
      </c>
      <c r="L37" s="10">
        <v>860.55039619665877</v>
      </c>
      <c r="M37" s="10">
        <v>2748.6491932989688</v>
      </c>
      <c r="N37">
        <v>0.73408899789451065</v>
      </c>
      <c r="O37">
        <v>2.3447239589804156</v>
      </c>
      <c r="P37" s="21"/>
      <c r="Q37" s="22" t="s">
        <v>706</v>
      </c>
    </row>
    <row r="38" spans="1:17">
      <c r="A38">
        <v>2023</v>
      </c>
      <c r="B38" t="s">
        <v>748</v>
      </c>
      <c r="C38" t="s">
        <v>697</v>
      </c>
      <c r="D38" s="1">
        <v>45170</v>
      </c>
      <c r="E38" s="1">
        <v>45261</v>
      </c>
      <c r="F38" s="1">
        <v>45231</v>
      </c>
      <c r="G38">
        <v>3</v>
      </c>
      <c r="H38">
        <v>3</v>
      </c>
      <c r="I38" s="15">
        <v>4.2826986985967531E-3</v>
      </c>
      <c r="J38">
        <v>9</v>
      </c>
      <c r="K38" s="10" t="s">
        <v>536</v>
      </c>
      <c r="L38" s="10">
        <v>11596.068893212903</v>
      </c>
      <c r="M38" s="10">
        <v>21538.07133333333</v>
      </c>
      <c r="N38" t="s">
        <v>536</v>
      </c>
      <c r="O38" t="s">
        <v>536</v>
      </c>
      <c r="P38" s="21"/>
      <c r="Q38" s="22"/>
    </row>
    <row r="39" spans="1:17">
      <c r="A39">
        <v>2024</v>
      </c>
      <c r="B39" t="s">
        <v>749</v>
      </c>
      <c r="C39" t="s">
        <v>750</v>
      </c>
      <c r="D39" s="1">
        <v>45627</v>
      </c>
      <c r="E39" s="1">
        <v>45566</v>
      </c>
      <c r="F39" s="1">
        <v>45292</v>
      </c>
      <c r="G39">
        <v>2</v>
      </c>
      <c r="H39">
        <v>9</v>
      </c>
      <c r="I39" s="15">
        <v>1.996464933946211E-3</v>
      </c>
      <c r="J39">
        <v>2</v>
      </c>
      <c r="K39" s="10">
        <v>47509.894736842107</v>
      </c>
      <c r="M39" s="10">
        <v>50039.273485446975</v>
      </c>
      <c r="N39" t="s">
        <v>536</v>
      </c>
      <c r="O39">
        <v>1.0532389886909901</v>
      </c>
      <c r="P39" s="21"/>
      <c r="Q39" s="22" t="s">
        <v>693</v>
      </c>
    </row>
    <row r="40" spans="1:17" ht="24">
      <c r="A40">
        <v>2021</v>
      </c>
      <c r="B40" t="s">
        <v>751</v>
      </c>
      <c r="C40" t="s">
        <v>705</v>
      </c>
      <c r="D40" s="1">
        <v>44562</v>
      </c>
      <c r="E40" s="1">
        <v>44866</v>
      </c>
      <c r="F40" s="1">
        <v>43891</v>
      </c>
      <c r="G40">
        <v>10</v>
      </c>
      <c r="H40">
        <v>32</v>
      </c>
      <c r="I40" s="15">
        <v>2.0382486009774541E-2</v>
      </c>
      <c r="J40">
        <v>12</v>
      </c>
      <c r="K40" s="10">
        <v>1696.3800841514726</v>
      </c>
      <c r="L40" s="10">
        <v>1527.9548610321967</v>
      </c>
      <c r="M40" s="10">
        <v>2340.5349613343974</v>
      </c>
      <c r="N40">
        <v>0.90071492545049425</v>
      </c>
      <c r="O40">
        <v>1.3797232018938317</v>
      </c>
      <c r="P40" s="21"/>
      <c r="Q40" s="22" t="s">
        <v>752</v>
      </c>
    </row>
    <row r="41" spans="1:17">
      <c r="A41">
        <v>2023</v>
      </c>
      <c r="B41" t="s">
        <v>753</v>
      </c>
      <c r="C41" t="s">
        <v>699</v>
      </c>
      <c r="D41" s="1">
        <v>45047</v>
      </c>
      <c r="E41" s="1" t="s">
        <v>536</v>
      </c>
      <c r="F41" s="1">
        <v>45413</v>
      </c>
      <c r="G41" t="s">
        <v>536</v>
      </c>
      <c r="H41" t="s">
        <v>536</v>
      </c>
      <c r="I41" s="15">
        <v>0</v>
      </c>
      <c r="J41">
        <v>0</v>
      </c>
      <c r="K41" s="10" t="s">
        <v>536</v>
      </c>
      <c r="M41" s="10" t="s">
        <v>536</v>
      </c>
      <c r="N41" t="s">
        <v>536</v>
      </c>
      <c r="O41" t="s">
        <v>536</v>
      </c>
      <c r="P41" s="23" t="s">
        <v>702</v>
      </c>
      <c r="Q41" s="22"/>
    </row>
    <row r="42" spans="1:17">
      <c r="A42">
        <v>2024</v>
      </c>
      <c r="B42" t="s">
        <v>754</v>
      </c>
      <c r="C42" t="s">
        <v>755</v>
      </c>
      <c r="D42" s="1">
        <v>45383</v>
      </c>
      <c r="E42" s="1">
        <v>45383</v>
      </c>
      <c r="F42" s="1">
        <v>45261</v>
      </c>
      <c r="G42">
        <v>0</v>
      </c>
      <c r="H42">
        <v>4</v>
      </c>
      <c r="I42" s="15">
        <v>1.9373066820882123E-4</v>
      </c>
      <c r="J42">
        <v>8</v>
      </c>
      <c r="K42" s="10">
        <v>42.938235294117646</v>
      </c>
      <c r="L42" s="10">
        <v>44.862675399788699</v>
      </c>
      <c r="M42" s="10">
        <v>255.60446203401472</v>
      </c>
      <c r="N42">
        <v>1.0448187982689334</v>
      </c>
      <c r="O42">
        <v>5.952840406299404</v>
      </c>
      <c r="P42" s="21"/>
      <c r="Q42" s="22" t="s">
        <v>693</v>
      </c>
    </row>
    <row r="43" spans="1:17">
      <c r="A43">
        <v>2023</v>
      </c>
      <c r="B43" t="s">
        <v>756</v>
      </c>
      <c r="C43" t="s">
        <v>757</v>
      </c>
      <c r="D43" s="1">
        <v>45108</v>
      </c>
      <c r="E43" s="1" t="s">
        <v>536</v>
      </c>
      <c r="F43" s="1">
        <v>44317</v>
      </c>
      <c r="G43" t="s">
        <v>536</v>
      </c>
      <c r="H43" t="s">
        <v>536</v>
      </c>
      <c r="I43" s="15">
        <v>0</v>
      </c>
      <c r="J43">
        <v>6</v>
      </c>
      <c r="K43" s="10" t="s">
        <v>536</v>
      </c>
      <c r="L43" s="10">
        <v>10287.897750766184</v>
      </c>
      <c r="M43" s="10">
        <v>16569.950942622945</v>
      </c>
      <c r="N43" t="s">
        <v>536</v>
      </c>
      <c r="O43" t="s">
        <v>536</v>
      </c>
      <c r="P43" s="21"/>
      <c r="Q43" s="22"/>
    </row>
    <row r="44" spans="1:17">
      <c r="A44">
        <v>2022</v>
      </c>
      <c r="B44" t="s">
        <v>758</v>
      </c>
      <c r="C44" t="s">
        <v>722</v>
      </c>
      <c r="D44" s="1">
        <v>44682</v>
      </c>
      <c r="E44" s="1">
        <v>44743</v>
      </c>
      <c r="F44" s="1">
        <v>44593</v>
      </c>
      <c r="G44">
        <v>2</v>
      </c>
      <c r="H44">
        <v>5</v>
      </c>
      <c r="I44" s="15">
        <v>9.6490868651345665E-2</v>
      </c>
      <c r="J44">
        <v>13</v>
      </c>
      <c r="K44" s="10">
        <v>1369.6571123599033</v>
      </c>
      <c r="L44" s="10">
        <v>1088.8679999999999</v>
      </c>
      <c r="M44" s="10" t="s">
        <v>536</v>
      </c>
      <c r="N44">
        <v>0.7949931338098869</v>
      </c>
      <c r="O44" t="s">
        <v>536</v>
      </c>
      <c r="P44" s="21"/>
      <c r="Q44" s="22" t="s">
        <v>759</v>
      </c>
    </row>
    <row r="45" spans="1:17">
      <c r="A45">
        <v>2024</v>
      </c>
      <c r="B45" t="s">
        <v>760</v>
      </c>
      <c r="C45" t="s">
        <v>761</v>
      </c>
      <c r="D45" s="1">
        <v>45200</v>
      </c>
      <c r="E45" s="1">
        <v>45717</v>
      </c>
      <c r="F45" s="1">
        <v>45047</v>
      </c>
      <c r="G45">
        <v>17</v>
      </c>
      <c r="H45">
        <v>22</v>
      </c>
      <c r="I45" s="15">
        <v>0</v>
      </c>
      <c r="J45">
        <v>10</v>
      </c>
      <c r="K45" s="10" t="s">
        <v>536</v>
      </c>
      <c r="L45" s="10">
        <v>2.53572</v>
      </c>
      <c r="M45" s="10">
        <v>24.094956620072303</v>
      </c>
      <c r="N45" t="s">
        <v>536</v>
      </c>
      <c r="O45" t="s">
        <v>536</v>
      </c>
      <c r="P45" s="21"/>
      <c r="Q45" s="22"/>
    </row>
    <row r="46" spans="1:17">
      <c r="A46">
        <v>2022</v>
      </c>
      <c r="B46" t="s">
        <v>762</v>
      </c>
      <c r="C46" t="s">
        <v>763</v>
      </c>
      <c r="D46" s="1">
        <v>44593</v>
      </c>
      <c r="E46" s="1">
        <v>44866</v>
      </c>
      <c r="F46" s="1">
        <v>44378</v>
      </c>
      <c r="G46">
        <v>9</v>
      </c>
      <c r="H46">
        <v>16</v>
      </c>
      <c r="I46" s="15">
        <v>9.9827249854027439E-3</v>
      </c>
      <c r="J46">
        <v>12</v>
      </c>
      <c r="K46" s="10">
        <v>3.367098115415152</v>
      </c>
      <c r="L46" s="10">
        <v>2.466983749386813</v>
      </c>
      <c r="M46" s="10">
        <v>28.912934204262989</v>
      </c>
      <c r="N46">
        <v>0.7326735559301164</v>
      </c>
      <c r="O46">
        <v>8.586899820915411</v>
      </c>
      <c r="P46" s="21"/>
      <c r="Q46" s="22" t="s">
        <v>693</v>
      </c>
    </row>
    <row r="47" spans="1:17">
      <c r="A47">
        <v>2024</v>
      </c>
      <c r="B47" t="s">
        <v>764</v>
      </c>
      <c r="C47" t="s">
        <v>697</v>
      </c>
      <c r="D47" s="1">
        <v>45444</v>
      </c>
      <c r="E47" s="1">
        <v>45748</v>
      </c>
      <c r="F47" s="1">
        <v>45231</v>
      </c>
      <c r="G47">
        <v>10</v>
      </c>
      <c r="H47">
        <v>17</v>
      </c>
      <c r="I47" s="15">
        <v>0</v>
      </c>
      <c r="J47">
        <v>5</v>
      </c>
      <c r="K47" s="10" t="s">
        <v>536</v>
      </c>
      <c r="L47" s="10">
        <v>281.42394872835496</v>
      </c>
      <c r="M47" s="10">
        <v>1508.3355794319411</v>
      </c>
      <c r="N47" t="s">
        <v>536</v>
      </c>
      <c r="O47" t="s">
        <v>536</v>
      </c>
      <c r="P47" s="21"/>
      <c r="Q47" s="22"/>
    </row>
    <row r="48" spans="1:17">
      <c r="A48">
        <v>2023</v>
      </c>
      <c r="B48" t="s">
        <v>765</v>
      </c>
      <c r="C48" t="s">
        <v>766</v>
      </c>
      <c r="D48" s="1">
        <v>44805</v>
      </c>
      <c r="E48" s="1" t="s">
        <v>536</v>
      </c>
      <c r="F48" s="1" t="s">
        <v>536</v>
      </c>
      <c r="G48" t="s">
        <v>536</v>
      </c>
      <c r="H48" t="s">
        <v>536</v>
      </c>
      <c r="I48" s="15">
        <v>0</v>
      </c>
      <c r="J48">
        <v>2</v>
      </c>
      <c r="K48" s="10" t="s">
        <v>536</v>
      </c>
      <c r="L48" s="10">
        <v>2678.6988439210954</v>
      </c>
      <c r="M48" s="10" t="s">
        <v>536</v>
      </c>
      <c r="N48" t="s">
        <v>536</v>
      </c>
      <c r="O48" t="s">
        <v>536</v>
      </c>
      <c r="P48" s="21"/>
      <c r="Q48" s="22"/>
    </row>
    <row r="49" spans="1:17">
      <c r="A49">
        <v>2023</v>
      </c>
      <c r="B49" t="s">
        <v>767</v>
      </c>
      <c r="C49" t="s">
        <v>697</v>
      </c>
      <c r="D49" s="1">
        <v>45108</v>
      </c>
      <c r="E49" s="1">
        <v>45139</v>
      </c>
      <c r="F49" s="1">
        <v>45078</v>
      </c>
      <c r="G49">
        <v>1</v>
      </c>
      <c r="H49">
        <v>2</v>
      </c>
      <c r="I49" s="15">
        <v>2.3681701993964401E-3</v>
      </c>
      <c r="J49">
        <v>8</v>
      </c>
      <c r="K49" s="10">
        <v>4202.5867768595044</v>
      </c>
      <c r="L49" s="10">
        <v>5002.988397540983</v>
      </c>
      <c r="M49" s="10">
        <v>13300.410200176362</v>
      </c>
      <c r="N49">
        <v>1.1904545136554205</v>
      </c>
      <c r="O49">
        <v>3.1648151261056054</v>
      </c>
      <c r="P49" s="21"/>
      <c r="Q49" s="22" t="s">
        <v>693</v>
      </c>
    </row>
    <row r="50" spans="1:17">
      <c r="A50">
        <v>2021</v>
      </c>
      <c r="B50" t="s">
        <v>768</v>
      </c>
      <c r="C50" t="s">
        <v>697</v>
      </c>
      <c r="D50" s="1">
        <v>44317</v>
      </c>
      <c r="E50" s="1" t="s">
        <v>536</v>
      </c>
      <c r="F50" s="1" t="s">
        <v>536</v>
      </c>
      <c r="G50" t="s">
        <v>536</v>
      </c>
      <c r="H50" t="s">
        <v>536</v>
      </c>
      <c r="I50" s="15">
        <v>0</v>
      </c>
      <c r="J50">
        <v>4</v>
      </c>
      <c r="K50" s="10" t="s">
        <v>536</v>
      </c>
      <c r="L50" s="10">
        <v>402285.40533677419</v>
      </c>
      <c r="M50" s="10" t="s">
        <v>536</v>
      </c>
      <c r="N50" t="s">
        <v>536</v>
      </c>
      <c r="O50" t="s">
        <v>536</v>
      </c>
      <c r="P50" s="23" t="s">
        <v>702</v>
      </c>
      <c r="Q50" s="22"/>
    </row>
    <row r="51" spans="1:17" ht="24">
      <c r="A51">
        <v>2021</v>
      </c>
      <c r="B51" t="s">
        <v>769</v>
      </c>
      <c r="C51" t="s">
        <v>757</v>
      </c>
      <c r="D51" s="1">
        <v>44166</v>
      </c>
      <c r="E51" s="1">
        <v>44805</v>
      </c>
      <c r="F51" s="1">
        <v>44562</v>
      </c>
      <c r="G51">
        <v>21</v>
      </c>
      <c r="H51">
        <v>21</v>
      </c>
      <c r="I51" s="15">
        <v>7.6187923817353275E-3</v>
      </c>
      <c r="J51">
        <v>12</v>
      </c>
      <c r="K51" s="10">
        <v>2939.2363481228667</v>
      </c>
      <c r="L51" s="10">
        <v>3029.8015100609755</v>
      </c>
      <c r="M51" s="10">
        <v>4162.286400502293</v>
      </c>
      <c r="N51">
        <v>1.0308124802539094</v>
      </c>
      <c r="O51">
        <v>1.4161115022820547</v>
      </c>
      <c r="P51" s="21"/>
      <c r="Q51" s="22" t="s">
        <v>752</v>
      </c>
    </row>
    <row r="52" spans="1:17">
      <c r="A52">
        <v>2023</v>
      </c>
      <c r="B52" t="s">
        <v>770</v>
      </c>
      <c r="C52" t="s">
        <v>750</v>
      </c>
      <c r="D52" s="1">
        <v>44348</v>
      </c>
      <c r="E52" s="1" t="s">
        <v>536</v>
      </c>
      <c r="F52" s="1">
        <v>44287</v>
      </c>
      <c r="G52" t="s">
        <v>536</v>
      </c>
      <c r="H52" t="s">
        <v>536</v>
      </c>
      <c r="I52" s="15">
        <v>0</v>
      </c>
      <c r="J52">
        <v>6</v>
      </c>
      <c r="K52" s="10" t="s">
        <v>536</v>
      </c>
      <c r="L52" s="10">
        <v>25406.002614141413</v>
      </c>
      <c r="M52" s="10">
        <v>60270.439067432933</v>
      </c>
      <c r="N52" t="s">
        <v>536</v>
      </c>
      <c r="O52" t="s">
        <v>536</v>
      </c>
      <c r="P52" s="21"/>
      <c r="Q52" s="22"/>
    </row>
    <row r="53" spans="1:17">
      <c r="A53">
        <v>2021</v>
      </c>
      <c r="B53" t="s">
        <v>771</v>
      </c>
      <c r="C53" t="s">
        <v>697</v>
      </c>
      <c r="D53" s="1" t="s">
        <v>536</v>
      </c>
      <c r="E53" s="1" t="s">
        <v>536</v>
      </c>
      <c r="F53" s="1">
        <v>44378</v>
      </c>
      <c r="G53" t="s">
        <v>536</v>
      </c>
      <c r="H53" t="s">
        <v>536</v>
      </c>
      <c r="I53" s="15">
        <v>0</v>
      </c>
      <c r="J53">
        <v>0</v>
      </c>
      <c r="K53" s="10" t="s">
        <v>536</v>
      </c>
      <c r="M53" s="10" t="s">
        <v>536</v>
      </c>
      <c r="N53" t="s">
        <v>536</v>
      </c>
      <c r="O53" t="s">
        <v>536</v>
      </c>
      <c r="P53" s="23" t="s">
        <v>702</v>
      </c>
      <c r="Q53" s="22"/>
    </row>
    <row r="54" spans="1:17">
      <c r="A54">
        <v>2024</v>
      </c>
      <c r="B54" t="s">
        <v>772</v>
      </c>
      <c r="C54" t="s">
        <v>773</v>
      </c>
      <c r="D54" s="1">
        <v>45536</v>
      </c>
      <c r="E54" s="1">
        <v>45444</v>
      </c>
      <c r="F54" s="1" t="s">
        <v>536</v>
      </c>
      <c r="G54">
        <v>3</v>
      </c>
      <c r="H54">
        <v>3</v>
      </c>
      <c r="I54" s="15">
        <v>1.1545214555907775E-3</v>
      </c>
      <c r="J54">
        <v>2</v>
      </c>
      <c r="K54" s="10">
        <v>161.476861167002</v>
      </c>
      <c r="L54" s="10">
        <v>147.16103577512777</v>
      </c>
      <c r="M54" s="10" t="s">
        <v>536</v>
      </c>
      <c r="N54">
        <v>0.91134441623144646</v>
      </c>
      <c r="O54" t="s">
        <v>536</v>
      </c>
      <c r="P54" s="21"/>
      <c r="Q54" s="22" t="s">
        <v>759</v>
      </c>
    </row>
    <row r="55" spans="1:17" ht="24">
      <c r="A55">
        <v>2024</v>
      </c>
      <c r="B55" t="s">
        <v>774</v>
      </c>
      <c r="C55" t="s">
        <v>775</v>
      </c>
      <c r="D55" s="1">
        <v>16438</v>
      </c>
      <c r="E55" s="1">
        <v>37012</v>
      </c>
      <c r="F55" s="1">
        <v>27668</v>
      </c>
      <c r="G55">
        <v>676</v>
      </c>
      <c r="H55">
        <v>676</v>
      </c>
      <c r="I55" s="15">
        <v>6.9082156979929046E-2</v>
      </c>
      <c r="J55">
        <v>13</v>
      </c>
      <c r="K55" s="10">
        <v>15.976998713168575</v>
      </c>
      <c r="L55" s="10">
        <v>18.988609425981878</v>
      </c>
      <c r="M55" s="10">
        <v>45.622445765622494</v>
      </c>
      <c r="N55">
        <v>1.1884966486434696</v>
      </c>
      <c r="O55">
        <v>2.8555078825924625</v>
      </c>
      <c r="P55" s="21"/>
      <c r="Q55" s="22" t="s">
        <v>706</v>
      </c>
    </row>
    <row r="56" spans="1:17">
      <c r="A56">
        <v>2024</v>
      </c>
      <c r="B56" t="s">
        <v>776</v>
      </c>
      <c r="C56" t="s">
        <v>697</v>
      </c>
      <c r="D56" s="1">
        <v>45047</v>
      </c>
      <c r="E56" s="1" t="s">
        <v>536</v>
      </c>
      <c r="F56" s="1">
        <v>43313</v>
      </c>
      <c r="G56" t="s">
        <v>536</v>
      </c>
      <c r="H56" t="s">
        <v>536</v>
      </c>
      <c r="I56" s="15">
        <v>0</v>
      </c>
      <c r="J56">
        <v>5</v>
      </c>
      <c r="K56" s="10" t="s">
        <v>536</v>
      </c>
      <c r="L56" s="10">
        <v>299.95180038857393</v>
      </c>
      <c r="M56" s="10">
        <v>669.99007825670492</v>
      </c>
      <c r="N56" t="s">
        <v>536</v>
      </c>
      <c r="O56" t="s">
        <v>536</v>
      </c>
      <c r="P56" s="21"/>
      <c r="Q56" s="22"/>
    </row>
    <row r="57" spans="1:17">
      <c r="A57">
        <v>2023</v>
      </c>
      <c r="B57" t="s">
        <v>777</v>
      </c>
      <c r="C57" t="s">
        <v>778</v>
      </c>
      <c r="D57" s="1">
        <v>37500</v>
      </c>
      <c r="E57" s="1" t="s">
        <v>536</v>
      </c>
      <c r="F57" s="1" t="s">
        <v>536</v>
      </c>
      <c r="G57" t="s">
        <v>536</v>
      </c>
      <c r="H57" t="s">
        <v>536</v>
      </c>
      <c r="I57" s="15">
        <v>0</v>
      </c>
      <c r="J57">
        <v>7</v>
      </c>
      <c r="K57" s="10" t="s">
        <v>536</v>
      </c>
      <c r="L57" s="10">
        <v>29.735832607063756</v>
      </c>
      <c r="M57" s="10" t="s">
        <v>536</v>
      </c>
      <c r="N57" t="s">
        <v>536</v>
      </c>
      <c r="O57" t="s">
        <v>536</v>
      </c>
      <c r="P57" s="23" t="s">
        <v>702</v>
      </c>
      <c r="Q57" s="22"/>
    </row>
    <row r="58" spans="1:17">
      <c r="A58">
        <v>2024</v>
      </c>
      <c r="B58" t="s">
        <v>779</v>
      </c>
      <c r="C58" t="s">
        <v>692</v>
      </c>
      <c r="D58" s="1">
        <v>45231</v>
      </c>
      <c r="E58" s="1">
        <v>45536</v>
      </c>
      <c r="F58" s="1">
        <v>45566</v>
      </c>
      <c r="G58">
        <v>10</v>
      </c>
      <c r="H58">
        <v>10</v>
      </c>
      <c r="I58" s="15">
        <v>2.1506683000312789E-4</v>
      </c>
      <c r="J58">
        <v>8</v>
      </c>
      <c r="K58" s="10">
        <v>1870.03125</v>
      </c>
      <c r="L58" s="10">
        <v>1404.2071131952735</v>
      </c>
      <c r="M58" s="10" t="s">
        <v>536</v>
      </c>
      <c r="N58">
        <v>0.75090034628847702</v>
      </c>
      <c r="O58" t="s">
        <v>536</v>
      </c>
      <c r="P58" s="21"/>
      <c r="Q58" s="22" t="s">
        <v>759</v>
      </c>
    </row>
    <row r="59" spans="1:17" ht="24">
      <c r="A59">
        <v>2022</v>
      </c>
      <c r="B59" t="s">
        <v>780</v>
      </c>
      <c r="C59" t="s">
        <v>781</v>
      </c>
      <c r="D59" s="1">
        <v>44774</v>
      </c>
      <c r="E59" s="1">
        <v>44986</v>
      </c>
      <c r="F59" s="1">
        <v>44927</v>
      </c>
      <c r="G59">
        <v>7</v>
      </c>
      <c r="H59">
        <v>7</v>
      </c>
      <c r="I59" s="15">
        <v>1.0888143932141779E-5</v>
      </c>
      <c r="J59">
        <v>9</v>
      </c>
      <c r="K59" s="10">
        <v>984.6</v>
      </c>
      <c r="L59" s="10">
        <v>838.13162002573995</v>
      </c>
      <c r="M59" s="10">
        <v>1025.5652935514918</v>
      </c>
      <c r="N59">
        <v>0.85124072722500499</v>
      </c>
      <c r="O59">
        <v>1.0416060263573956</v>
      </c>
      <c r="P59" s="21"/>
      <c r="Q59" s="22" t="s">
        <v>782</v>
      </c>
    </row>
    <row r="60" spans="1:17">
      <c r="A60">
        <v>2022</v>
      </c>
      <c r="B60" t="s">
        <v>783</v>
      </c>
      <c r="C60" t="s">
        <v>697</v>
      </c>
      <c r="D60" s="1">
        <v>44317</v>
      </c>
      <c r="E60" s="1" t="s">
        <v>536</v>
      </c>
      <c r="F60" s="1" t="s">
        <v>536</v>
      </c>
      <c r="G60" t="s">
        <v>536</v>
      </c>
      <c r="H60" t="s">
        <v>536</v>
      </c>
      <c r="I60" s="15">
        <v>0</v>
      </c>
      <c r="J60">
        <v>3</v>
      </c>
      <c r="K60" s="10" t="s">
        <v>536</v>
      </c>
      <c r="L60" s="10">
        <v>292982.65474465408</v>
      </c>
      <c r="M60" s="10" t="s">
        <v>536</v>
      </c>
      <c r="N60" t="s">
        <v>536</v>
      </c>
      <c r="O60" t="s">
        <v>536</v>
      </c>
      <c r="P60" s="21"/>
      <c r="Q60" s="22"/>
    </row>
    <row r="61" spans="1:17">
      <c r="A61">
        <v>2022</v>
      </c>
      <c r="B61" t="s">
        <v>784</v>
      </c>
      <c r="C61" t="s">
        <v>785</v>
      </c>
      <c r="D61" s="1">
        <v>44197</v>
      </c>
      <c r="E61" s="1" t="s">
        <v>536</v>
      </c>
      <c r="F61" s="1">
        <v>44228</v>
      </c>
      <c r="G61" t="s">
        <v>536</v>
      </c>
      <c r="H61" t="s">
        <v>536</v>
      </c>
      <c r="I61" s="15">
        <v>0</v>
      </c>
      <c r="J61">
        <v>6</v>
      </c>
      <c r="K61" s="10" t="s">
        <v>536</v>
      </c>
      <c r="L61" s="10">
        <v>91410.411230769241</v>
      </c>
      <c r="M61" s="10" t="s">
        <v>536</v>
      </c>
      <c r="N61" t="s">
        <v>536</v>
      </c>
      <c r="O61" t="s">
        <v>536</v>
      </c>
      <c r="P61" s="21"/>
      <c r="Q61" s="22"/>
    </row>
    <row r="62" spans="1:17">
      <c r="A62">
        <v>2021</v>
      </c>
      <c r="B62" t="s">
        <v>786</v>
      </c>
      <c r="C62" t="s">
        <v>697</v>
      </c>
      <c r="D62" s="1" t="s">
        <v>536</v>
      </c>
      <c r="E62" s="1" t="s">
        <v>536</v>
      </c>
      <c r="F62" s="1">
        <v>44075</v>
      </c>
      <c r="G62" t="s">
        <v>536</v>
      </c>
      <c r="H62" t="s">
        <v>536</v>
      </c>
      <c r="I62" s="15">
        <v>0</v>
      </c>
      <c r="J62">
        <v>1</v>
      </c>
      <c r="K62" s="10" t="s">
        <v>536</v>
      </c>
      <c r="M62" s="10">
        <v>9740.0245333333332</v>
      </c>
      <c r="N62" t="s">
        <v>536</v>
      </c>
      <c r="O62" t="s">
        <v>536</v>
      </c>
      <c r="P62" s="21"/>
      <c r="Q62" s="22"/>
    </row>
    <row r="63" spans="1:17">
      <c r="A63">
        <v>2022</v>
      </c>
      <c r="B63" t="s">
        <v>787</v>
      </c>
      <c r="C63" t="s">
        <v>788</v>
      </c>
      <c r="D63" s="1">
        <v>45108</v>
      </c>
      <c r="E63" s="1">
        <v>45352</v>
      </c>
      <c r="F63" s="1">
        <v>45689</v>
      </c>
      <c r="G63">
        <v>8</v>
      </c>
      <c r="H63">
        <v>8</v>
      </c>
      <c r="I63" s="15">
        <v>5.9502169465443092E-4</v>
      </c>
      <c r="J63">
        <v>2</v>
      </c>
      <c r="K63" s="10">
        <v>26903.5</v>
      </c>
      <c r="M63" s="10" t="s">
        <v>536</v>
      </c>
      <c r="N63" t="s">
        <v>536</v>
      </c>
      <c r="O63" t="s">
        <v>536</v>
      </c>
      <c r="P63" s="23" t="s">
        <v>702</v>
      </c>
      <c r="Q63" s="22"/>
    </row>
    <row r="64" spans="1:17">
      <c r="A64">
        <v>2023</v>
      </c>
      <c r="B64" t="s">
        <v>789</v>
      </c>
      <c r="C64" t="s">
        <v>790</v>
      </c>
      <c r="D64" s="1">
        <v>44927</v>
      </c>
      <c r="E64" s="1" t="s">
        <v>536</v>
      </c>
      <c r="F64" s="1" t="s">
        <v>536</v>
      </c>
      <c r="G64" t="s">
        <v>536</v>
      </c>
      <c r="H64" t="s">
        <v>536</v>
      </c>
      <c r="I64" s="15">
        <v>0</v>
      </c>
      <c r="J64">
        <v>6</v>
      </c>
      <c r="K64" s="10" t="s">
        <v>536</v>
      </c>
      <c r="L64" s="10">
        <v>7115.6561826086963</v>
      </c>
      <c r="M64" s="10" t="s">
        <v>536</v>
      </c>
      <c r="N64" t="s">
        <v>536</v>
      </c>
      <c r="O64" t="s">
        <v>536</v>
      </c>
      <c r="P64" s="21"/>
      <c r="Q64" s="22"/>
    </row>
    <row r="65" spans="1:17" ht="24">
      <c r="A65">
        <v>2022</v>
      </c>
      <c r="B65" t="s">
        <v>791</v>
      </c>
      <c r="C65" t="s">
        <v>781</v>
      </c>
      <c r="D65" s="1">
        <v>44866</v>
      </c>
      <c r="E65" s="1">
        <v>44927</v>
      </c>
      <c r="F65" s="1">
        <v>44531</v>
      </c>
      <c r="G65">
        <v>2</v>
      </c>
      <c r="H65">
        <v>13</v>
      </c>
      <c r="I65" s="15">
        <v>5.2820215281452285E-3</v>
      </c>
      <c r="J65">
        <v>12</v>
      </c>
      <c r="K65" s="10">
        <v>282.43022705771051</v>
      </c>
      <c r="L65" s="10">
        <v>276.23514071449472</v>
      </c>
      <c r="M65" s="10" t="s">
        <v>536</v>
      </c>
      <c r="N65">
        <v>0.97806507324745406</v>
      </c>
      <c r="O65" t="s">
        <v>536</v>
      </c>
      <c r="P65" s="21"/>
      <c r="Q65" s="22" t="s">
        <v>706</v>
      </c>
    </row>
    <row r="66" spans="1:17">
      <c r="A66">
        <v>2022</v>
      </c>
      <c r="B66" t="s">
        <v>792</v>
      </c>
      <c r="C66" t="s">
        <v>793</v>
      </c>
      <c r="D66" s="1">
        <v>45139</v>
      </c>
      <c r="E66" s="1">
        <v>45139</v>
      </c>
      <c r="F66" s="1">
        <v>44713</v>
      </c>
      <c r="G66">
        <v>0</v>
      </c>
      <c r="H66">
        <v>14</v>
      </c>
      <c r="I66" s="15">
        <v>5.0613281618505368E-3</v>
      </c>
      <c r="J66">
        <v>9</v>
      </c>
      <c r="K66" s="10">
        <v>63.066132621272807</v>
      </c>
      <c r="L66" s="10">
        <v>67.237206427080224</v>
      </c>
      <c r="M66" s="10">
        <v>348.03550302309907</v>
      </c>
      <c r="N66">
        <v>1.0661380939728096</v>
      </c>
      <c r="O66">
        <v>5.5185800770936027</v>
      </c>
      <c r="P66" s="21"/>
      <c r="Q66" s="22" t="s">
        <v>693</v>
      </c>
    </row>
    <row r="67" spans="1:17">
      <c r="A67">
        <v>2024</v>
      </c>
      <c r="B67" t="s">
        <v>794</v>
      </c>
      <c r="C67" t="s">
        <v>710</v>
      </c>
      <c r="D67" s="1">
        <v>41456</v>
      </c>
      <c r="E67" s="1" t="s">
        <v>536</v>
      </c>
      <c r="F67" s="1">
        <v>41791</v>
      </c>
      <c r="G67" t="s">
        <v>536</v>
      </c>
      <c r="H67" t="s">
        <v>536</v>
      </c>
      <c r="I67" s="15">
        <v>0</v>
      </c>
      <c r="J67">
        <v>8</v>
      </c>
      <c r="K67" s="10" t="s">
        <v>536</v>
      </c>
      <c r="L67" s="10">
        <v>2444.289545116279</v>
      </c>
      <c r="M67" s="10">
        <v>7541.2215459915597</v>
      </c>
      <c r="N67" t="s">
        <v>536</v>
      </c>
      <c r="O67" t="s">
        <v>536</v>
      </c>
      <c r="P67" s="21"/>
      <c r="Q67" s="22"/>
    </row>
    <row r="68" spans="1:17">
      <c r="A68">
        <v>2023</v>
      </c>
      <c r="B68" t="s">
        <v>795</v>
      </c>
      <c r="C68" t="s">
        <v>755</v>
      </c>
      <c r="D68" s="1">
        <v>45047</v>
      </c>
      <c r="E68" s="1">
        <v>45200</v>
      </c>
      <c r="F68" s="1">
        <v>45231</v>
      </c>
      <c r="G68">
        <v>5</v>
      </c>
      <c r="H68">
        <v>5</v>
      </c>
      <c r="I68" s="15">
        <v>1.2909583255948185E-3</v>
      </c>
      <c r="J68">
        <v>10</v>
      </c>
      <c r="K68" s="10">
        <v>1242.0190839694656</v>
      </c>
      <c r="L68" s="10">
        <v>974.06422579881666</v>
      </c>
      <c r="M68" s="10">
        <v>6549.784313512313</v>
      </c>
      <c r="N68">
        <v>0.78425866266541489</v>
      </c>
      <c r="O68">
        <v>5.2734973222628332</v>
      </c>
      <c r="P68" s="21"/>
      <c r="Q68" s="22" t="s">
        <v>693</v>
      </c>
    </row>
    <row r="69" spans="1:17">
      <c r="A69">
        <v>2022</v>
      </c>
      <c r="B69" t="s">
        <v>796</v>
      </c>
      <c r="C69" t="s">
        <v>697</v>
      </c>
      <c r="D69" s="1">
        <v>41030</v>
      </c>
      <c r="E69" s="1" t="s">
        <v>536</v>
      </c>
      <c r="F69" s="1">
        <v>43374</v>
      </c>
      <c r="G69" t="s">
        <v>536</v>
      </c>
      <c r="H69" t="s">
        <v>536</v>
      </c>
      <c r="I69" s="15">
        <v>0</v>
      </c>
      <c r="J69">
        <v>9</v>
      </c>
      <c r="K69" s="10" t="s">
        <v>536</v>
      </c>
      <c r="L69" s="10">
        <v>2025.6158528576357</v>
      </c>
      <c r="M69" s="10">
        <v>5417.1501753901166</v>
      </c>
      <c r="N69" t="s">
        <v>536</v>
      </c>
      <c r="O69" t="s">
        <v>536</v>
      </c>
      <c r="P69" s="21"/>
      <c r="Q69" s="22"/>
    </row>
    <row r="70" spans="1:17">
      <c r="A70">
        <v>2024</v>
      </c>
      <c r="B70" t="s">
        <v>797</v>
      </c>
      <c r="C70" t="s">
        <v>697</v>
      </c>
      <c r="D70" s="1">
        <v>45017</v>
      </c>
      <c r="E70" s="1">
        <v>45658</v>
      </c>
      <c r="F70" s="1">
        <v>45170</v>
      </c>
      <c r="G70">
        <v>21</v>
      </c>
      <c r="H70">
        <v>21</v>
      </c>
      <c r="I70" s="15">
        <v>0</v>
      </c>
      <c r="J70">
        <v>6</v>
      </c>
      <c r="K70" s="10" t="s">
        <v>536</v>
      </c>
      <c r="L70" s="10">
        <v>238.46956915254239</v>
      </c>
      <c r="M70" s="10">
        <v>1143.55621512073</v>
      </c>
      <c r="N70" t="s">
        <v>536</v>
      </c>
      <c r="O70" t="s">
        <v>536</v>
      </c>
      <c r="P70" s="21"/>
      <c r="Q70" s="22"/>
    </row>
    <row r="71" spans="1:17">
      <c r="A71">
        <v>2022</v>
      </c>
      <c r="B71" t="s">
        <v>798</v>
      </c>
      <c r="C71" t="s">
        <v>781</v>
      </c>
      <c r="D71" s="1">
        <v>44562</v>
      </c>
      <c r="E71" s="1">
        <v>44562</v>
      </c>
      <c r="F71" s="1">
        <v>44531</v>
      </c>
      <c r="G71">
        <v>0</v>
      </c>
      <c r="H71">
        <v>1</v>
      </c>
      <c r="I71" s="15">
        <v>6.0150579115892354E-2</v>
      </c>
      <c r="J71">
        <v>13</v>
      </c>
      <c r="K71" s="10">
        <v>1265.3146924723178</v>
      </c>
      <c r="L71" s="10">
        <v>40.978999742455926</v>
      </c>
      <c r="M71" s="10" t="s">
        <v>536</v>
      </c>
      <c r="N71">
        <v>3.2386409472877006E-2</v>
      </c>
      <c r="O71" t="s">
        <v>536</v>
      </c>
      <c r="P71" s="21"/>
      <c r="Q71" s="22"/>
    </row>
    <row r="72" spans="1:17">
      <c r="A72">
        <v>2023</v>
      </c>
      <c r="B72" t="s">
        <v>799</v>
      </c>
      <c r="C72" t="s">
        <v>800</v>
      </c>
      <c r="D72" s="1">
        <v>45170</v>
      </c>
      <c r="E72" s="1" t="s">
        <v>536</v>
      </c>
      <c r="F72" s="1">
        <v>45170</v>
      </c>
      <c r="G72" t="s">
        <v>536</v>
      </c>
      <c r="H72" t="s">
        <v>536</v>
      </c>
      <c r="I72" s="15">
        <v>0</v>
      </c>
      <c r="J72">
        <v>7</v>
      </c>
      <c r="K72" s="10" t="s">
        <v>536</v>
      </c>
      <c r="L72" s="10">
        <v>911.90978293001785</v>
      </c>
      <c r="M72" s="10">
        <v>687.66241552371673</v>
      </c>
      <c r="N72" t="s">
        <v>536</v>
      </c>
      <c r="O72" t="s">
        <v>536</v>
      </c>
      <c r="P72" s="21"/>
      <c r="Q72" s="22"/>
    </row>
    <row r="73" spans="1:17">
      <c r="A73">
        <v>2023</v>
      </c>
      <c r="B73" t="s">
        <v>801</v>
      </c>
      <c r="C73" t="s">
        <v>790</v>
      </c>
      <c r="D73" s="1">
        <v>44378</v>
      </c>
      <c r="E73" s="1">
        <v>45748</v>
      </c>
      <c r="F73" s="1" t="s">
        <v>536</v>
      </c>
      <c r="G73">
        <v>45</v>
      </c>
      <c r="H73">
        <v>45</v>
      </c>
      <c r="I73" s="15">
        <v>0</v>
      </c>
      <c r="J73">
        <v>7</v>
      </c>
      <c r="K73" s="10" t="s">
        <v>536</v>
      </c>
      <c r="L73" s="10">
        <v>1030.515788768523</v>
      </c>
      <c r="M73" s="10" t="s">
        <v>536</v>
      </c>
      <c r="N73" t="s">
        <v>536</v>
      </c>
      <c r="O73" t="s">
        <v>536</v>
      </c>
      <c r="P73" s="21"/>
      <c r="Q73" s="22"/>
    </row>
    <row r="74" spans="1:17">
      <c r="A74">
        <v>2024</v>
      </c>
      <c r="B74" t="s">
        <v>802</v>
      </c>
      <c r="C74" t="s">
        <v>710</v>
      </c>
      <c r="D74" s="1">
        <v>44682</v>
      </c>
      <c r="E74" s="1" t="s">
        <v>536</v>
      </c>
      <c r="F74" s="1">
        <v>44805</v>
      </c>
      <c r="G74" t="s">
        <v>536</v>
      </c>
      <c r="H74" t="s">
        <v>536</v>
      </c>
      <c r="I74" s="15">
        <v>0</v>
      </c>
      <c r="J74">
        <v>8</v>
      </c>
      <c r="K74" s="10" t="s">
        <v>536</v>
      </c>
      <c r="L74" s="10">
        <v>4476.678789122373</v>
      </c>
      <c r="M74" s="10">
        <v>9329.2298374925704</v>
      </c>
      <c r="N74" t="s">
        <v>536</v>
      </c>
      <c r="O74" t="s">
        <v>536</v>
      </c>
      <c r="P74" s="21"/>
      <c r="Q74" s="22"/>
    </row>
    <row r="75" spans="1:17">
      <c r="A75">
        <v>2021</v>
      </c>
      <c r="B75" t="s">
        <v>803</v>
      </c>
      <c r="C75" t="s">
        <v>804</v>
      </c>
      <c r="D75" s="1">
        <v>42278</v>
      </c>
      <c r="E75" s="1">
        <v>44562</v>
      </c>
      <c r="F75" s="1">
        <v>41395</v>
      </c>
      <c r="G75">
        <v>75</v>
      </c>
      <c r="H75">
        <v>104</v>
      </c>
      <c r="I75" s="15">
        <v>2.7102919155400817E-4</v>
      </c>
      <c r="J75">
        <v>5</v>
      </c>
      <c r="K75" s="10">
        <v>1.6132701421800948</v>
      </c>
      <c r="M75" s="10">
        <v>10.65168412435052</v>
      </c>
      <c r="N75" t="s">
        <v>536</v>
      </c>
      <c r="O75">
        <v>6.6025421569857805</v>
      </c>
      <c r="P75" s="21"/>
      <c r="Q75" s="22" t="s">
        <v>693</v>
      </c>
    </row>
    <row r="76" spans="1:17">
      <c r="A76">
        <v>2022</v>
      </c>
      <c r="B76" t="s">
        <v>805</v>
      </c>
      <c r="C76" t="s">
        <v>695</v>
      </c>
      <c r="D76" s="1" t="s">
        <v>536</v>
      </c>
      <c r="E76" s="1" t="s">
        <v>536</v>
      </c>
      <c r="F76" s="1">
        <v>45231</v>
      </c>
      <c r="G76" t="s">
        <v>536</v>
      </c>
      <c r="H76" t="s">
        <v>536</v>
      </c>
      <c r="I76" s="15">
        <v>0</v>
      </c>
      <c r="J76">
        <v>1</v>
      </c>
      <c r="K76" s="10" t="s">
        <v>536</v>
      </c>
      <c r="M76" s="10">
        <v>2094.5309362455723</v>
      </c>
      <c r="N76" t="s">
        <v>536</v>
      </c>
      <c r="O76" t="s">
        <v>536</v>
      </c>
      <c r="P76" s="23" t="s">
        <v>702</v>
      </c>
      <c r="Q76" s="22"/>
    </row>
    <row r="77" spans="1:17">
      <c r="A77">
        <v>2022</v>
      </c>
      <c r="B77" t="s">
        <v>806</v>
      </c>
      <c r="C77" t="s">
        <v>716</v>
      </c>
      <c r="D77" s="1">
        <v>44593</v>
      </c>
      <c r="E77" s="1" t="s">
        <v>536</v>
      </c>
      <c r="F77" s="1">
        <v>44378</v>
      </c>
      <c r="G77" t="s">
        <v>536</v>
      </c>
      <c r="H77" t="s">
        <v>536</v>
      </c>
      <c r="I77" s="15">
        <v>0</v>
      </c>
      <c r="J77">
        <v>9</v>
      </c>
      <c r="K77" s="10" t="s">
        <v>536</v>
      </c>
      <c r="L77" s="10">
        <v>4646.6632897157633</v>
      </c>
      <c r="M77" s="10" t="s">
        <v>536</v>
      </c>
      <c r="N77" t="s">
        <v>536</v>
      </c>
      <c r="O77" t="s">
        <v>536</v>
      </c>
      <c r="P77" s="21"/>
      <c r="Q77" s="22"/>
    </row>
    <row r="78" spans="1:17">
      <c r="A78">
        <v>2022</v>
      </c>
      <c r="B78" t="s">
        <v>807</v>
      </c>
      <c r="C78" t="s">
        <v>710</v>
      </c>
      <c r="D78" s="1">
        <v>43647</v>
      </c>
      <c r="E78" s="1" t="s">
        <v>536</v>
      </c>
      <c r="F78" s="1">
        <v>43282</v>
      </c>
      <c r="G78" t="s">
        <v>536</v>
      </c>
      <c r="H78" t="s">
        <v>536</v>
      </c>
      <c r="I78" s="15">
        <v>0</v>
      </c>
      <c r="J78">
        <v>4</v>
      </c>
      <c r="K78" s="10" t="s">
        <v>536</v>
      </c>
      <c r="L78" s="10">
        <v>475.8615903739838</v>
      </c>
      <c r="M78" s="10">
        <v>766.89244246708915</v>
      </c>
      <c r="N78" t="s">
        <v>536</v>
      </c>
      <c r="O78" t="s">
        <v>536</v>
      </c>
      <c r="P78" s="21"/>
      <c r="Q78" s="22"/>
    </row>
    <row r="79" spans="1:17">
      <c r="A79">
        <v>2021</v>
      </c>
      <c r="B79" t="s">
        <v>808</v>
      </c>
      <c r="C79" t="s">
        <v>697</v>
      </c>
      <c r="D79" s="1">
        <v>44256</v>
      </c>
      <c r="E79" s="1" t="s">
        <v>536</v>
      </c>
      <c r="F79" s="1">
        <v>43952</v>
      </c>
      <c r="G79" t="s">
        <v>536</v>
      </c>
      <c r="H79" t="s">
        <v>536</v>
      </c>
      <c r="I79" s="15">
        <v>0</v>
      </c>
      <c r="J79">
        <v>10</v>
      </c>
      <c r="K79" s="10" t="s">
        <v>536</v>
      </c>
      <c r="L79" s="10">
        <v>718.56535973837208</v>
      </c>
      <c r="M79" s="10">
        <v>1655.5124791666665</v>
      </c>
      <c r="N79" t="s">
        <v>536</v>
      </c>
      <c r="O79" t="s">
        <v>536</v>
      </c>
      <c r="P79" s="21"/>
      <c r="Q79" s="22"/>
    </row>
    <row r="80" spans="1:17">
      <c r="A80">
        <v>2024</v>
      </c>
      <c r="B80" t="s">
        <v>809</v>
      </c>
      <c r="C80" t="s">
        <v>722</v>
      </c>
      <c r="D80" s="1" t="s">
        <v>536</v>
      </c>
      <c r="E80" s="1" t="s">
        <v>536</v>
      </c>
      <c r="F80" s="1">
        <v>45170</v>
      </c>
      <c r="G80" t="s">
        <v>536</v>
      </c>
      <c r="H80" t="s">
        <v>536</v>
      </c>
      <c r="I80" s="15">
        <v>0</v>
      </c>
      <c r="J80">
        <v>1</v>
      </c>
      <c r="K80" s="10" t="s">
        <v>536</v>
      </c>
      <c r="M80" s="10">
        <v>17.17861050724974</v>
      </c>
      <c r="N80" t="s">
        <v>536</v>
      </c>
      <c r="O80" t="s">
        <v>536</v>
      </c>
      <c r="P80" s="23" t="s">
        <v>702</v>
      </c>
      <c r="Q80" s="22"/>
    </row>
    <row r="81" spans="1:17">
      <c r="A81">
        <v>2021</v>
      </c>
      <c r="B81" t="s">
        <v>810</v>
      </c>
      <c r="C81" t="s">
        <v>750</v>
      </c>
      <c r="D81" s="1">
        <v>42430</v>
      </c>
      <c r="E81" s="1">
        <v>44562</v>
      </c>
      <c r="F81" s="1">
        <v>43770</v>
      </c>
      <c r="G81">
        <v>70</v>
      </c>
      <c r="H81">
        <v>70</v>
      </c>
      <c r="I81" s="15">
        <v>1.2787785554070662E-3</v>
      </c>
      <c r="J81">
        <v>10</v>
      </c>
      <c r="K81" s="10">
        <v>17.609490740740739</v>
      </c>
      <c r="L81" s="10">
        <v>14.766848723997427</v>
      </c>
      <c r="M81" s="10" t="s">
        <v>536</v>
      </c>
      <c r="N81">
        <v>0.83857329785428325</v>
      </c>
      <c r="O81" t="s">
        <v>536</v>
      </c>
      <c r="P81" s="21"/>
      <c r="Q81" s="22" t="s">
        <v>759</v>
      </c>
    </row>
    <row r="82" spans="1:17">
      <c r="A82">
        <v>2021</v>
      </c>
      <c r="B82" t="s">
        <v>811</v>
      </c>
      <c r="C82" t="s">
        <v>750</v>
      </c>
      <c r="D82" s="1">
        <v>44317</v>
      </c>
      <c r="E82" s="1" t="s">
        <v>536</v>
      </c>
      <c r="F82" s="1">
        <v>44287</v>
      </c>
      <c r="G82" t="s">
        <v>536</v>
      </c>
      <c r="H82" t="s">
        <v>536</v>
      </c>
      <c r="I82" s="15">
        <v>0</v>
      </c>
      <c r="J82">
        <v>10</v>
      </c>
      <c r="K82" s="10" t="s">
        <v>536</v>
      </c>
      <c r="L82" s="10">
        <v>53.232873786407765</v>
      </c>
      <c r="M82" s="10">
        <v>405.62168812499999</v>
      </c>
      <c r="N82" t="s">
        <v>536</v>
      </c>
      <c r="O82" t="s">
        <v>536</v>
      </c>
      <c r="P82" s="21"/>
      <c r="Q82" s="22"/>
    </row>
    <row r="83" spans="1:17" ht="24">
      <c r="A83">
        <v>2021</v>
      </c>
      <c r="B83" t="s">
        <v>812</v>
      </c>
      <c r="C83" t="s">
        <v>697</v>
      </c>
      <c r="D83" s="1">
        <v>44440</v>
      </c>
      <c r="E83" s="1">
        <v>44621</v>
      </c>
      <c r="F83" s="1">
        <v>44136</v>
      </c>
      <c r="G83">
        <v>6</v>
      </c>
      <c r="H83">
        <v>16</v>
      </c>
      <c r="I83" s="15">
        <v>2.4799887614360952E-4</v>
      </c>
      <c r="J83">
        <v>8</v>
      </c>
      <c r="K83" s="10">
        <v>116.80312499999999</v>
      </c>
      <c r="L83" s="10">
        <v>85.660016156798235</v>
      </c>
      <c r="M83" s="10">
        <v>235.03265019364832</v>
      </c>
      <c r="N83">
        <v>0.73337092784801983</v>
      </c>
      <c r="O83">
        <v>2.0122120036912396</v>
      </c>
      <c r="P83" s="21"/>
      <c r="Q83" s="22" t="s">
        <v>711</v>
      </c>
    </row>
    <row r="84" spans="1:17">
      <c r="A84">
        <v>2023</v>
      </c>
      <c r="B84" t="s">
        <v>813</v>
      </c>
      <c r="C84" t="s">
        <v>697</v>
      </c>
      <c r="D84" s="1">
        <v>44805</v>
      </c>
      <c r="E84" s="1">
        <v>45323</v>
      </c>
      <c r="F84" s="1">
        <v>44621</v>
      </c>
      <c r="G84">
        <v>17</v>
      </c>
      <c r="H84">
        <v>23</v>
      </c>
      <c r="I84" s="15">
        <v>5.3928824289371452E-3</v>
      </c>
      <c r="J84">
        <v>6</v>
      </c>
      <c r="K84" s="10">
        <v>8182.39932885906</v>
      </c>
      <c r="L84" s="10">
        <v>9082.2099971505777</v>
      </c>
      <c r="M84" s="10">
        <v>18195.481994363974</v>
      </c>
      <c r="N84">
        <v>1.1099690484572067</v>
      </c>
      <c r="O84">
        <v>2.2237342939483646</v>
      </c>
      <c r="P84" s="21"/>
      <c r="Q84" s="22" t="s">
        <v>693</v>
      </c>
    </row>
    <row r="85" spans="1:17">
      <c r="A85">
        <v>2023</v>
      </c>
      <c r="B85" t="s">
        <v>814</v>
      </c>
      <c r="C85" t="s">
        <v>815</v>
      </c>
      <c r="D85" s="1">
        <v>43525</v>
      </c>
      <c r="E85" s="1">
        <v>45323</v>
      </c>
      <c r="F85" s="1">
        <v>44197</v>
      </c>
      <c r="G85">
        <v>59</v>
      </c>
      <c r="H85">
        <v>59</v>
      </c>
      <c r="I85" s="15">
        <v>4.5894002187068274E-3</v>
      </c>
      <c r="J85">
        <v>13</v>
      </c>
      <c r="K85" s="10">
        <v>9.2481636060100172</v>
      </c>
      <c r="L85" s="10">
        <v>5.9856609009008999</v>
      </c>
      <c r="M85" s="10">
        <v>107.16378953795488</v>
      </c>
      <c r="N85">
        <v>0.6472269691478052</v>
      </c>
      <c r="O85">
        <v>11.587575015250959</v>
      </c>
      <c r="P85" s="21"/>
      <c r="Q85" s="22" t="s">
        <v>693</v>
      </c>
    </row>
    <row r="86" spans="1:17">
      <c r="A86">
        <v>2023</v>
      </c>
      <c r="B86" t="s">
        <v>816</v>
      </c>
      <c r="C86" t="s">
        <v>705</v>
      </c>
      <c r="D86" s="1">
        <v>44652</v>
      </c>
      <c r="E86" s="1">
        <v>45352</v>
      </c>
      <c r="F86" s="1">
        <v>43891</v>
      </c>
      <c r="G86">
        <v>23</v>
      </c>
      <c r="H86">
        <v>48</v>
      </c>
      <c r="I86" s="15">
        <v>2.3013661393780889E-3</v>
      </c>
      <c r="J86">
        <v>11</v>
      </c>
      <c r="K86" s="10">
        <v>22.795018401682441</v>
      </c>
      <c r="L86" s="10">
        <v>24.357603791934334</v>
      </c>
      <c r="M86" s="10">
        <v>157.70525470208065</v>
      </c>
      <c r="N86">
        <v>1.0685494243837312</v>
      </c>
      <c r="O86">
        <v>6.9184087471691109</v>
      </c>
      <c r="P86" s="21"/>
      <c r="Q86" s="22" t="s">
        <v>693</v>
      </c>
    </row>
    <row r="87" spans="1:17">
      <c r="A87">
        <v>2021</v>
      </c>
      <c r="B87" t="s">
        <v>817</v>
      </c>
      <c r="C87" t="s">
        <v>695</v>
      </c>
      <c r="D87" s="1">
        <v>44256</v>
      </c>
      <c r="E87" s="1">
        <v>44348</v>
      </c>
      <c r="F87" s="1">
        <v>44075</v>
      </c>
      <c r="G87">
        <v>3</v>
      </c>
      <c r="H87">
        <v>9</v>
      </c>
      <c r="I87" s="15">
        <v>2.9459192680775115E-2</v>
      </c>
      <c r="J87">
        <v>12</v>
      </c>
      <c r="K87" s="10">
        <v>11472.672695951765</v>
      </c>
      <c r="M87" s="10" t="s">
        <v>536</v>
      </c>
      <c r="N87" t="s">
        <v>536</v>
      </c>
      <c r="O87" t="s">
        <v>536</v>
      </c>
      <c r="P87" s="21"/>
      <c r="Q87" s="22" t="s">
        <v>759</v>
      </c>
    </row>
    <row r="88" spans="1:17">
      <c r="A88">
        <v>2023</v>
      </c>
      <c r="B88" t="s">
        <v>818</v>
      </c>
      <c r="C88" t="s">
        <v>692</v>
      </c>
      <c r="D88" s="1">
        <v>45170</v>
      </c>
      <c r="E88" s="1">
        <v>45323</v>
      </c>
      <c r="F88" s="1">
        <v>45108</v>
      </c>
      <c r="G88">
        <v>5</v>
      </c>
      <c r="H88">
        <v>7</v>
      </c>
      <c r="I88" s="15">
        <v>6.7866997652677179E-4</v>
      </c>
      <c r="J88">
        <v>10</v>
      </c>
      <c r="K88" s="10">
        <v>51.694070080862531</v>
      </c>
      <c r="L88" s="10">
        <v>43.419551875925393</v>
      </c>
      <c r="M88" s="10">
        <v>178.5629857916017</v>
      </c>
      <c r="N88">
        <v>0.83993293250089018</v>
      </c>
      <c r="O88">
        <v>3.4542257073641962</v>
      </c>
      <c r="P88" s="21"/>
      <c r="Q88" s="22" t="s">
        <v>693</v>
      </c>
    </row>
    <row r="89" spans="1:17">
      <c r="A89">
        <v>2021</v>
      </c>
      <c r="B89" t="s">
        <v>819</v>
      </c>
      <c r="C89" t="s">
        <v>697</v>
      </c>
      <c r="D89" s="1">
        <v>44440</v>
      </c>
      <c r="E89" s="1">
        <v>44501</v>
      </c>
      <c r="F89" s="1">
        <v>43922</v>
      </c>
      <c r="G89">
        <v>2</v>
      </c>
      <c r="H89">
        <v>19</v>
      </c>
      <c r="I89" s="15">
        <v>1.3767780435249651E-2</v>
      </c>
      <c r="J89">
        <v>12</v>
      </c>
      <c r="K89" s="10">
        <v>1464.3632086567866</v>
      </c>
      <c r="L89" s="10">
        <v>1323.0072164981111</v>
      </c>
      <c r="M89" s="10">
        <v>2957.0068381724977</v>
      </c>
      <c r="N89">
        <v>0.90346930916931678</v>
      </c>
      <c r="O89">
        <v>2.0193124360757913</v>
      </c>
      <c r="P89" s="21"/>
      <c r="Q89" s="22" t="s">
        <v>693</v>
      </c>
    </row>
    <row r="90" spans="1:17">
      <c r="A90">
        <v>2024</v>
      </c>
      <c r="B90" t="s">
        <v>820</v>
      </c>
      <c r="C90" t="s">
        <v>804</v>
      </c>
      <c r="D90" s="1" t="s">
        <v>536</v>
      </c>
      <c r="E90" s="1" t="s">
        <v>536</v>
      </c>
      <c r="F90" s="1">
        <v>43709</v>
      </c>
      <c r="G90" t="s">
        <v>536</v>
      </c>
      <c r="H90" t="s">
        <v>536</v>
      </c>
      <c r="I90" s="15">
        <v>0</v>
      </c>
      <c r="J90">
        <v>1</v>
      </c>
      <c r="K90" s="10" t="s">
        <v>536</v>
      </c>
      <c r="M90" s="10">
        <v>3192.0942524648453</v>
      </c>
      <c r="N90" t="s">
        <v>536</v>
      </c>
      <c r="O90" t="s">
        <v>536</v>
      </c>
      <c r="P90" s="23" t="s">
        <v>702</v>
      </c>
      <c r="Q90" s="22"/>
    </row>
    <row r="91" spans="1:17">
      <c r="A91">
        <v>2022</v>
      </c>
      <c r="B91" t="s">
        <v>821</v>
      </c>
      <c r="C91" t="s">
        <v>697</v>
      </c>
      <c r="D91" s="1">
        <v>44105</v>
      </c>
      <c r="E91" s="1" t="s">
        <v>536</v>
      </c>
      <c r="F91" s="1">
        <v>43647</v>
      </c>
      <c r="G91" t="s">
        <v>536</v>
      </c>
      <c r="H91" t="s">
        <v>536</v>
      </c>
      <c r="I91" s="15">
        <v>0</v>
      </c>
      <c r="J91">
        <v>5</v>
      </c>
      <c r="K91" s="10" t="s">
        <v>536</v>
      </c>
      <c r="L91" s="10">
        <v>398.13206352624496</v>
      </c>
      <c r="M91" s="10" t="s">
        <v>536</v>
      </c>
      <c r="N91" t="s">
        <v>536</v>
      </c>
      <c r="O91" t="s">
        <v>536</v>
      </c>
      <c r="P91" s="21"/>
      <c r="Q91" s="22"/>
    </row>
    <row r="92" spans="1:17" ht="24">
      <c r="A92">
        <v>2021</v>
      </c>
      <c r="B92" t="s">
        <v>822</v>
      </c>
      <c r="C92" t="s">
        <v>697</v>
      </c>
      <c r="D92" s="1">
        <v>44228</v>
      </c>
      <c r="E92" s="1">
        <v>44562</v>
      </c>
      <c r="F92" s="1">
        <v>43952</v>
      </c>
      <c r="G92">
        <v>11</v>
      </c>
      <c r="H92">
        <v>20</v>
      </c>
      <c r="I92" s="15">
        <v>1.1037839876464972E-2</v>
      </c>
      <c r="J92">
        <v>12</v>
      </c>
      <c r="K92" s="10">
        <v>141.80787461773701</v>
      </c>
      <c r="L92" s="10">
        <v>121.85789161497806</v>
      </c>
      <c r="M92" s="10">
        <v>233.96965056712958</v>
      </c>
      <c r="N92">
        <v>0.85931681821946115</v>
      </c>
      <c r="O92">
        <v>1.6499059110633139</v>
      </c>
      <c r="P92" s="21"/>
      <c r="Q92" s="22" t="s">
        <v>711</v>
      </c>
    </row>
    <row r="93" spans="1:17">
      <c r="A93">
        <v>2022</v>
      </c>
      <c r="B93" t="s">
        <v>823</v>
      </c>
      <c r="C93" t="s">
        <v>697</v>
      </c>
      <c r="D93" s="1">
        <v>44166</v>
      </c>
      <c r="E93" s="1">
        <v>44927</v>
      </c>
      <c r="F93" s="1">
        <v>43922</v>
      </c>
      <c r="G93">
        <v>25</v>
      </c>
      <c r="H93">
        <v>33</v>
      </c>
      <c r="I93" s="15">
        <v>4.7668993028575565E-3</v>
      </c>
      <c r="J93">
        <v>10</v>
      </c>
      <c r="K93" s="10">
        <v>128.46834451901566</v>
      </c>
      <c r="L93" s="10">
        <v>110.14180432889059</v>
      </c>
      <c r="M93" s="10">
        <v>111.64199747678018</v>
      </c>
      <c r="N93">
        <v>0.85734586789656642</v>
      </c>
      <c r="O93">
        <v>0.86902339945896268</v>
      </c>
      <c r="P93" s="21"/>
      <c r="Q93" s="22" t="s">
        <v>759</v>
      </c>
    </row>
    <row r="94" spans="1:17">
      <c r="A94">
        <v>2023</v>
      </c>
      <c r="B94" t="s">
        <v>824</v>
      </c>
      <c r="C94" t="s">
        <v>825</v>
      </c>
      <c r="D94" s="1">
        <v>44378</v>
      </c>
      <c r="E94" s="1">
        <v>45108</v>
      </c>
      <c r="F94" s="1" t="s">
        <v>536</v>
      </c>
      <c r="G94">
        <v>24</v>
      </c>
      <c r="H94">
        <v>24</v>
      </c>
      <c r="I94" s="15">
        <v>1.6296253838424606E-3</v>
      </c>
      <c r="J94">
        <v>7</v>
      </c>
      <c r="K94" s="10">
        <v>4234.6206896551721</v>
      </c>
      <c r="L94" s="10">
        <v>4007.4918795698923</v>
      </c>
      <c r="M94" s="10" t="s">
        <v>536</v>
      </c>
      <c r="N94">
        <v>0.94636383592983031</v>
      </c>
      <c r="O94" t="s">
        <v>536</v>
      </c>
      <c r="P94" s="21"/>
      <c r="Q94" s="22" t="s">
        <v>759</v>
      </c>
    </row>
    <row r="95" spans="1:17">
      <c r="A95">
        <v>2021</v>
      </c>
      <c r="B95" t="s">
        <v>826</v>
      </c>
      <c r="C95" t="s">
        <v>750</v>
      </c>
      <c r="D95" s="1">
        <v>43831</v>
      </c>
      <c r="E95" s="1">
        <v>44409</v>
      </c>
      <c r="F95" s="1">
        <v>43617</v>
      </c>
      <c r="G95">
        <v>19</v>
      </c>
      <c r="H95">
        <v>26</v>
      </c>
      <c r="I95" s="15">
        <v>2.6640388677942189E-3</v>
      </c>
      <c r="J95">
        <v>10</v>
      </c>
      <c r="K95" s="10">
        <v>14.244386752736458</v>
      </c>
      <c r="L95" s="10">
        <v>14.423130883107312</v>
      </c>
      <c r="M95" s="10">
        <v>38.519518415555901</v>
      </c>
      <c r="N95">
        <v>1.0125483907081163</v>
      </c>
      <c r="O95">
        <v>2.7041893121973817</v>
      </c>
      <c r="P95" s="21"/>
      <c r="Q95" s="22" t="s">
        <v>693</v>
      </c>
    </row>
    <row r="96" spans="1:17">
      <c r="A96">
        <v>2023</v>
      </c>
      <c r="B96" t="s">
        <v>827</v>
      </c>
      <c r="C96" t="s">
        <v>828</v>
      </c>
      <c r="D96" s="1">
        <v>44531</v>
      </c>
      <c r="E96" s="1" t="s">
        <v>536</v>
      </c>
      <c r="F96" s="1">
        <v>45078</v>
      </c>
      <c r="G96" t="s">
        <v>536</v>
      </c>
      <c r="H96" t="s">
        <v>536</v>
      </c>
      <c r="I96" s="15">
        <v>0</v>
      </c>
      <c r="J96">
        <v>3</v>
      </c>
      <c r="K96" s="10" t="s">
        <v>536</v>
      </c>
      <c r="L96" s="10">
        <v>1055.5237147667413</v>
      </c>
      <c r="M96" s="10">
        <v>4389.0052535107161</v>
      </c>
      <c r="N96" t="s">
        <v>536</v>
      </c>
      <c r="O96" t="s">
        <v>536</v>
      </c>
      <c r="P96" s="21"/>
      <c r="Q96" s="22"/>
    </row>
    <row r="97" spans="1:17">
      <c r="A97">
        <v>2021</v>
      </c>
      <c r="B97" t="s">
        <v>829</v>
      </c>
      <c r="C97" t="s">
        <v>828</v>
      </c>
      <c r="D97" s="1">
        <v>44593</v>
      </c>
      <c r="E97" s="1">
        <v>44593</v>
      </c>
      <c r="F97" s="1">
        <v>45170</v>
      </c>
      <c r="G97">
        <v>0</v>
      </c>
      <c r="H97">
        <v>0</v>
      </c>
      <c r="I97" s="15">
        <v>8.1095329497595555E-4</v>
      </c>
      <c r="J97">
        <v>11</v>
      </c>
      <c r="K97" s="10">
        <v>868.58695652173913</v>
      </c>
      <c r="L97" s="10">
        <v>761.60065676855891</v>
      </c>
      <c r="M97" s="10">
        <v>5008.5526102060057</v>
      </c>
      <c r="N97">
        <v>0.87682718586794417</v>
      </c>
      <c r="O97">
        <v>5.7663226146784199</v>
      </c>
      <c r="P97" s="21"/>
      <c r="Q97" s="22" t="s">
        <v>693</v>
      </c>
    </row>
    <row r="98" spans="1:17">
      <c r="A98">
        <v>2024</v>
      </c>
      <c r="B98" t="s">
        <v>830</v>
      </c>
      <c r="C98" t="s">
        <v>708</v>
      </c>
      <c r="D98" s="1">
        <v>45444</v>
      </c>
      <c r="E98" s="1">
        <v>45689</v>
      </c>
      <c r="F98" s="1">
        <v>45444</v>
      </c>
      <c r="G98">
        <v>8</v>
      </c>
      <c r="H98">
        <v>8</v>
      </c>
      <c r="I98" s="15">
        <v>0</v>
      </c>
      <c r="J98">
        <v>2</v>
      </c>
      <c r="K98" s="10" t="s">
        <v>536</v>
      </c>
      <c r="L98" s="10">
        <v>4708.8221307692311</v>
      </c>
      <c r="M98" s="10">
        <v>18458.405999999999</v>
      </c>
      <c r="N98" t="s">
        <v>536</v>
      </c>
      <c r="O98" t="s">
        <v>536</v>
      </c>
      <c r="P98" s="21"/>
      <c r="Q98" s="22"/>
    </row>
    <row r="99" spans="1:17" ht="24">
      <c r="A99">
        <v>2021</v>
      </c>
      <c r="B99" t="s">
        <v>831</v>
      </c>
      <c r="C99" t="s">
        <v>697</v>
      </c>
      <c r="D99" s="1">
        <v>44378</v>
      </c>
      <c r="E99" s="1">
        <v>44470</v>
      </c>
      <c r="F99" s="1">
        <v>44348</v>
      </c>
      <c r="G99">
        <v>3</v>
      </c>
      <c r="H99">
        <v>4</v>
      </c>
      <c r="I99" s="15">
        <v>6.8232656160965013E-3</v>
      </c>
      <c r="J99">
        <v>11</v>
      </c>
      <c r="K99" s="10">
        <v>49.440592948717949</v>
      </c>
      <c r="L99" s="10">
        <v>37.569618749999997</v>
      </c>
      <c r="M99" s="10">
        <v>105.80265320697374</v>
      </c>
      <c r="N99">
        <v>0.75989417823060756</v>
      </c>
      <c r="O99">
        <v>2.1399956371218507</v>
      </c>
      <c r="P99" s="21"/>
      <c r="Q99" s="22" t="s">
        <v>706</v>
      </c>
    </row>
    <row r="100" spans="1:17">
      <c r="A100">
        <v>2023</v>
      </c>
      <c r="B100" t="s">
        <v>832</v>
      </c>
      <c r="C100" t="s">
        <v>692</v>
      </c>
      <c r="D100" s="1">
        <v>44866</v>
      </c>
      <c r="E100" s="1">
        <v>45047</v>
      </c>
      <c r="F100" s="1">
        <v>44805</v>
      </c>
      <c r="G100">
        <v>6</v>
      </c>
      <c r="H100">
        <v>8</v>
      </c>
      <c r="I100" s="15">
        <v>4.8263472859475502E-5</v>
      </c>
      <c r="J100">
        <v>7</v>
      </c>
      <c r="K100" s="10">
        <v>10911</v>
      </c>
      <c r="L100" s="10">
        <v>12305.7</v>
      </c>
      <c r="M100" s="10">
        <v>36800.019620689651</v>
      </c>
      <c r="N100">
        <v>1.1278251306021447</v>
      </c>
      <c r="O100">
        <v>3.3727449015387818</v>
      </c>
      <c r="P100" s="21"/>
      <c r="Q100" s="22" t="s">
        <v>693</v>
      </c>
    </row>
    <row r="101" spans="1:17">
      <c r="A101">
        <v>2021</v>
      </c>
      <c r="B101" t="s">
        <v>833</v>
      </c>
      <c r="C101" t="s">
        <v>697</v>
      </c>
      <c r="D101" s="1">
        <v>44409</v>
      </c>
      <c r="E101" s="1" t="s">
        <v>536</v>
      </c>
      <c r="F101" s="1">
        <v>44044</v>
      </c>
      <c r="G101" t="s">
        <v>536</v>
      </c>
      <c r="H101" t="s">
        <v>536</v>
      </c>
      <c r="I101" s="15">
        <v>0</v>
      </c>
      <c r="J101">
        <v>7</v>
      </c>
      <c r="K101" s="10" t="s">
        <v>536</v>
      </c>
      <c r="M101" s="10">
        <v>1629.7789254390686</v>
      </c>
      <c r="N101" t="s">
        <v>536</v>
      </c>
      <c r="O101" t="s">
        <v>536</v>
      </c>
      <c r="P101" s="23" t="s">
        <v>702</v>
      </c>
      <c r="Q101" s="22"/>
    </row>
    <row r="102" spans="1:17">
      <c r="A102">
        <v>2024</v>
      </c>
      <c r="B102" t="s">
        <v>834</v>
      </c>
      <c r="C102" t="s">
        <v>697</v>
      </c>
      <c r="D102" s="1">
        <v>45139</v>
      </c>
      <c r="E102" s="1" t="s">
        <v>536</v>
      </c>
      <c r="F102" s="1">
        <v>45139</v>
      </c>
      <c r="G102" t="s">
        <v>536</v>
      </c>
      <c r="H102" t="s">
        <v>536</v>
      </c>
      <c r="I102" s="15">
        <v>0</v>
      </c>
      <c r="J102">
        <v>7</v>
      </c>
      <c r="K102" s="10" t="s">
        <v>536</v>
      </c>
      <c r="L102" s="10">
        <v>7289.9832478260869</v>
      </c>
      <c r="M102" s="10">
        <v>12525.385757292881</v>
      </c>
      <c r="N102" t="s">
        <v>536</v>
      </c>
      <c r="O102" t="s">
        <v>536</v>
      </c>
      <c r="P102" s="21"/>
      <c r="Q102" s="22"/>
    </row>
    <row r="103" spans="1:17">
      <c r="A103">
        <v>2024</v>
      </c>
      <c r="B103" t="s">
        <v>835</v>
      </c>
      <c r="C103" t="s">
        <v>697</v>
      </c>
      <c r="D103" s="1">
        <v>45689</v>
      </c>
      <c r="E103" s="1">
        <v>45597</v>
      </c>
      <c r="F103" s="1">
        <v>45413</v>
      </c>
      <c r="G103">
        <v>3</v>
      </c>
      <c r="H103">
        <v>6</v>
      </c>
      <c r="I103" s="15">
        <v>0</v>
      </c>
      <c r="J103">
        <v>1</v>
      </c>
      <c r="K103" s="10" t="s">
        <v>536</v>
      </c>
      <c r="M103" s="10">
        <v>18597.038357381844</v>
      </c>
      <c r="N103" t="s">
        <v>536</v>
      </c>
      <c r="O103" t="s">
        <v>536</v>
      </c>
      <c r="P103" s="23" t="s">
        <v>702</v>
      </c>
      <c r="Q103" s="22"/>
    </row>
    <row r="104" spans="1:17" ht="24">
      <c r="A104">
        <v>2022</v>
      </c>
      <c r="B104" t="s">
        <v>836</v>
      </c>
      <c r="C104" t="s">
        <v>697</v>
      </c>
      <c r="D104" s="1">
        <v>44652</v>
      </c>
      <c r="E104" s="1">
        <v>45261</v>
      </c>
      <c r="F104" s="1">
        <v>44593</v>
      </c>
      <c r="G104">
        <v>20</v>
      </c>
      <c r="H104">
        <v>22</v>
      </c>
      <c r="I104" s="15">
        <v>7.7530065045015454E-3</v>
      </c>
      <c r="J104">
        <v>10</v>
      </c>
      <c r="K104" s="10">
        <v>18257.651041666668</v>
      </c>
      <c r="L104" s="10">
        <v>16332.441816708862</v>
      </c>
      <c r="M104" s="10">
        <v>25420.73634025022</v>
      </c>
      <c r="N104">
        <v>0.8945532905320519</v>
      </c>
      <c r="O104">
        <v>1.3923333446474757</v>
      </c>
      <c r="P104" s="21"/>
      <c r="Q104" s="22" t="s">
        <v>706</v>
      </c>
    </row>
    <row r="105" spans="1:17">
      <c r="A105">
        <v>2023</v>
      </c>
      <c r="B105" t="s">
        <v>837</v>
      </c>
      <c r="C105" t="s">
        <v>697</v>
      </c>
      <c r="D105" s="1">
        <v>44805</v>
      </c>
      <c r="E105" s="1">
        <v>45778</v>
      </c>
      <c r="F105" s="1">
        <v>44866</v>
      </c>
      <c r="G105">
        <v>32</v>
      </c>
      <c r="H105">
        <v>32</v>
      </c>
      <c r="I105" s="15">
        <v>0</v>
      </c>
      <c r="J105">
        <v>9</v>
      </c>
      <c r="K105" s="10" t="s">
        <v>536</v>
      </c>
      <c r="L105" s="10">
        <v>6076.7692682792822</v>
      </c>
      <c r="M105" s="10">
        <v>11586.626230062901</v>
      </c>
      <c r="N105" t="s">
        <v>536</v>
      </c>
      <c r="O105" t="s">
        <v>536</v>
      </c>
      <c r="P105" s="21"/>
      <c r="Q105" s="22"/>
    </row>
    <row r="106" spans="1:17">
      <c r="A106">
        <v>2021</v>
      </c>
      <c r="B106" t="s">
        <v>838</v>
      </c>
      <c r="C106" t="s">
        <v>781</v>
      </c>
      <c r="D106" s="1">
        <v>44774</v>
      </c>
      <c r="E106" s="1" t="s">
        <v>536</v>
      </c>
      <c r="F106" s="1" t="s">
        <v>536</v>
      </c>
      <c r="G106" t="s">
        <v>536</v>
      </c>
      <c r="H106" t="s">
        <v>536</v>
      </c>
      <c r="I106" s="15">
        <v>0</v>
      </c>
      <c r="J106">
        <v>1</v>
      </c>
      <c r="K106" s="10" t="s">
        <v>536</v>
      </c>
      <c r="L106" s="10">
        <v>16.956408730158728</v>
      </c>
      <c r="M106" s="10" t="s">
        <v>536</v>
      </c>
      <c r="N106" t="s">
        <v>536</v>
      </c>
      <c r="O106" t="s">
        <v>536</v>
      </c>
      <c r="P106" s="23" t="s">
        <v>702</v>
      </c>
      <c r="Q106" s="22"/>
    </row>
    <row r="107" spans="1:17">
      <c r="A107">
        <v>2021</v>
      </c>
      <c r="B107" t="s">
        <v>839</v>
      </c>
      <c r="C107" t="s">
        <v>697</v>
      </c>
      <c r="D107" s="1">
        <v>43983</v>
      </c>
      <c r="E107" s="1">
        <v>44501</v>
      </c>
      <c r="F107" s="1">
        <v>44228</v>
      </c>
      <c r="G107">
        <v>17</v>
      </c>
      <c r="H107">
        <v>17</v>
      </c>
      <c r="I107" s="15">
        <v>1.8646836688532321E-3</v>
      </c>
      <c r="J107">
        <v>9</v>
      </c>
      <c r="K107" s="10">
        <v>152.73623188405796</v>
      </c>
      <c r="L107" s="10">
        <v>186.64433657292508</v>
      </c>
      <c r="M107" s="10">
        <v>538.76046448433635</v>
      </c>
      <c r="N107">
        <v>1.2220043291012099</v>
      </c>
      <c r="O107">
        <v>3.5273913585435923</v>
      </c>
      <c r="P107" s="21"/>
      <c r="Q107" s="22" t="s">
        <v>693</v>
      </c>
    </row>
    <row r="108" spans="1:17" ht="24">
      <c r="A108">
        <v>2022</v>
      </c>
      <c r="B108" t="s">
        <v>840</v>
      </c>
      <c r="C108" t="s">
        <v>841</v>
      </c>
      <c r="D108" s="1">
        <v>44805</v>
      </c>
      <c r="E108" s="1">
        <v>44835</v>
      </c>
      <c r="F108" s="1">
        <v>44562</v>
      </c>
      <c r="G108">
        <v>1</v>
      </c>
      <c r="H108">
        <v>9</v>
      </c>
      <c r="I108" s="15">
        <v>4.1345670817574516E-2</v>
      </c>
      <c r="J108">
        <v>12</v>
      </c>
      <c r="K108" s="10">
        <v>1918.4377096846342</v>
      </c>
      <c r="L108" s="10">
        <v>1412.2461038903625</v>
      </c>
      <c r="M108" s="10">
        <v>5562.3199445711889</v>
      </c>
      <c r="N108">
        <v>0.73614384077266548</v>
      </c>
      <c r="O108">
        <v>2.8994008596117311</v>
      </c>
      <c r="P108" s="21"/>
      <c r="Q108" s="22" t="s">
        <v>719</v>
      </c>
    </row>
    <row r="109" spans="1:17">
      <c r="A109">
        <v>2021</v>
      </c>
      <c r="B109" t="s">
        <v>842</v>
      </c>
      <c r="C109" t="s">
        <v>692</v>
      </c>
      <c r="D109" s="1">
        <v>43344</v>
      </c>
      <c r="E109" s="1">
        <v>44409</v>
      </c>
      <c r="F109" s="1">
        <v>43374</v>
      </c>
      <c r="G109">
        <v>35</v>
      </c>
      <c r="H109">
        <v>35</v>
      </c>
      <c r="I109" s="15">
        <v>1.3488497221116979E-2</v>
      </c>
      <c r="J109">
        <v>12</v>
      </c>
      <c r="K109" s="10">
        <v>5159.6717428087986</v>
      </c>
      <c r="L109" s="10">
        <v>3114.5575003890235</v>
      </c>
      <c r="M109" s="10">
        <v>17574.867696618974</v>
      </c>
      <c r="N109">
        <v>0.60363481547636888</v>
      </c>
      <c r="O109">
        <v>3.4061987995871319</v>
      </c>
      <c r="P109" s="21"/>
      <c r="Q109" s="22" t="s">
        <v>693</v>
      </c>
    </row>
    <row r="110" spans="1:17">
      <c r="A110">
        <v>2023</v>
      </c>
      <c r="B110" t="s">
        <v>843</v>
      </c>
      <c r="C110" t="s">
        <v>692</v>
      </c>
      <c r="D110" s="1">
        <v>44378</v>
      </c>
      <c r="E110" s="1" t="s">
        <v>536</v>
      </c>
      <c r="F110" s="1">
        <v>44228</v>
      </c>
      <c r="G110" t="s">
        <v>536</v>
      </c>
      <c r="H110" t="s">
        <v>536</v>
      </c>
      <c r="I110" s="15">
        <v>0</v>
      </c>
      <c r="J110">
        <v>7</v>
      </c>
      <c r="K110" s="10" t="s">
        <v>536</v>
      </c>
      <c r="L110" s="10">
        <v>15.503681536502548</v>
      </c>
      <c r="M110" s="10" t="s">
        <v>536</v>
      </c>
      <c r="N110" t="s">
        <v>536</v>
      </c>
      <c r="O110" t="s">
        <v>536</v>
      </c>
      <c r="P110" s="21"/>
      <c r="Q110" s="22"/>
    </row>
    <row r="111" spans="1:17">
      <c r="A111">
        <v>2022</v>
      </c>
      <c r="B111" t="s">
        <v>844</v>
      </c>
      <c r="C111" t="s">
        <v>773</v>
      </c>
      <c r="D111" s="1">
        <v>44805</v>
      </c>
      <c r="E111" s="1">
        <v>45200</v>
      </c>
      <c r="F111" s="1">
        <v>44713</v>
      </c>
      <c r="G111">
        <v>13</v>
      </c>
      <c r="H111">
        <v>16</v>
      </c>
      <c r="I111" s="15">
        <v>6.4024084423983066E-2</v>
      </c>
      <c r="J111">
        <v>13</v>
      </c>
      <c r="K111" s="10">
        <v>78.862240884565523</v>
      </c>
      <c r="L111" s="10">
        <v>70.032534694933588</v>
      </c>
      <c r="M111" s="10" t="s">
        <v>536</v>
      </c>
      <c r="N111">
        <v>0.88803632650311826</v>
      </c>
      <c r="O111" t="s">
        <v>536</v>
      </c>
      <c r="P111" s="21"/>
      <c r="Q111" s="22" t="s">
        <v>759</v>
      </c>
    </row>
    <row r="112" spans="1:17">
      <c r="A112">
        <v>2022</v>
      </c>
      <c r="B112" t="s">
        <v>845</v>
      </c>
      <c r="C112" t="s">
        <v>800</v>
      </c>
      <c r="D112" s="1">
        <v>44531</v>
      </c>
      <c r="E112" s="1">
        <v>44682</v>
      </c>
      <c r="F112" s="1">
        <v>44652</v>
      </c>
      <c r="G112">
        <v>5</v>
      </c>
      <c r="H112">
        <v>5</v>
      </c>
      <c r="I112" s="15">
        <v>0</v>
      </c>
      <c r="J112">
        <v>3</v>
      </c>
      <c r="K112" s="10" t="s">
        <v>536</v>
      </c>
      <c r="L112" s="10">
        <v>1599.4167391304347</v>
      </c>
      <c r="M112" s="10" t="s">
        <v>536</v>
      </c>
      <c r="N112" t="s">
        <v>536</v>
      </c>
      <c r="O112" t="s">
        <v>536</v>
      </c>
      <c r="P112" s="23" t="s">
        <v>702</v>
      </c>
      <c r="Q112" s="22"/>
    </row>
    <row r="113" spans="1:17" ht="24">
      <c r="A113">
        <v>2021</v>
      </c>
      <c r="B113" t="s">
        <v>846</v>
      </c>
      <c r="C113" t="s">
        <v>692</v>
      </c>
      <c r="D113" s="1">
        <v>44348</v>
      </c>
      <c r="E113" s="1">
        <v>44621</v>
      </c>
      <c r="F113" s="1">
        <v>44593</v>
      </c>
      <c r="G113">
        <v>9</v>
      </c>
      <c r="H113">
        <v>9</v>
      </c>
      <c r="I113" s="15">
        <v>1.1810648174813334E-2</v>
      </c>
      <c r="J113">
        <v>10</v>
      </c>
      <c r="K113" s="10">
        <v>453.09902152641877</v>
      </c>
      <c r="L113" s="10">
        <v>392.39183781379836</v>
      </c>
      <c r="M113" s="10">
        <v>1203.3014777805388</v>
      </c>
      <c r="N113">
        <v>0.86601784416106764</v>
      </c>
      <c r="O113">
        <v>2.6557141388802981</v>
      </c>
      <c r="P113" s="21"/>
      <c r="Q113" s="22" t="s">
        <v>719</v>
      </c>
    </row>
    <row r="114" spans="1:17" ht="24">
      <c r="A114">
        <v>2021</v>
      </c>
      <c r="B114" t="s">
        <v>847</v>
      </c>
      <c r="C114" t="s">
        <v>697</v>
      </c>
      <c r="D114" s="1">
        <v>43952</v>
      </c>
      <c r="E114" s="1">
        <v>44378</v>
      </c>
      <c r="F114" s="1">
        <v>43800</v>
      </c>
      <c r="G114">
        <v>14</v>
      </c>
      <c r="H114">
        <v>19</v>
      </c>
      <c r="I114" s="15">
        <v>9.0569182490242067E-2</v>
      </c>
      <c r="J114">
        <v>12</v>
      </c>
      <c r="K114" s="10">
        <v>2426.2494371371017</v>
      </c>
      <c r="L114" s="10">
        <v>2319.149577183437</v>
      </c>
      <c r="M114" s="10">
        <v>3334.9061819910517</v>
      </c>
      <c r="N114">
        <v>0.955857852735851</v>
      </c>
      <c r="O114">
        <v>1.3745108524068888</v>
      </c>
      <c r="P114" s="21"/>
      <c r="Q114" s="22" t="s">
        <v>782</v>
      </c>
    </row>
    <row r="115" spans="1:17" ht="24">
      <c r="A115">
        <v>2023</v>
      </c>
      <c r="B115" t="s">
        <v>848</v>
      </c>
      <c r="C115" t="s">
        <v>697</v>
      </c>
      <c r="D115" s="1">
        <v>44958</v>
      </c>
      <c r="E115" s="1">
        <v>45200</v>
      </c>
      <c r="F115" s="1">
        <v>44866</v>
      </c>
      <c r="G115">
        <v>8</v>
      </c>
      <c r="H115">
        <v>11</v>
      </c>
      <c r="I115" s="15">
        <v>1.0218154834130883E-2</v>
      </c>
      <c r="J115">
        <v>11</v>
      </c>
      <c r="K115" s="10">
        <v>34478.126865671642</v>
      </c>
      <c r="L115" s="10">
        <v>29832</v>
      </c>
      <c r="M115" s="10">
        <v>48011.237656888887</v>
      </c>
      <c r="N115">
        <v>0.86524422037852677</v>
      </c>
      <c r="O115">
        <v>1.3925129356343187</v>
      </c>
      <c r="P115" s="21"/>
      <c r="Q115" s="22" t="s">
        <v>711</v>
      </c>
    </row>
    <row r="116" spans="1:17">
      <c r="A116">
        <v>2021</v>
      </c>
      <c r="B116" t="s">
        <v>849</v>
      </c>
      <c r="C116" t="s">
        <v>788</v>
      </c>
      <c r="D116" s="1">
        <v>34578</v>
      </c>
      <c r="E116" s="1">
        <v>44743</v>
      </c>
      <c r="F116" s="1">
        <v>31503</v>
      </c>
      <c r="G116">
        <v>334</v>
      </c>
      <c r="H116">
        <v>435</v>
      </c>
      <c r="I116" s="15">
        <v>4.4034723885627222E-4</v>
      </c>
      <c r="J116">
        <v>11</v>
      </c>
      <c r="K116" s="10" t="s">
        <v>536</v>
      </c>
      <c r="L116" s="10">
        <v>54.397785223897266</v>
      </c>
      <c r="M116" s="10" t="s">
        <v>536</v>
      </c>
      <c r="N116" t="s">
        <v>536</v>
      </c>
      <c r="O116" t="s">
        <v>536</v>
      </c>
      <c r="P116" s="21"/>
      <c r="Q116" s="22"/>
    </row>
    <row r="117" spans="1:17">
      <c r="A117">
        <v>2021</v>
      </c>
      <c r="B117" t="s">
        <v>850</v>
      </c>
      <c r="C117" t="s">
        <v>710</v>
      </c>
      <c r="D117" s="1" t="s">
        <v>536</v>
      </c>
      <c r="E117" s="1" t="s">
        <v>536</v>
      </c>
      <c r="F117" s="1">
        <v>44013</v>
      </c>
      <c r="G117" t="s">
        <v>536</v>
      </c>
      <c r="H117" t="s">
        <v>536</v>
      </c>
      <c r="I117" s="15">
        <v>0</v>
      </c>
      <c r="J117">
        <v>1</v>
      </c>
      <c r="K117" s="10" t="s">
        <v>536</v>
      </c>
      <c r="M117" s="10">
        <v>71.59375367097212</v>
      </c>
      <c r="N117" t="s">
        <v>536</v>
      </c>
      <c r="O117" t="s">
        <v>536</v>
      </c>
      <c r="P117" s="23" t="s">
        <v>702</v>
      </c>
      <c r="Q117" s="22"/>
    </row>
    <row r="118" spans="1:17">
      <c r="A118">
        <v>2022</v>
      </c>
      <c r="B118" t="s">
        <v>851</v>
      </c>
      <c r="C118" t="s">
        <v>705</v>
      </c>
      <c r="D118" s="1" t="s">
        <v>536</v>
      </c>
      <c r="E118" s="1">
        <v>45017</v>
      </c>
      <c r="F118" s="1">
        <v>43831</v>
      </c>
      <c r="G118" t="s">
        <v>536</v>
      </c>
      <c r="H118">
        <v>39</v>
      </c>
      <c r="I118" s="15">
        <v>1.4010075365993911E-2</v>
      </c>
      <c r="J118">
        <v>2</v>
      </c>
      <c r="K118" s="10">
        <v>15.958930413152945</v>
      </c>
      <c r="M118" s="10">
        <v>133.53263414515243</v>
      </c>
      <c r="N118" t="s">
        <v>536</v>
      </c>
      <c r="O118">
        <v>8.3672671468695814</v>
      </c>
      <c r="P118" s="21"/>
      <c r="Q118" s="22" t="s">
        <v>693</v>
      </c>
    </row>
    <row r="119" spans="1:17">
      <c r="A119">
        <v>2024</v>
      </c>
      <c r="B119" t="s">
        <v>852</v>
      </c>
      <c r="C119" t="s">
        <v>853</v>
      </c>
      <c r="D119" s="1">
        <v>43405</v>
      </c>
      <c r="E119" s="1" t="s">
        <v>536</v>
      </c>
      <c r="F119" s="1">
        <v>43009</v>
      </c>
      <c r="G119" t="s">
        <v>536</v>
      </c>
      <c r="H119" t="s">
        <v>536</v>
      </c>
      <c r="I119" s="15">
        <v>0</v>
      </c>
      <c r="J119">
        <v>7</v>
      </c>
      <c r="K119" s="10" t="s">
        <v>536</v>
      </c>
      <c r="L119" s="10">
        <v>301.28352380952379</v>
      </c>
      <c r="M119" s="10">
        <v>277.3277602561601</v>
      </c>
      <c r="N119" t="s">
        <v>536</v>
      </c>
      <c r="O119" t="s">
        <v>536</v>
      </c>
      <c r="P119" s="23" t="s">
        <v>702</v>
      </c>
      <c r="Q119" s="22"/>
    </row>
    <row r="120" spans="1:17">
      <c r="A120">
        <v>2024</v>
      </c>
      <c r="B120" t="s">
        <v>854</v>
      </c>
      <c r="C120" t="s">
        <v>855</v>
      </c>
      <c r="D120" s="1">
        <v>45444</v>
      </c>
      <c r="E120" s="1">
        <v>45597</v>
      </c>
      <c r="F120" s="1">
        <v>45323</v>
      </c>
      <c r="G120">
        <v>5</v>
      </c>
      <c r="H120">
        <v>9</v>
      </c>
      <c r="I120" s="15">
        <v>2.6852998321695348E-4</v>
      </c>
      <c r="J120">
        <v>3</v>
      </c>
      <c r="K120" s="10">
        <v>156.8656330749354</v>
      </c>
      <c r="L120" s="10">
        <v>179.73780000000002</v>
      </c>
      <c r="M120" s="10">
        <v>381.17441784258381</v>
      </c>
      <c r="N120">
        <v>1.1458073797090946</v>
      </c>
      <c r="O120">
        <v>2.4299421764389599</v>
      </c>
      <c r="P120" s="21"/>
      <c r="Q120" s="22" t="s">
        <v>693</v>
      </c>
    </row>
    <row r="121" spans="1:17">
      <c r="A121">
        <v>2023</v>
      </c>
      <c r="B121" t="s">
        <v>856</v>
      </c>
      <c r="C121" t="s">
        <v>855</v>
      </c>
      <c r="D121" s="1">
        <v>45078</v>
      </c>
      <c r="E121" s="1">
        <v>45170</v>
      </c>
      <c r="F121" s="1">
        <v>45108</v>
      </c>
      <c r="G121">
        <v>3</v>
      </c>
      <c r="H121">
        <v>3</v>
      </c>
      <c r="I121" s="15">
        <v>0.12263016384601959</v>
      </c>
      <c r="J121">
        <v>13</v>
      </c>
      <c r="K121" s="10">
        <v>225.78128104762931</v>
      </c>
      <c r="M121" s="10" t="s">
        <v>536</v>
      </c>
      <c r="N121" t="s">
        <v>536</v>
      </c>
      <c r="O121" t="s">
        <v>536</v>
      </c>
      <c r="P121" s="23" t="s">
        <v>702</v>
      </c>
      <c r="Q121" s="22"/>
    </row>
    <row r="122" spans="1:17">
      <c r="A122">
        <v>2021</v>
      </c>
      <c r="B122" t="s">
        <v>857</v>
      </c>
      <c r="C122" t="s">
        <v>855</v>
      </c>
      <c r="D122" s="1">
        <v>44166</v>
      </c>
      <c r="E122" s="1">
        <v>44256</v>
      </c>
      <c r="F122" s="1">
        <v>44228</v>
      </c>
      <c r="G122">
        <v>3</v>
      </c>
      <c r="H122">
        <v>3</v>
      </c>
      <c r="I122" s="15">
        <v>0</v>
      </c>
      <c r="J122">
        <v>1</v>
      </c>
      <c r="K122" s="10" t="s">
        <v>536</v>
      </c>
      <c r="L122" s="10">
        <v>1.2029032258064516E-3</v>
      </c>
      <c r="M122" s="10" t="s">
        <v>536</v>
      </c>
      <c r="N122" t="s">
        <v>536</v>
      </c>
      <c r="O122" t="s">
        <v>536</v>
      </c>
      <c r="P122" s="23" t="s">
        <v>702</v>
      </c>
      <c r="Q122" s="22"/>
    </row>
    <row r="123" spans="1:17">
      <c r="A123">
        <v>2023</v>
      </c>
      <c r="B123" t="s">
        <v>858</v>
      </c>
      <c r="C123" t="s">
        <v>708</v>
      </c>
      <c r="D123" s="1">
        <v>44378</v>
      </c>
      <c r="E123" s="1">
        <v>45170</v>
      </c>
      <c r="F123" s="1">
        <v>44228</v>
      </c>
      <c r="G123">
        <v>26</v>
      </c>
      <c r="H123">
        <v>31</v>
      </c>
      <c r="I123" s="15">
        <v>2.8871385514966235E-5</v>
      </c>
      <c r="J123">
        <v>10</v>
      </c>
      <c r="K123" s="10">
        <v>5.0535714285714288</v>
      </c>
      <c r="L123" s="10">
        <v>3.8668022228091434</v>
      </c>
      <c r="M123" s="10">
        <v>29.284657766756542</v>
      </c>
      <c r="N123">
        <v>0.76516227730498942</v>
      </c>
      <c r="O123">
        <v>5.7948439397115417</v>
      </c>
      <c r="P123" s="21"/>
      <c r="Q123" s="22" t="s">
        <v>693</v>
      </c>
    </row>
    <row r="124" spans="1:17">
      <c r="A124">
        <v>2024</v>
      </c>
      <c r="B124" t="s">
        <v>859</v>
      </c>
      <c r="C124" t="s">
        <v>697</v>
      </c>
      <c r="D124" s="1" t="s">
        <v>536</v>
      </c>
      <c r="E124" s="1">
        <v>45717</v>
      </c>
      <c r="F124" s="1">
        <v>45505</v>
      </c>
      <c r="G124" t="s">
        <v>536</v>
      </c>
      <c r="H124">
        <v>7</v>
      </c>
      <c r="I124" s="15">
        <v>0</v>
      </c>
      <c r="J124">
        <v>1</v>
      </c>
      <c r="K124" s="10" t="s">
        <v>536</v>
      </c>
      <c r="M124" s="10">
        <v>1636.0329939393937</v>
      </c>
      <c r="N124" t="s">
        <v>536</v>
      </c>
      <c r="O124" t="s">
        <v>536</v>
      </c>
      <c r="P124" s="21"/>
      <c r="Q124" s="22"/>
    </row>
    <row r="125" spans="1:17">
      <c r="A125">
        <v>2022</v>
      </c>
      <c r="B125" t="s">
        <v>860</v>
      </c>
      <c r="C125" t="s">
        <v>697</v>
      </c>
      <c r="D125" s="1">
        <v>41395</v>
      </c>
      <c r="E125" s="1">
        <v>44531</v>
      </c>
      <c r="F125" s="1">
        <v>39114</v>
      </c>
      <c r="G125">
        <v>103</v>
      </c>
      <c r="H125">
        <v>178</v>
      </c>
      <c r="I125" s="15">
        <v>3.1905601371254132E-4</v>
      </c>
      <c r="J125">
        <v>11</v>
      </c>
      <c r="K125" s="10" t="s">
        <v>536</v>
      </c>
      <c r="M125" s="10">
        <v>11158.79359093062</v>
      </c>
      <c r="N125" t="s">
        <v>536</v>
      </c>
      <c r="O125" t="s">
        <v>536</v>
      </c>
      <c r="P125" s="23" t="s">
        <v>702</v>
      </c>
      <c r="Q125" s="22"/>
    </row>
    <row r="126" spans="1:17">
      <c r="A126">
        <v>2023</v>
      </c>
      <c r="B126" t="s">
        <v>861</v>
      </c>
      <c r="C126" t="s">
        <v>750</v>
      </c>
      <c r="D126" s="1">
        <v>44835</v>
      </c>
      <c r="E126" s="1" t="s">
        <v>536</v>
      </c>
      <c r="F126" s="1">
        <v>44743</v>
      </c>
      <c r="G126" t="s">
        <v>536</v>
      </c>
      <c r="H126" t="s">
        <v>536</v>
      </c>
      <c r="I126" s="15">
        <v>0</v>
      </c>
      <c r="J126">
        <v>8</v>
      </c>
      <c r="K126" s="10" t="s">
        <v>536</v>
      </c>
      <c r="L126" s="10">
        <v>133607.27325</v>
      </c>
      <c r="M126" s="10">
        <v>142352.11147219918</v>
      </c>
      <c r="N126" t="s">
        <v>536</v>
      </c>
      <c r="O126" t="s">
        <v>536</v>
      </c>
      <c r="P126" s="21"/>
      <c r="Q126" s="22"/>
    </row>
    <row r="127" spans="1:17" ht="24">
      <c r="A127">
        <v>2021</v>
      </c>
      <c r="B127" t="s">
        <v>862</v>
      </c>
      <c r="C127" t="s">
        <v>697</v>
      </c>
      <c r="D127" s="1">
        <v>44378</v>
      </c>
      <c r="E127" s="1">
        <v>44287</v>
      </c>
      <c r="F127" s="1">
        <v>43800</v>
      </c>
      <c r="G127">
        <v>3</v>
      </c>
      <c r="H127">
        <v>16</v>
      </c>
      <c r="I127" s="15">
        <v>7.4179911656214348E-2</v>
      </c>
      <c r="J127">
        <v>11</v>
      </c>
      <c r="K127" s="10">
        <v>68.454447301820551</v>
      </c>
      <c r="L127" s="10">
        <v>59.078057408174864</v>
      </c>
      <c r="M127" s="10">
        <v>144.7186692669755</v>
      </c>
      <c r="N127">
        <v>0.863027308477059</v>
      </c>
      <c r="O127">
        <v>2.1140871772567316</v>
      </c>
      <c r="P127" s="21"/>
      <c r="Q127" s="22" t="s">
        <v>706</v>
      </c>
    </row>
    <row r="128" spans="1:17">
      <c r="A128">
        <v>2024</v>
      </c>
      <c r="B128" t="s">
        <v>863</v>
      </c>
      <c r="C128" t="s">
        <v>695</v>
      </c>
      <c r="D128" s="1">
        <v>45352</v>
      </c>
      <c r="E128" s="1" t="s">
        <v>536</v>
      </c>
      <c r="F128" s="1" t="s">
        <v>536</v>
      </c>
      <c r="G128" t="s">
        <v>536</v>
      </c>
      <c r="H128" t="s">
        <v>536</v>
      </c>
      <c r="I128" s="15">
        <v>0</v>
      </c>
      <c r="J128">
        <v>3</v>
      </c>
      <c r="K128" s="10" t="s">
        <v>536</v>
      </c>
      <c r="L128" s="10">
        <v>1158.6549924840695</v>
      </c>
      <c r="M128" s="10" t="s">
        <v>536</v>
      </c>
      <c r="N128" t="s">
        <v>536</v>
      </c>
      <c r="O128" t="s">
        <v>536</v>
      </c>
      <c r="P128" s="21"/>
      <c r="Q128" s="22"/>
    </row>
    <row r="129" spans="1:17">
      <c r="A129">
        <v>2024</v>
      </c>
      <c r="B129" t="s">
        <v>864</v>
      </c>
      <c r="C129" t="s">
        <v>697</v>
      </c>
      <c r="D129" s="1">
        <v>45444</v>
      </c>
      <c r="E129" s="1">
        <v>45748</v>
      </c>
      <c r="F129" s="1">
        <v>45597</v>
      </c>
      <c r="G129">
        <v>10</v>
      </c>
      <c r="H129">
        <v>10</v>
      </c>
      <c r="I129" s="15">
        <v>0</v>
      </c>
      <c r="J129">
        <v>4</v>
      </c>
      <c r="K129" s="10" t="s">
        <v>536</v>
      </c>
      <c r="L129" s="10">
        <v>637.98078503787883</v>
      </c>
      <c r="M129" s="10">
        <v>2064.0371298531809</v>
      </c>
      <c r="N129" t="s">
        <v>536</v>
      </c>
      <c r="O129" t="s">
        <v>536</v>
      </c>
      <c r="P129" s="21"/>
      <c r="Q129" s="22"/>
    </row>
    <row r="132" spans="1:17">
      <c r="G132">
        <f>AVERAGE(G117:G129,G56:G115,G2:G54)</f>
        <v>17.765432098765434</v>
      </c>
      <c r="H132">
        <f>AVERAGE(H117:H129,H56:H115,H2:H54)</f>
        <v>23.265060240963855</v>
      </c>
    </row>
    <row r="134" spans="1:17">
      <c r="B134" t="s">
        <v>865</v>
      </c>
    </row>
    <row r="135" spans="1:17">
      <c r="B135" t="s">
        <v>866</v>
      </c>
      <c r="C135" t="s">
        <v>867</v>
      </c>
    </row>
    <row r="136" spans="1:17">
      <c r="A136">
        <v>2025</v>
      </c>
      <c r="B136" t="s">
        <v>868</v>
      </c>
      <c r="C136" s="1">
        <v>45996</v>
      </c>
    </row>
    <row r="137" spans="1:17">
      <c r="A137">
        <v>2025</v>
      </c>
      <c r="B137" t="s">
        <v>869</v>
      </c>
      <c r="C137" s="1">
        <v>45947</v>
      </c>
    </row>
    <row r="138" spans="1:17">
      <c r="A138">
        <v>2025</v>
      </c>
      <c r="B138" t="s">
        <v>870</v>
      </c>
      <c r="C138" s="1">
        <v>45875</v>
      </c>
    </row>
    <row r="139" spans="1:17">
      <c r="A139">
        <v>2025</v>
      </c>
      <c r="B139" t="s">
        <v>871</v>
      </c>
      <c r="C139" s="1">
        <v>45859</v>
      </c>
    </row>
    <row r="140" spans="1:17">
      <c r="A140">
        <v>2025</v>
      </c>
      <c r="B140" t="s">
        <v>872</v>
      </c>
      <c r="C140" s="1">
        <v>45856</v>
      </c>
    </row>
    <row r="141" spans="1:17">
      <c r="A141">
        <v>2025</v>
      </c>
      <c r="B141" t="s">
        <v>873</v>
      </c>
      <c r="C141" s="1">
        <v>45841</v>
      </c>
    </row>
    <row r="142" spans="1:17">
      <c r="A142">
        <v>2025</v>
      </c>
      <c r="B142" t="s">
        <v>874</v>
      </c>
      <c r="C142" s="1">
        <v>45817</v>
      </c>
    </row>
    <row r="143" spans="1:17">
      <c r="A143">
        <v>2025</v>
      </c>
      <c r="B143" t="s">
        <v>875</v>
      </c>
      <c r="C143" s="1">
        <v>45812</v>
      </c>
    </row>
    <row r="144" spans="1:17">
      <c r="A144">
        <v>2025</v>
      </c>
      <c r="B144" t="s">
        <v>876</v>
      </c>
      <c r="C144" s="1">
        <v>45772</v>
      </c>
    </row>
    <row r="145" spans="1:15">
      <c r="A145">
        <v>2025</v>
      </c>
      <c r="B145" t="s">
        <v>877</v>
      </c>
      <c r="C145" s="1">
        <v>45761</v>
      </c>
    </row>
    <row r="146" spans="1:15">
      <c r="A146">
        <v>2025</v>
      </c>
      <c r="B146" t="s">
        <v>878</v>
      </c>
      <c r="C146" s="1">
        <v>45742</v>
      </c>
    </row>
    <row r="147" spans="1:15">
      <c r="A147">
        <v>2025</v>
      </c>
      <c r="B147" t="s">
        <v>879</v>
      </c>
      <c r="C147" s="1">
        <v>45716</v>
      </c>
    </row>
    <row r="148" spans="1:15">
      <c r="A148">
        <v>2025</v>
      </c>
      <c r="B148" t="s">
        <v>880</v>
      </c>
      <c r="C148" s="1">
        <v>45663</v>
      </c>
    </row>
    <row r="149" spans="1:15">
      <c r="A149">
        <v>2025</v>
      </c>
      <c r="B149" t="s">
        <v>881</v>
      </c>
      <c r="C149" s="1">
        <v>46007</v>
      </c>
    </row>
    <row r="150" spans="1:15">
      <c r="A150">
        <v>2025</v>
      </c>
      <c r="B150" t="s">
        <v>882</v>
      </c>
      <c r="C150" s="1">
        <v>45929</v>
      </c>
    </row>
    <row r="151" spans="1:15">
      <c r="A151">
        <v>2025</v>
      </c>
      <c r="B151" t="s">
        <v>883</v>
      </c>
      <c r="C151" s="1">
        <v>45898</v>
      </c>
    </row>
    <row r="152" spans="1:15">
      <c r="A152">
        <v>2025</v>
      </c>
      <c r="B152" t="s">
        <v>884</v>
      </c>
      <c r="C152" s="1">
        <v>45877</v>
      </c>
    </row>
    <row r="153" spans="1:15">
      <c r="A153">
        <v>2025</v>
      </c>
      <c r="B153" t="s">
        <v>885</v>
      </c>
      <c r="C153" s="1">
        <v>45729</v>
      </c>
    </row>
    <row r="154" spans="1:15">
      <c r="A154">
        <v>2025</v>
      </c>
      <c r="B154" s="24" t="s">
        <v>886</v>
      </c>
      <c r="C154" s="1">
        <v>46014</v>
      </c>
      <c r="I154" s="24"/>
      <c r="K154" s="15"/>
      <c r="L154"/>
      <c r="N154" s="10"/>
      <c r="O154" s="10"/>
    </row>
    <row r="155" spans="1:15">
      <c r="A155">
        <v>2025</v>
      </c>
      <c r="B155" s="24" t="s">
        <v>887</v>
      </c>
      <c r="C155" s="1">
        <v>46009</v>
      </c>
      <c r="I155" s="24"/>
      <c r="K155" s="15"/>
      <c r="L155"/>
      <c r="N155" s="10"/>
      <c r="O155" s="10"/>
    </row>
    <row r="156" spans="1:15">
      <c r="A156">
        <v>2025</v>
      </c>
      <c r="B156" s="24" t="s">
        <v>888</v>
      </c>
      <c r="C156" s="1">
        <v>46009</v>
      </c>
      <c r="I156" s="24"/>
      <c r="K156" s="15"/>
      <c r="L156"/>
      <c r="N156" s="10"/>
      <c r="O156" s="10"/>
    </row>
    <row r="157" spans="1:15">
      <c r="A157">
        <v>2025</v>
      </c>
      <c r="B157" s="24" t="s">
        <v>889</v>
      </c>
      <c r="C157" s="1">
        <v>46000</v>
      </c>
      <c r="I157" s="24"/>
      <c r="K157" s="15"/>
      <c r="L157"/>
      <c r="N157" s="10"/>
      <c r="O157" s="10"/>
    </row>
    <row r="158" spans="1:15">
      <c r="A158">
        <v>2025</v>
      </c>
      <c r="B158" s="24" t="s">
        <v>890</v>
      </c>
      <c r="C158" s="1">
        <v>45996</v>
      </c>
      <c r="I158" s="24"/>
      <c r="K158" s="15"/>
      <c r="L158"/>
      <c r="N158" s="10"/>
      <c r="O158" s="10"/>
    </row>
    <row r="159" spans="1:15">
      <c r="A159">
        <v>2025</v>
      </c>
      <c r="B159" s="24" t="s">
        <v>891</v>
      </c>
      <c r="C159" s="1">
        <v>45975</v>
      </c>
      <c r="I159" s="24"/>
      <c r="K159" s="15"/>
      <c r="L159"/>
      <c r="N159" s="10"/>
      <c r="O159" s="10"/>
    </row>
    <row r="160" spans="1:15">
      <c r="A160">
        <v>2025</v>
      </c>
      <c r="B160" s="24" t="s">
        <v>892</v>
      </c>
      <c r="C160" s="1">
        <v>45954</v>
      </c>
      <c r="I160" s="24"/>
      <c r="K160" s="15"/>
      <c r="L160"/>
      <c r="N160" s="10"/>
      <c r="O160" s="10"/>
    </row>
    <row r="161" spans="1:15">
      <c r="A161">
        <v>2025</v>
      </c>
      <c r="B161" s="24" t="s">
        <v>893</v>
      </c>
      <c r="C161" s="1">
        <v>45947</v>
      </c>
      <c r="I161" s="24"/>
      <c r="K161" s="15"/>
      <c r="L161"/>
      <c r="N161" s="10"/>
      <c r="O161" s="10"/>
    </row>
    <row r="162" spans="1:15">
      <c r="A162">
        <v>2025</v>
      </c>
      <c r="B162" s="24" t="s">
        <v>894</v>
      </c>
      <c r="C162" s="1">
        <v>45946</v>
      </c>
      <c r="I162" s="24"/>
      <c r="K162" s="15"/>
      <c r="L162"/>
      <c r="N162" s="10"/>
      <c r="O162" s="10"/>
    </row>
    <row r="163" spans="1:15">
      <c r="A163">
        <v>2025</v>
      </c>
      <c r="B163" s="24" t="s">
        <v>895</v>
      </c>
      <c r="C163" s="1">
        <v>45929</v>
      </c>
      <c r="I163" s="24"/>
      <c r="K163" s="15"/>
      <c r="L163"/>
      <c r="N163" s="10"/>
      <c r="O163" s="10"/>
    </row>
    <row r="164" spans="1:15">
      <c r="A164">
        <v>2025</v>
      </c>
      <c r="B164" s="24" t="s">
        <v>896</v>
      </c>
      <c r="C164" s="1">
        <v>45894</v>
      </c>
      <c r="I164" s="24"/>
      <c r="K164" s="15"/>
      <c r="L164"/>
      <c r="N164" s="10"/>
      <c r="O164" s="10"/>
    </row>
    <row r="165" spans="1:15">
      <c r="A165">
        <v>2025</v>
      </c>
      <c r="B165" s="24" t="s">
        <v>897</v>
      </c>
      <c r="C165" s="1">
        <v>45884</v>
      </c>
      <c r="I165" s="24"/>
      <c r="K165" s="15"/>
      <c r="L165"/>
      <c r="N165" s="10"/>
      <c r="O165" s="10"/>
    </row>
    <row r="166" spans="1:15">
      <c r="A166">
        <v>2025</v>
      </c>
      <c r="B166" s="24" t="s">
        <v>898</v>
      </c>
      <c r="C166" s="1">
        <v>45861</v>
      </c>
      <c r="I166" s="24"/>
      <c r="K166" s="15"/>
      <c r="L166"/>
      <c r="N166" s="10"/>
      <c r="O166" s="10"/>
    </row>
    <row r="167" spans="1:15">
      <c r="A167">
        <v>2025</v>
      </c>
      <c r="B167" s="24" t="s">
        <v>899</v>
      </c>
      <c r="C167" s="1">
        <v>45784</v>
      </c>
      <c r="I167" s="24"/>
      <c r="K167" s="15"/>
      <c r="L167"/>
      <c r="N167" s="10"/>
      <c r="O167" s="10"/>
    </row>
    <row r="168" spans="1:15">
      <c r="A168">
        <v>2025</v>
      </c>
      <c r="B168" s="24" t="s">
        <v>900</v>
      </c>
      <c r="C168" s="1">
        <v>45772</v>
      </c>
      <c r="I168" s="24"/>
      <c r="K168" s="15"/>
      <c r="L168"/>
      <c r="N168" s="10"/>
      <c r="O168" s="10"/>
    </row>
    <row r="169" spans="1:15">
      <c r="A169">
        <v>2025</v>
      </c>
      <c r="B169" s="24" t="s">
        <v>901</v>
      </c>
      <c r="C169" s="1">
        <v>45764</v>
      </c>
      <c r="I169" s="24"/>
      <c r="K169" s="15"/>
      <c r="L169"/>
      <c r="N169" s="10"/>
      <c r="O169" s="10"/>
    </row>
    <row r="170" spans="1:15">
      <c r="A170">
        <v>2025</v>
      </c>
      <c r="B170" s="24" t="s">
        <v>902</v>
      </c>
      <c r="C170" s="1">
        <v>45751</v>
      </c>
      <c r="I170" s="24"/>
      <c r="K170" s="15"/>
      <c r="L170"/>
      <c r="N170" s="10"/>
      <c r="O170" s="10"/>
    </row>
    <row r="171" spans="1:15">
      <c r="A171">
        <v>2025</v>
      </c>
      <c r="B171" s="24" t="s">
        <v>903</v>
      </c>
      <c r="C171" s="1">
        <v>45737</v>
      </c>
      <c r="I171" s="24"/>
      <c r="K171" s="15"/>
      <c r="L171"/>
      <c r="N171" s="10"/>
      <c r="O171" s="10"/>
    </row>
    <row r="172" spans="1:15">
      <c r="A172">
        <v>2025</v>
      </c>
      <c r="B172" s="24" t="s">
        <v>904</v>
      </c>
      <c r="C172" s="1">
        <v>45723</v>
      </c>
      <c r="I172" s="24"/>
      <c r="K172" s="15"/>
      <c r="L172"/>
      <c r="N172" s="10"/>
      <c r="O172" s="10"/>
    </row>
    <row r="173" spans="1:15">
      <c r="A173">
        <v>2025</v>
      </c>
      <c r="B173" s="24" t="s">
        <v>905</v>
      </c>
      <c r="C173" s="1">
        <v>45722</v>
      </c>
      <c r="I173" s="24"/>
      <c r="K173" s="15"/>
      <c r="L173"/>
      <c r="N173" s="10"/>
      <c r="O173" s="10"/>
    </row>
    <row r="174" spans="1:15">
      <c r="A174">
        <v>2025</v>
      </c>
      <c r="B174" s="24" t="s">
        <v>906</v>
      </c>
      <c r="C174" s="1">
        <v>45721</v>
      </c>
      <c r="I174" s="24"/>
      <c r="K174" s="15"/>
      <c r="L174"/>
      <c r="N174" s="10"/>
      <c r="O174" s="10"/>
    </row>
    <row r="175" spans="1:15">
      <c r="A175">
        <v>2025</v>
      </c>
      <c r="B175" s="24" t="s">
        <v>907</v>
      </c>
      <c r="C175" s="1">
        <v>45694</v>
      </c>
      <c r="I175" s="24"/>
      <c r="K175" s="15"/>
      <c r="L175"/>
      <c r="N175" s="10"/>
      <c r="O175" s="10"/>
    </row>
    <row r="176" spans="1:15">
      <c r="A176">
        <v>2025</v>
      </c>
      <c r="B176" s="24" t="s">
        <v>908</v>
      </c>
      <c r="C176" s="1">
        <v>45937</v>
      </c>
      <c r="I176" s="24"/>
      <c r="K176" s="15"/>
      <c r="L176"/>
      <c r="N176" s="10"/>
      <c r="O176" s="10"/>
    </row>
    <row r="177" spans="1:15">
      <c r="A177">
        <v>2025</v>
      </c>
      <c r="B177" s="24" t="s">
        <v>909</v>
      </c>
      <c r="C177" s="1">
        <v>45912</v>
      </c>
      <c r="I177" s="24"/>
      <c r="K177" s="15"/>
      <c r="L177"/>
      <c r="N177" s="10"/>
      <c r="O177" s="10"/>
    </row>
    <row r="178" spans="1:15">
      <c r="A178">
        <v>2025</v>
      </c>
      <c r="B178" s="24" t="s">
        <v>910</v>
      </c>
      <c r="C178" s="1">
        <v>45842</v>
      </c>
      <c r="I178" s="24"/>
      <c r="K178" s="15"/>
      <c r="L178"/>
      <c r="N178" s="10"/>
      <c r="O178" s="10"/>
    </row>
    <row r="179" spans="1:15">
      <c r="A179">
        <v>2025</v>
      </c>
      <c r="B179" s="24" t="s">
        <v>911</v>
      </c>
      <c r="C179" s="1">
        <v>45782</v>
      </c>
      <c r="I179" s="24"/>
      <c r="K179" s="15"/>
      <c r="L179"/>
      <c r="N179" s="10"/>
      <c r="O179" s="10"/>
    </row>
    <row r="180" spans="1:15">
      <c r="A180">
        <v>2025</v>
      </c>
      <c r="B180" s="24" t="s">
        <v>912</v>
      </c>
      <c r="C180" s="1">
        <v>45702</v>
      </c>
      <c r="I180" s="24"/>
      <c r="K180" s="15"/>
      <c r="L180"/>
      <c r="N180" s="10"/>
      <c r="O180" s="10"/>
    </row>
    <row r="181" spans="1:15">
      <c r="A181">
        <v>2025</v>
      </c>
      <c r="B181" s="24" t="s">
        <v>913</v>
      </c>
      <c r="C181" s="1">
        <v>45674</v>
      </c>
      <c r="I181" s="24"/>
      <c r="K181" s="15"/>
      <c r="L181"/>
      <c r="N181" s="10"/>
      <c r="O181" s="10"/>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5DCF1-C227-44AB-AFDD-8961989834BF}">
  <dimension ref="A1:B13"/>
  <sheetViews>
    <sheetView workbookViewId="0">
      <selection activeCell="A3" sqref="A3"/>
    </sheetView>
  </sheetViews>
  <sheetFormatPr defaultColWidth="0" defaultRowHeight="15" zeroHeight="1"/>
  <cols>
    <col min="1" max="1" width="98.85546875" customWidth="1"/>
    <col min="2" max="2" width="11.42578125" customWidth="1"/>
    <col min="3" max="16384" width="11.42578125" hidden="1"/>
  </cols>
  <sheetData>
    <row r="1" spans="1:2" ht="82.5" customHeight="1">
      <c r="A1" s="42" t="s">
        <v>914</v>
      </c>
      <c r="B1" s="37"/>
    </row>
    <row r="2" spans="1:2" ht="70.5" customHeight="1">
      <c r="A2" s="47" t="s">
        <v>915</v>
      </c>
      <c r="B2" s="38"/>
    </row>
    <row r="3" spans="1:2" ht="36" customHeight="1">
      <c r="A3" s="48" t="s">
        <v>916</v>
      </c>
      <c r="B3" s="38"/>
    </row>
    <row r="4" spans="1:2" ht="36.75" customHeight="1">
      <c r="A4" s="48" t="s">
        <v>917</v>
      </c>
      <c r="B4" s="38"/>
    </row>
    <row r="5" spans="1:2" ht="64.5" customHeight="1">
      <c r="A5" s="48" t="s">
        <v>918</v>
      </c>
      <c r="B5" s="38"/>
    </row>
    <row r="6" spans="1:2" ht="24" customHeight="1">
      <c r="A6" s="48" t="s">
        <v>919</v>
      </c>
      <c r="B6" s="38"/>
    </row>
    <row r="7" spans="1:2" ht="24.75" customHeight="1">
      <c r="A7" s="48" t="s">
        <v>920</v>
      </c>
      <c r="B7" s="38"/>
    </row>
    <row r="8" spans="1:2" ht="35.25" customHeight="1">
      <c r="A8" s="48" t="s">
        <v>921</v>
      </c>
      <c r="B8" s="38"/>
    </row>
    <row r="9" spans="1:2">
      <c r="A9" s="38"/>
      <c r="B9" s="38"/>
    </row>
    <row r="10" spans="1:2">
      <c r="A10" s="38"/>
      <c r="B10" s="38"/>
    </row>
    <row r="11" spans="1:2">
      <c r="A11" s="38"/>
      <c r="B11" s="38"/>
    </row>
    <row r="12" spans="1:2">
      <c r="A12" s="38"/>
      <c r="B12" s="38"/>
    </row>
    <row r="13" spans="1:2"/>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D0094-4FAE-4A48-8CC3-F89C40CC4175}">
  <sheetPr>
    <tabColor theme="9"/>
    <pageSetUpPr fitToPage="1"/>
  </sheetPr>
  <dimension ref="B1:T177"/>
  <sheetViews>
    <sheetView tabSelected="1" zoomScaleNormal="100" workbookViewId="0">
      <pane xSplit="3" ySplit="3" topLeftCell="F4" activePane="bottomRight" state="frozen"/>
      <selection pane="bottomRight" activeCell="P5" sqref="P5"/>
      <selection pane="bottomLeft" activeCell="A2" sqref="A2"/>
      <selection pane="topRight" activeCell="C1" sqref="C1"/>
    </sheetView>
  </sheetViews>
  <sheetFormatPr defaultColWidth="9.140625" defaultRowHeight="15"/>
  <cols>
    <col min="1" max="1" width="2.5703125" customWidth="1"/>
    <col min="2" max="2" width="17.140625" customWidth="1"/>
    <col min="3" max="3" width="97.85546875" customWidth="1"/>
    <col min="4" max="4" width="89.42578125" customWidth="1"/>
    <col min="5" max="5" width="18.42578125" customWidth="1"/>
    <col min="6" max="6" width="23" customWidth="1"/>
    <col min="7" max="7" width="16" customWidth="1"/>
    <col min="8" max="8" width="20.140625" customWidth="1"/>
    <col min="9" max="9" width="37.140625" customWidth="1"/>
    <col min="10" max="10" width="33.5703125" customWidth="1"/>
    <col min="11" max="11" width="28.7109375" style="15" customWidth="1"/>
    <col min="12" max="12" width="20.7109375" customWidth="1"/>
    <col min="13" max="13" width="21.5703125" style="25" customWidth="1"/>
    <col min="14" max="14" width="23.42578125" style="25" customWidth="1"/>
    <col min="15" max="15" width="26.7109375" style="25" customWidth="1"/>
    <col min="16" max="16" width="33.5703125" style="26" customWidth="1"/>
    <col min="17" max="17" width="16.7109375" customWidth="1"/>
    <col min="18" max="18" width="21" customWidth="1"/>
    <col min="19" max="19" width="34.85546875" customWidth="1"/>
    <col min="20" max="20" width="50.7109375" customWidth="1"/>
  </cols>
  <sheetData>
    <row r="1" spans="2:20" s="36" customFormat="1" ht="66" customHeight="1">
      <c r="B1" s="62" t="s">
        <v>922</v>
      </c>
      <c r="C1" s="63"/>
      <c r="K1" s="39"/>
      <c r="M1" s="40"/>
      <c r="N1" s="40"/>
      <c r="O1" s="40"/>
      <c r="P1" s="41"/>
    </row>
    <row r="2" spans="2:20" ht="16.5" customHeight="1"/>
    <row r="3" spans="2:20" ht="76.5" customHeight="1">
      <c r="B3" s="49" t="s">
        <v>923</v>
      </c>
      <c r="C3" s="50" t="s">
        <v>924</v>
      </c>
      <c r="D3" s="50" t="s">
        <v>628</v>
      </c>
      <c r="E3" s="50" t="s">
        <v>925</v>
      </c>
      <c r="F3" s="50" t="s">
        <v>926</v>
      </c>
      <c r="G3" s="50" t="s">
        <v>927</v>
      </c>
      <c r="H3" s="50" t="s">
        <v>928</v>
      </c>
      <c r="I3" s="50" t="s">
        <v>929</v>
      </c>
      <c r="J3" s="50" t="s">
        <v>930</v>
      </c>
      <c r="K3" s="51" t="s">
        <v>931</v>
      </c>
      <c r="L3" s="50" t="s">
        <v>932</v>
      </c>
      <c r="M3" s="50" t="s">
        <v>933</v>
      </c>
      <c r="N3" s="50" t="s">
        <v>934</v>
      </c>
      <c r="O3" s="52" t="s">
        <v>935</v>
      </c>
      <c r="P3" s="29"/>
      <c r="Q3" s="30"/>
      <c r="R3" s="30"/>
      <c r="S3" s="31"/>
      <c r="T3" s="31"/>
    </row>
    <row r="4" spans="2:20" ht="18" customHeight="1">
      <c r="B4" s="45">
        <v>2022</v>
      </c>
      <c r="C4" s="43" t="s">
        <v>936</v>
      </c>
      <c r="D4" s="43" t="s">
        <v>937</v>
      </c>
      <c r="E4" s="53" t="s">
        <v>938</v>
      </c>
      <c r="F4" s="54">
        <v>44470</v>
      </c>
      <c r="G4" s="55">
        <v>44805</v>
      </c>
      <c r="H4" s="54">
        <v>44621</v>
      </c>
      <c r="I4" s="53">
        <v>11</v>
      </c>
      <c r="J4" s="53">
        <v>11</v>
      </c>
      <c r="K4" s="56">
        <v>4.2279328606833477E-3</v>
      </c>
      <c r="L4" s="53">
        <v>25</v>
      </c>
      <c r="M4" s="57">
        <v>16.14225359666835</v>
      </c>
      <c r="N4" s="57">
        <v>46.74577253380837</v>
      </c>
      <c r="O4" s="58" t="s">
        <v>939</v>
      </c>
      <c r="Q4" s="19"/>
      <c r="R4" s="19"/>
      <c r="S4" s="32"/>
      <c r="T4" s="33"/>
    </row>
    <row r="5" spans="2:20">
      <c r="B5" s="45">
        <v>2023</v>
      </c>
      <c r="C5" s="43" t="s">
        <v>940</v>
      </c>
      <c r="D5" s="43" t="s">
        <v>941</v>
      </c>
      <c r="E5" s="53" t="s">
        <v>938</v>
      </c>
      <c r="F5" s="54">
        <v>40148</v>
      </c>
      <c r="G5" s="55">
        <v>44378</v>
      </c>
      <c r="H5" s="54">
        <v>43831</v>
      </c>
      <c r="I5" s="53">
        <v>139</v>
      </c>
      <c r="J5" s="53">
        <v>139</v>
      </c>
      <c r="K5" s="56">
        <v>5.8875155692385567E-5</v>
      </c>
      <c r="L5" s="53">
        <v>19</v>
      </c>
      <c r="M5" s="57">
        <v>20.897316</v>
      </c>
      <c r="N5" s="57">
        <v>27.227662260129058</v>
      </c>
      <c r="O5" s="58" t="s">
        <v>942</v>
      </c>
      <c r="Q5" s="19"/>
      <c r="R5" s="19"/>
      <c r="S5" s="32"/>
      <c r="T5" s="33"/>
    </row>
    <row r="6" spans="2:20">
      <c r="B6" s="45">
        <v>2022</v>
      </c>
      <c r="C6" s="43" t="s">
        <v>943</v>
      </c>
      <c r="D6" s="43" t="s">
        <v>944</v>
      </c>
      <c r="E6" s="53" t="s">
        <v>938</v>
      </c>
      <c r="F6" s="54">
        <v>44348</v>
      </c>
      <c r="G6" s="55">
        <v>44652</v>
      </c>
      <c r="H6" s="54">
        <v>44348</v>
      </c>
      <c r="I6" s="53">
        <v>10</v>
      </c>
      <c r="J6" s="53">
        <v>10</v>
      </c>
      <c r="K6" s="56">
        <v>2.4675524353482562E-3</v>
      </c>
      <c r="L6" s="53">
        <v>16</v>
      </c>
      <c r="M6" s="57">
        <v>1163.074730831099</v>
      </c>
      <c r="N6" s="57">
        <v>1945.6609361864998</v>
      </c>
      <c r="O6" s="58" t="s">
        <v>939</v>
      </c>
      <c r="Q6" s="19"/>
      <c r="R6" s="19"/>
      <c r="S6" s="32"/>
      <c r="T6" s="33"/>
    </row>
    <row r="7" spans="2:20">
      <c r="B7" s="45">
        <v>2023</v>
      </c>
      <c r="C7" s="43" t="s">
        <v>945</v>
      </c>
      <c r="D7" s="43" t="s">
        <v>946</v>
      </c>
      <c r="E7" s="53" t="s">
        <v>938</v>
      </c>
      <c r="F7" s="54">
        <v>43252</v>
      </c>
      <c r="G7" s="59" t="s">
        <v>938</v>
      </c>
      <c r="H7" s="54">
        <v>43252</v>
      </c>
      <c r="I7" s="53" t="s">
        <v>938</v>
      </c>
      <c r="J7" s="53" t="s">
        <v>938</v>
      </c>
      <c r="K7" s="56">
        <v>0</v>
      </c>
      <c r="L7" s="53">
        <v>15</v>
      </c>
      <c r="M7" s="57">
        <v>2461.6663899617856</v>
      </c>
      <c r="N7" s="57">
        <v>4345.0913184440287</v>
      </c>
      <c r="O7" s="58" t="s">
        <v>947</v>
      </c>
      <c r="Q7" s="28"/>
      <c r="R7" s="28"/>
      <c r="S7" s="32"/>
      <c r="T7" s="33"/>
    </row>
    <row r="8" spans="2:20">
      <c r="B8" s="45">
        <v>2021</v>
      </c>
      <c r="C8" s="43" t="s">
        <v>948</v>
      </c>
      <c r="D8" s="43" t="s">
        <v>949</v>
      </c>
      <c r="E8" s="53" t="s">
        <v>938</v>
      </c>
      <c r="F8" s="54">
        <v>44378</v>
      </c>
      <c r="G8" s="55">
        <v>44621</v>
      </c>
      <c r="H8" s="54">
        <v>44409</v>
      </c>
      <c r="I8" s="53">
        <v>8</v>
      </c>
      <c r="J8" s="53">
        <v>8</v>
      </c>
      <c r="K8" s="56">
        <v>3.8850149365739187E-3</v>
      </c>
      <c r="L8" s="53">
        <v>20</v>
      </c>
      <c r="M8" s="57">
        <v>698.46753799999999</v>
      </c>
      <c r="N8" s="57">
        <v>6673.3992790000002</v>
      </c>
      <c r="O8" s="58" t="s">
        <v>942</v>
      </c>
      <c r="Q8" s="28"/>
      <c r="R8" s="28"/>
      <c r="S8" s="34"/>
      <c r="T8" s="33"/>
    </row>
    <row r="9" spans="2:20">
      <c r="B9" s="45">
        <v>2022</v>
      </c>
      <c r="C9" s="43" t="s">
        <v>950</v>
      </c>
      <c r="D9" s="43" t="s">
        <v>944</v>
      </c>
      <c r="E9" s="53" t="s">
        <v>938</v>
      </c>
      <c r="F9" s="54">
        <v>44501</v>
      </c>
      <c r="G9" s="55">
        <v>44805</v>
      </c>
      <c r="H9" s="54">
        <v>44501</v>
      </c>
      <c r="I9" s="53">
        <v>10</v>
      </c>
      <c r="J9" s="53">
        <v>10</v>
      </c>
      <c r="K9" s="56">
        <v>1.2565689977080668E-2</v>
      </c>
      <c r="L9" s="53">
        <v>25</v>
      </c>
      <c r="M9" s="57">
        <v>62.611125000000001</v>
      </c>
      <c r="N9" s="57">
        <v>100.63825200000001</v>
      </c>
      <c r="O9" s="58" t="s">
        <v>951</v>
      </c>
      <c r="Q9" s="19"/>
      <c r="R9" s="19"/>
      <c r="S9" s="32"/>
      <c r="T9" s="33"/>
    </row>
    <row r="10" spans="2:20">
      <c r="B10" s="45">
        <v>2022</v>
      </c>
      <c r="C10" s="43" t="s">
        <v>952</v>
      </c>
      <c r="D10" s="43" t="s">
        <v>953</v>
      </c>
      <c r="E10" s="53" t="s">
        <v>938</v>
      </c>
      <c r="F10" s="54">
        <v>44470</v>
      </c>
      <c r="G10" s="55">
        <v>44958</v>
      </c>
      <c r="H10" s="54">
        <v>44470</v>
      </c>
      <c r="I10" s="53">
        <v>16</v>
      </c>
      <c r="J10" s="53">
        <v>16</v>
      </c>
      <c r="K10" s="56">
        <v>1.3300788981493823E-2</v>
      </c>
      <c r="L10" s="53">
        <v>18</v>
      </c>
      <c r="M10" s="57">
        <v>7.4633271428571435</v>
      </c>
      <c r="N10" s="57">
        <v>18.145332198314108</v>
      </c>
      <c r="O10" s="58" t="s">
        <v>939</v>
      </c>
      <c r="Q10" s="19"/>
      <c r="R10" s="19"/>
      <c r="S10" s="32"/>
      <c r="T10" s="33"/>
    </row>
    <row r="11" spans="2:20">
      <c r="B11" s="45">
        <v>2022</v>
      </c>
      <c r="C11" s="43" t="s">
        <v>954</v>
      </c>
      <c r="D11" s="43" t="s">
        <v>955</v>
      </c>
      <c r="E11" s="53" t="s">
        <v>938</v>
      </c>
      <c r="F11" s="54">
        <v>44470</v>
      </c>
      <c r="G11" s="55">
        <v>44866</v>
      </c>
      <c r="H11" s="54">
        <v>44470</v>
      </c>
      <c r="I11" s="53">
        <v>13</v>
      </c>
      <c r="J11" s="53">
        <v>13</v>
      </c>
      <c r="K11" s="56">
        <v>5.5972092981573197E-3</v>
      </c>
      <c r="L11" s="53">
        <v>17</v>
      </c>
      <c r="M11" s="57">
        <v>10.204400591932137</v>
      </c>
      <c r="N11" s="57">
        <v>44.240996056338034</v>
      </c>
      <c r="O11" s="58" t="s">
        <v>939</v>
      </c>
      <c r="Q11" s="19"/>
      <c r="R11" s="19"/>
      <c r="S11" s="32"/>
      <c r="T11" s="33"/>
    </row>
    <row r="12" spans="2:20">
      <c r="B12" s="45">
        <v>2021</v>
      </c>
      <c r="C12" s="43" t="s">
        <v>956</v>
      </c>
      <c r="D12" s="43" t="s">
        <v>957</v>
      </c>
      <c r="E12" s="53" t="s">
        <v>938</v>
      </c>
      <c r="F12" s="54">
        <v>44440</v>
      </c>
      <c r="G12" s="55">
        <v>44593</v>
      </c>
      <c r="H12" s="54">
        <v>44440</v>
      </c>
      <c r="I12" s="53">
        <v>5</v>
      </c>
      <c r="J12" s="53">
        <v>5</v>
      </c>
      <c r="K12" s="56">
        <v>3.6000078718427552E-3</v>
      </c>
      <c r="L12" s="53">
        <v>15</v>
      </c>
      <c r="M12" s="57">
        <v>1041.0060488619026</v>
      </c>
      <c r="N12" s="57">
        <v>1566.18</v>
      </c>
      <c r="O12" s="58" t="s">
        <v>939</v>
      </c>
      <c r="Q12" s="19"/>
      <c r="R12" s="19"/>
      <c r="S12" s="32"/>
      <c r="T12" s="33"/>
    </row>
    <row r="13" spans="2:20">
      <c r="B13" s="45">
        <v>2024</v>
      </c>
      <c r="C13" s="43" t="s">
        <v>958</v>
      </c>
      <c r="D13" s="43" t="s">
        <v>944</v>
      </c>
      <c r="E13" s="53" t="s">
        <v>938</v>
      </c>
      <c r="F13" s="54">
        <v>43831</v>
      </c>
      <c r="G13" s="55">
        <v>45717</v>
      </c>
      <c r="H13" s="54">
        <v>43831</v>
      </c>
      <c r="I13" s="53">
        <v>62</v>
      </c>
      <c r="J13" s="53">
        <v>62</v>
      </c>
      <c r="K13" s="56">
        <v>0</v>
      </c>
      <c r="L13" s="53">
        <v>11</v>
      </c>
      <c r="M13" s="57">
        <v>681.93475072992703</v>
      </c>
      <c r="N13" s="57">
        <v>911.81507999999997</v>
      </c>
      <c r="O13" s="58" t="s">
        <v>947</v>
      </c>
      <c r="Q13" s="28"/>
      <c r="R13" s="28"/>
      <c r="S13" s="32"/>
      <c r="T13" s="33"/>
    </row>
    <row r="14" spans="2:20">
      <c r="B14" s="45">
        <v>2023</v>
      </c>
      <c r="C14" s="43" t="s">
        <v>959</v>
      </c>
      <c r="D14" s="43" t="s">
        <v>946</v>
      </c>
      <c r="E14" s="53" t="s">
        <v>938</v>
      </c>
      <c r="F14" s="54">
        <v>43252</v>
      </c>
      <c r="G14" s="55">
        <v>45413</v>
      </c>
      <c r="H14" s="54">
        <v>43252</v>
      </c>
      <c r="I14" s="53">
        <v>71</v>
      </c>
      <c r="J14" s="53">
        <v>71</v>
      </c>
      <c r="K14" s="56">
        <v>3.0335965834256157E-4</v>
      </c>
      <c r="L14" s="53">
        <v>23</v>
      </c>
      <c r="M14" s="57">
        <v>51.649514233261336</v>
      </c>
      <c r="N14" s="57">
        <v>82.204110000000014</v>
      </c>
      <c r="O14" s="58" t="s">
        <v>939</v>
      </c>
      <c r="Q14" s="19"/>
      <c r="R14" s="19"/>
      <c r="S14" s="32"/>
      <c r="T14" s="33"/>
    </row>
    <row r="15" spans="2:20">
      <c r="B15" s="45">
        <v>2022</v>
      </c>
      <c r="C15" s="43" t="s">
        <v>960</v>
      </c>
      <c r="D15" s="43" t="s">
        <v>944</v>
      </c>
      <c r="E15" s="53" t="s">
        <v>938</v>
      </c>
      <c r="F15" s="54">
        <v>44440</v>
      </c>
      <c r="G15" s="55">
        <v>44774</v>
      </c>
      <c r="H15" s="54">
        <v>44440</v>
      </c>
      <c r="I15" s="53">
        <v>11</v>
      </c>
      <c r="J15" s="53">
        <v>11</v>
      </c>
      <c r="K15" s="56">
        <v>5.5512039595563686E-3</v>
      </c>
      <c r="L15" s="53">
        <v>5</v>
      </c>
      <c r="M15" s="57">
        <v>206.28069879414301</v>
      </c>
      <c r="N15" s="57">
        <v>223.95478508641972</v>
      </c>
      <c r="O15" s="58" t="s">
        <v>942</v>
      </c>
      <c r="Q15" s="19"/>
      <c r="R15" s="19"/>
      <c r="S15" s="32"/>
      <c r="T15" s="33"/>
    </row>
    <row r="16" spans="2:20">
      <c r="B16" s="45">
        <v>2022</v>
      </c>
      <c r="C16" s="43" t="s">
        <v>961</v>
      </c>
      <c r="D16" s="43" t="s">
        <v>962</v>
      </c>
      <c r="E16" s="53" t="s">
        <v>938</v>
      </c>
      <c r="F16" s="54">
        <v>44256</v>
      </c>
      <c r="G16" s="59" t="s">
        <v>938</v>
      </c>
      <c r="H16" s="53" t="s">
        <v>938</v>
      </c>
      <c r="I16" s="53" t="s">
        <v>938</v>
      </c>
      <c r="J16" s="53" t="s">
        <v>938</v>
      </c>
      <c r="K16" s="56">
        <v>0</v>
      </c>
      <c r="L16" s="53">
        <v>15</v>
      </c>
      <c r="M16" s="57">
        <v>487.56677866666666</v>
      </c>
      <c r="N16" s="57">
        <v>586.40041861348527</v>
      </c>
      <c r="O16" s="58" t="s">
        <v>947</v>
      </c>
      <c r="Q16" s="28"/>
      <c r="R16" s="28"/>
      <c r="S16" s="32"/>
      <c r="T16" s="33"/>
    </row>
    <row r="17" spans="2:20">
      <c r="B17" s="45">
        <v>2022</v>
      </c>
      <c r="C17" s="43" t="s">
        <v>963</v>
      </c>
      <c r="D17" s="43" t="s">
        <v>949</v>
      </c>
      <c r="E17" s="53" t="s">
        <v>938</v>
      </c>
      <c r="F17" s="54">
        <v>44409</v>
      </c>
      <c r="G17" s="55">
        <v>44621</v>
      </c>
      <c r="H17" s="54">
        <v>45231</v>
      </c>
      <c r="I17" s="53">
        <v>7</v>
      </c>
      <c r="J17" s="53">
        <v>7</v>
      </c>
      <c r="K17" s="56">
        <v>3.7594845675190086E-2</v>
      </c>
      <c r="L17" s="53">
        <v>25</v>
      </c>
      <c r="M17" s="57">
        <v>336.45860558583109</v>
      </c>
      <c r="N17" s="57">
        <v>1184.6965765251116</v>
      </c>
      <c r="O17" s="58" t="s">
        <v>939</v>
      </c>
      <c r="Q17" s="19"/>
      <c r="R17" s="19"/>
      <c r="S17" s="32"/>
      <c r="T17" s="33"/>
    </row>
    <row r="18" spans="2:20">
      <c r="B18" s="45">
        <v>2021</v>
      </c>
      <c r="C18" s="43" t="s">
        <v>964</v>
      </c>
      <c r="D18" s="43" t="s">
        <v>944</v>
      </c>
      <c r="E18" s="53" t="s">
        <v>938</v>
      </c>
      <c r="F18" s="54">
        <v>43282</v>
      </c>
      <c r="G18" s="55">
        <v>44501</v>
      </c>
      <c r="H18" s="54">
        <v>43282</v>
      </c>
      <c r="I18" s="53">
        <v>40</v>
      </c>
      <c r="J18" s="53">
        <v>40</v>
      </c>
      <c r="K18" s="56">
        <v>7.0769706493282536E-3</v>
      </c>
      <c r="L18" s="53">
        <v>23</v>
      </c>
      <c r="M18" s="57">
        <v>18.744015372670809</v>
      </c>
      <c r="N18" s="57">
        <v>37.818445682605173</v>
      </c>
      <c r="O18" s="58" t="s">
        <v>939</v>
      </c>
      <c r="Q18" s="19"/>
      <c r="R18" s="19"/>
      <c r="S18" s="32"/>
      <c r="T18" s="33"/>
    </row>
    <row r="19" spans="2:20">
      <c r="B19" s="45">
        <v>2021</v>
      </c>
      <c r="C19" s="43" t="s">
        <v>965</v>
      </c>
      <c r="D19" s="43" t="s">
        <v>944</v>
      </c>
      <c r="E19" s="53" t="s">
        <v>938</v>
      </c>
      <c r="F19" s="54">
        <v>44166</v>
      </c>
      <c r="G19" s="55">
        <v>44531</v>
      </c>
      <c r="H19" s="53" t="s">
        <v>938</v>
      </c>
      <c r="I19" s="53">
        <v>12</v>
      </c>
      <c r="J19" s="53">
        <v>12</v>
      </c>
      <c r="K19" s="56">
        <v>2.2339613846833271E-2</v>
      </c>
      <c r="L19" s="53">
        <v>9</v>
      </c>
      <c r="M19" s="57">
        <v>404553.94614300004</v>
      </c>
      <c r="N19" s="57">
        <v>569660.20900000003</v>
      </c>
      <c r="O19" s="58" t="s">
        <v>939</v>
      </c>
      <c r="Q19" s="28"/>
      <c r="R19" s="28"/>
      <c r="S19" s="34"/>
      <c r="T19" s="33"/>
    </row>
    <row r="20" spans="2:20">
      <c r="B20" s="45">
        <v>2021</v>
      </c>
      <c r="C20" s="43" t="s">
        <v>966</v>
      </c>
      <c r="D20" s="43" t="s">
        <v>967</v>
      </c>
      <c r="E20" s="53" t="s">
        <v>938</v>
      </c>
      <c r="F20" s="54">
        <v>43983</v>
      </c>
      <c r="G20" s="59" t="s">
        <v>938</v>
      </c>
      <c r="H20" s="54">
        <v>43983</v>
      </c>
      <c r="I20" s="53" t="s">
        <v>938</v>
      </c>
      <c r="J20" s="53" t="s">
        <v>938</v>
      </c>
      <c r="K20" s="56">
        <v>0</v>
      </c>
      <c r="L20" s="53">
        <v>1</v>
      </c>
      <c r="M20" s="60" t="s">
        <v>938</v>
      </c>
      <c r="N20" s="60" t="s">
        <v>938</v>
      </c>
      <c r="O20" s="58" t="s">
        <v>947</v>
      </c>
      <c r="Q20" s="28"/>
      <c r="R20" s="28"/>
      <c r="S20" s="34"/>
      <c r="T20" s="33"/>
    </row>
    <row r="21" spans="2:20">
      <c r="B21" s="45">
        <v>2023</v>
      </c>
      <c r="C21" s="43" t="s">
        <v>968</v>
      </c>
      <c r="D21" s="43" t="s">
        <v>944</v>
      </c>
      <c r="E21" s="53" t="s">
        <v>938</v>
      </c>
      <c r="F21" s="54">
        <v>44409</v>
      </c>
      <c r="G21" s="59" t="s">
        <v>938</v>
      </c>
      <c r="H21" s="54">
        <v>44409</v>
      </c>
      <c r="I21" s="53" t="s">
        <v>938</v>
      </c>
      <c r="J21" s="53" t="s">
        <v>938</v>
      </c>
      <c r="K21" s="56">
        <v>0</v>
      </c>
      <c r="L21" s="53">
        <v>1</v>
      </c>
      <c r="M21" s="60" t="s">
        <v>938</v>
      </c>
      <c r="N21" s="60" t="s">
        <v>938</v>
      </c>
      <c r="O21" s="58" t="s">
        <v>947</v>
      </c>
      <c r="Q21" s="28"/>
      <c r="R21" s="28"/>
      <c r="S21" s="34"/>
      <c r="T21" s="33"/>
    </row>
    <row r="22" spans="2:20">
      <c r="B22" s="45">
        <v>2023</v>
      </c>
      <c r="C22" s="43" t="s">
        <v>969</v>
      </c>
      <c r="D22" s="43" t="s">
        <v>970</v>
      </c>
      <c r="E22" s="53" t="s">
        <v>938</v>
      </c>
      <c r="F22" s="54">
        <v>42064</v>
      </c>
      <c r="G22" s="59" t="s">
        <v>938</v>
      </c>
      <c r="H22" s="54">
        <v>42186</v>
      </c>
      <c r="I22" s="53" t="s">
        <v>938</v>
      </c>
      <c r="J22" s="53" t="s">
        <v>938</v>
      </c>
      <c r="K22" s="56">
        <v>0</v>
      </c>
      <c r="L22" s="53">
        <v>17</v>
      </c>
      <c r="M22" s="57">
        <v>126.90829285714285</v>
      </c>
      <c r="N22" s="57">
        <v>444.32873551773054</v>
      </c>
      <c r="O22" s="58" t="s">
        <v>947</v>
      </c>
      <c r="Q22" s="28"/>
      <c r="R22" s="28"/>
      <c r="S22" s="32"/>
      <c r="T22" s="33"/>
    </row>
    <row r="23" spans="2:20">
      <c r="B23" s="45">
        <v>2024</v>
      </c>
      <c r="C23" s="43" t="s">
        <v>971</v>
      </c>
      <c r="D23" s="43" t="s">
        <v>944</v>
      </c>
      <c r="E23" s="53" t="s">
        <v>938</v>
      </c>
      <c r="F23" s="54">
        <v>45261</v>
      </c>
      <c r="G23" s="55">
        <v>45383</v>
      </c>
      <c r="H23" s="54">
        <v>45261</v>
      </c>
      <c r="I23" s="53">
        <v>4</v>
      </c>
      <c r="J23" s="53">
        <v>4</v>
      </c>
      <c r="K23" s="56">
        <v>5.9379597672487719E-3</v>
      </c>
      <c r="L23" s="53">
        <v>10</v>
      </c>
      <c r="M23" s="57">
        <v>81.730261927966112</v>
      </c>
      <c r="N23" s="57">
        <v>142.43134531819805</v>
      </c>
      <c r="O23" s="58" t="s">
        <v>939</v>
      </c>
      <c r="Q23" s="19"/>
      <c r="R23" s="19"/>
      <c r="S23" s="32"/>
      <c r="T23" s="33"/>
    </row>
    <row r="24" spans="2:20">
      <c r="B24" s="45">
        <v>2022</v>
      </c>
      <c r="C24" s="43" t="s">
        <v>972</v>
      </c>
      <c r="D24" s="43" t="s">
        <v>944</v>
      </c>
      <c r="E24" s="53" t="s">
        <v>938</v>
      </c>
      <c r="F24" s="54">
        <v>43952</v>
      </c>
      <c r="G24" s="55">
        <v>44805</v>
      </c>
      <c r="H24" s="54">
        <v>43952</v>
      </c>
      <c r="I24" s="53">
        <v>28</v>
      </c>
      <c r="J24" s="53">
        <v>28</v>
      </c>
      <c r="K24" s="56">
        <v>5.1905681965193774E-4</v>
      </c>
      <c r="L24" s="53">
        <v>16</v>
      </c>
      <c r="M24" s="57">
        <v>29.881719999999998</v>
      </c>
      <c r="N24" s="57">
        <v>81.42305997846141</v>
      </c>
      <c r="O24" s="58" t="s">
        <v>939</v>
      </c>
      <c r="Q24" s="19"/>
      <c r="R24" s="19"/>
      <c r="S24" s="32"/>
      <c r="T24" s="33"/>
    </row>
    <row r="25" spans="2:20">
      <c r="B25" s="45">
        <v>2022</v>
      </c>
      <c r="C25" s="43" t="s">
        <v>973</v>
      </c>
      <c r="D25" s="43" t="s">
        <v>974</v>
      </c>
      <c r="E25" s="53" t="s">
        <v>938</v>
      </c>
      <c r="F25" s="54">
        <v>42430</v>
      </c>
      <c r="G25" s="55">
        <v>44713</v>
      </c>
      <c r="H25" s="54">
        <v>42430</v>
      </c>
      <c r="I25" s="53">
        <v>75</v>
      </c>
      <c r="J25" s="53">
        <v>75</v>
      </c>
      <c r="K25" s="56">
        <v>5.4197986815583445E-3</v>
      </c>
      <c r="L25" s="53">
        <v>24</v>
      </c>
      <c r="M25" s="57">
        <v>1.2165489600000001</v>
      </c>
      <c r="N25" s="57">
        <v>2.7209703574317263</v>
      </c>
      <c r="O25" s="58" t="s">
        <v>939</v>
      </c>
      <c r="Q25" s="19"/>
      <c r="R25" s="19"/>
      <c r="S25" s="32"/>
      <c r="T25" s="33"/>
    </row>
    <row r="26" spans="2:20">
      <c r="B26" s="45">
        <v>2023</v>
      </c>
      <c r="C26" s="43" t="s">
        <v>975</v>
      </c>
      <c r="D26" s="43" t="s">
        <v>976</v>
      </c>
      <c r="E26" s="53" t="s">
        <v>938</v>
      </c>
      <c r="F26" s="54">
        <v>43952</v>
      </c>
      <c r="G26" s="55">
        <v>45261</v>
      </c>
      <c r="H26" s="54">
        <v>43952</v>
      </c>
      <c r="I26" s="53">
        <v>43</v>
      </c>
      <c r="J26" s="53">
        <v>43</v>
      </c>
      <c r="K26" s="56">
        <v>1.6561015103936834E-3</v>
      </c>
      <c r="L26" s="53">
        <v>23</v>
      </c>
      <c r="M26" s="57">
        <v>2.6720899999999999</v>
      </c>
      <c r="N26" s="57">
        <v>51.337704000000002</v>
      </c>
      <c r="O26" s="58" t="s">
        <v>942</v>
      </c>
      <c r="Q26" s="28"/>
      <c r="R26" s="19"/>
      <c r="S26" s="32"/>
      <c r="T26" s="33"/>
    </row>
    <row r="27" spans="2:20">
      <c r="B27" s="45">
        <v>2023</v>
      </c>
      <c r="C27" s="43" t="s">
        <v>977</v>
      </c>
      <c r="D27" s="43" t="s">
        <v>944</v>
      </c>
      <c r="E27" s="53" t="s">
        <v>938</v>
      </c>
      <c r="F27" s="54">
        <v>44958</v>
      </c>
      <c r="G27" s="59" t="s">
        <v>938</v>
      </c>
      <c r="H27" s="53" t="s">
        <v>938</v>
      </c>
      <c r="I27" s="53" t="s">
        <v>938</v>
      </c>
      <c r="J27" s="53" t="s">
        <v>938</v>
      </c>
      <c r="K27" s="56">
        <v>0</v>
      </c>
      <c r="L27" s="53">
        <v>1</v>
      </c>
      <c r="M27" s="57">
        <v>425106</v>
      </c>
      <c r="N27" s="57">
        <v>425106</v>
      </c>
      <c r="O27" s="58" t="s">
        <v>947</v>
      </c>
      <c r="Q27" s="28"/>
      <c r="R27" s="28"/>
      <c r="S27" s="34"/>
      <c r="T27" s="33"/>
    </row>
    <row r="28" spans="2:20">
      <c r="B28" s="45">
        <v>2023</v>
      </c>
      <c r="C28" s="43" t="s">
        <v>978</v>
      </c>
      <c r="D28" s="43" t="s">
        <v>979</v>
      </c>
      <c r="E28" s="53" t="s">
        <v>938</v>
      </c>
      <c r="F28" s="54">
        <v>44470</v>
      </c>
      <c r="G28" s="55">
        <v>45170</v>
      </c>
      <c r="H28" s="54">
        <v>44470</v>
      </c>
      <c r="I28" s="53">
        <v>23</v>
      </c>
      <c r="J28" s="53">
        <v>23</v>
      </c>
      <c r="K28" s="56">
        <v>8.1070868219535533E-3</v>
      </c>
      <c r="L28" s="53">
        <v>3</v>
      </c>
      <c r="M28" s="60" t="s">
        <v>938</v>
      </c>
      <c r="N28" s="60" t="s">
        <v>938</v>
      </c>
      <c r="O28" s="58" t="s">
        <v>947</v>
      </c>
      <c r="Q28" s="28"/>
      <c r="R28" s="28"/>
      <c r="S28" s="34"/>
      <c r="T28" s="33"/>
    </row>
    <row r="29" spans="2:20">
      <c r="B29" s="45">
        <v>2023</v>
      </c>
      <c r="C29" s="43" t="s">
        <v>980</v>
      </c>
      <c r="D29" s="43" t="s">
        <v>946</v>
      </c>
      <c r="E29" s="53" t="s">
        <v>938</v>
      </c>
      <c r="F29" s="54">
        <v>45231</v>
      </c>
      <c r="G29" s="59" t="s">
        <v>938</v>
      </c>
      <c r="H29" s="54">
        <v>45689</v>
      </c>
      <c r="I29" s="53" t="s">
        <v>938</v>
      </c>
      <c r="J29" s="53" t="s">
        <v>938</v>
      </c>
      <c r="K29" s="56">
        <v>0</v>
      </c>
      <c r="L29" s="53">
        <v>1</v>
      </c>
      <c r="M29" s="57">
        <v>13759.546666666669</v>
      </c>
      <c r="N29" s="57">
        <v>13759.546666666669</v>
      </c>
      <c r="O29" s="58" t="s">
        <v>947</v>
      </c>
      <c r="Q29" s="28"/>
      <c r="R29" s="28"/>
      <c r="S29" s="34"/>
      <c r="T29" s="33"/>
    </row>
    <row r="30" spans="2:20">
      <c r="B30" s="45">
        <v>2024</v>
      </c>
      <c r="C30" s="43" t="s">
        <v>981</v>
      </c>
      <c r="D30" s="43" t="s">
        <v>962</v>
      </c>
      <c r="E30" s="53" t="s">
        <v>938</v>
      </c>
      <c r="F30" s="54">
        <v>45444</v>
      </c>
      <c r="G30" s="59" t="s">
        <v>938</v>
      </c>
      <c r="H30" s="53" t="s">
        <v>938</v>
      </c>
      <c r="I30" s="53" t="s">
        <v>938</v>
      </c>
      <c r="J30" s="53" t="s">
        <v>938</v>
      </c>
      <c r="K30" s="56">
        <v>0</v>
      </c>
      <c r="L30" s="53">
        <v>1</v>
      </c>
      <c r="M30" s="57">
        <v>56.097272967032971</v>
      </c>
      <c r="N30" s="57">
        <v>56.097272967032971</v>
      </c>
      <c r="O30" s="58" t="s">
        <v>947</v>
      </c>
      <c r="Q30" s="28"/>
      <c r="R30" s="28"/>
      <c r="S30" s="34"/>
      <c r="T30" s="33"/>
    </row>
    <row r="31" spans="2:20">
      <c r="B31" s="45">
        <v>2023</v>
      </c>
      <c r="C31" s="43" t="s">
        <v>982</v>
      </c>
      <c r="D31" s="43" t="s">
        <v>974</v>
      </c>
      <c r="E31" s="53" t="s">
        <v>938</v>
      </c>
      <c r="F31" s="54">
        <v>44652</v>
      </c>
      <c r="G31" s="55">
        <v>45108</v>
      </c>
      <c r="H31" s="54">
        <v>44652</v>
      </c>
      <c r="I31" s="53">
        <v>15</v>
      </c>
      <c r="J31" s="53">
        <v>15</v>
      </c>
      <c r="K31" s="56">
        <v>2.3913774499103469E-3</v>
      </c>
      <c r="L31" s="53">
        <v>12</v>
      </c>
      <c r="M31" s="57">
        <v>0.65999051181906365</v>
      </c>
      <c r="N31" s="57">
        <v>3.1472820518170757</v>
      </c>
      <c r="O31" s="58" t="s">
        <v>939</v>
      </c>
      <c r="Q31" s="19"/>
      <c r="R31" s="19"/>
      <c r="S31" s="32"/>
      <c r="T31" s="33"/>
    </row>
    <row r="32" spans="2:20">
      <c r="B32" s="45">
        <v>2022</v>
      </c>
      <c r="C32" s="43" t="s">
        <v>983</v>
      </c>
      <c r="D32" s="43" t="s">
        <v>937</v>
      </c>
      <c r="E32" s="53" t="s">
        <v>938</v>
      </c>
      <c r="F32" s="54">
        <v>44805</v>
      </c>
      <c r="G32" s="55">
        <v>45108</v>
      </c>
      <c r="H32" s="54">
        <v>44805</v>
      </c>
      <c r="I32" s="53">
        <v>10</v>
      </c>
      <c r="J32" s="53">
        <v>10</v>
      </c>
      <c r="K32" s="56">
        <v>2.2612350462136131E-3</v>
      </c>
      <c r="L32" s="53">
        <v>18</v>
      </c>
      <c r="M32" s="57">
        <v>13.436912077554062</v>
      </c>
      <c r="N32" s="57">
        <v>36.674739668989297</v>
      </c>
      <c r="O32" s="58" t="s">
        <v>939</v>
      </c>
      <c r="Q32" s="19"/>
      <c r="R32" s="19"/>
      <c r="S32" s="32"/>
      <c r="T32" s="33"/>
    </row>
    <row r="33" spans="2:20">
      <c r="B33" s="45">
        <v>2022</v>
      </c>
      <c r="C33" s="43" t="s">
        <v>984</v>
      </c>
      <c r="D33" s="43" t="s">
        <v>985</v>
      </c>
      <c r="E33" s="53" t="s">
        <v>938</v>
      </c>
      <c r="F33" s="54">
        <v>44652</v>
      </c>
      <c r="G33" s="55">
        <v>44958</v>
      </c>
      <c r="H33" s="54">
        <v>44682</v>
      </c>
      <c r="I33" s="53">
        <v>10</v>
      </c>
      <c r="J33" s="53">
        <v>10</v>
      </c>
      <c r="K33" s="56">
        <v>2.1181122409857526E-4</v>
      </c>
      <c r="L33" s="53">
        <v>14</v>
      </c>
      <c r="M33" s="57">
        <v>26.232406662057691</v>
      </c>
      <c r="N33" s="57">
        <v>26.232406662057691</v>
      </c>
      <c r="O33" s="58" t="s">
        <v>947</v>
      </c>
      <c r="Q33" s="28"/>
      <c r="R33" s="28"/>
      <c r="S33" s="34"/>
      <c r="T33" s="33"/>
    </row>
    <row r="34" spans="2:20">
      <c r="B34" s="45">
        <v>2021</v>
      </c>
      <c r="C34" s="43" t="s">
        <v>986</v>
      </c>
      <c r="D34" s="43" t="s">
        <v>944</v>
      </c>
      <c r="E34" s="53" t="s">
        <v>938</v>
      </c>
      <c r="F34" s="54">
        <v>44136</v>
      </c>
      <c r="G34" s="55">
        <v>44713</v>
      </c>
      <c r="H34" s="54">
        <v>44317</v>
      </c>
      <c r="I34" s="53">
        <v>19</v>
      </c>
      <c r="J34" s="53">
        <v>19</v>
      </c>
      <c r="K34" s="56">
        <v>9.2366759097712182E-4</v>
      </c>
      <c r="L34" s="53">
        <v>17</v>
      </c>
      <c r="M34" s="57">
        <v>3527.5010776708859</v>
      </c>
      <c r="N34" s="57">
        <v>8376.420906457517</v>
      </c>
      <c r="O34" s="58" t="s">
        <v>939</v>
      </c>
      <c r="Q34" s="19"/>
      <c r="R34" s="19"/>
      <c r="S34" s="32"/>
      <c r="T34" s="33"/>
    </row>
    <row r="35" spans="2:20">
      <c r="B35" s="45">
        <v>2023</v>
      </c>
      <c r="C35" s="43" t="s">
        <v>987</v>
      </c>
      <c r="D35" s="43" t="s">
        <v>941</v>
      </c>
      <c r="E35" s="53" t="s">
        <v>938</v>
      </c>
      <c r="F35" s="54">
        <v>44562</v>
      </c>
      <c r="G35" s="59" t="s">
        <v>938</v>
      </c>
      <c r="H35" s="54">
        <v>44562</v>
      </c>
      <c r="I35" s="53" t="s">
        <v>938</v>
      </c>
      <c r="J35" s="53" t="s">
        <v>938</v>
      </c>
      <c r="K35" s="56">
        <v>0</v>
      </c>
      <c r="L35" s="53">
        <v>14</v>
      </c>
      <c r="M35" s="57">
        <v>5828.6662910000005</v>
      </c>
      <c r="N35" s="57">
        <v>11527.457816</v>
      </c>
      <c r="O35" s="58" t="s">
        <v>947</v>
      </c>
      <c r="Q35" s="28"/>
      <c r="R35" s="28"/>
      <c r="S35" s="34"/>
      <c r="T35" s="33"/>
    </row>
    <row r="36" spans="2:20">
      <c r="B36" s="45">
        <v>2021</v>
      </c>
      <c r="C36" s="43" t="s">
        <v>988</v>
      </c>
      <c r="D36" s="43" t="s">
        <v>989</v>
      </c>
      <c r="E36" s="53" t="s">
        <v>938</v>
      </c>
      <c r="F36" s="54">
        <v>43739</v>
      </c>
      <c r="G36" s="59" t="s">
        <v>938</v>
      </c>
      <c r="H36" s="54">
        <v>43739</v>
      </c>
      <c r="I36" s="53" t="s">
        <v>938</v>
      </c>
      <c r="J36" s="53" t="s">
        <v>938</v>
      </c>
      <c r="K36" s="56">
        <v>0</v>
      </c>
      <c r="L36" s="53">
        <v>21</v>
      </c>
      <c r="M36" s="57">
        <v>209.47685112781954</v>
      </c>
      <c r="N36" s="57">
        <v>234.4652917961962</v>
      </c>
      <c r="O36" s="58" t="s">
        <v>947</v>
      </c>
      <c r="Q36" s="28"/>
      <c r="R36" s="28"/>
      <c r="S36" s="32"/>
      <c r="T36" s="33"/>
    </row>
    <row r="37" spans="2:20">
      <c r="B37" s="45">
        <v>2023</v>
      </c>
      <c r="C37" s="43" t="s">
        <v>990</v>
      </c>
      <c r="D37" s="43" t="s">
        <v>944</v>
      </c>
      <c r="E37" s="53" t="s">
        <v>938</v>
      </c>
      <c r="F37" s="54">
        <v>44986</v>
      </c>
      <c r="G37" s="55">
        <v>45352</v>
      </c>
      <c r="H37" s="54">
        <v>45170</v>
      </c>
      <c r="I37" s="53">
        <v>12</v>
      </c>
      <c r="J37" s="53">
        <v>6</v>
      </c>
      <c r="K37" s="56">
        <v>2.1922480493557285E-4</v>
      </c>
      <c r="L37" s="53">
        <v>14</v>
      </c>
      <c r="M37" s="57">
        <v>5630.7028285714287</v>
      </c>
      <c r="N37" s="57">
        <v>7487.6650419753096</v>
      </c>
      <c r="O37" s="58" t="s">
        <v>939</v>
      </c>
      <c r="Q37" s="19"/>
      <c r="R37" s="19"/>
      <c r="S37" s="32"/>
      <c r="T37" s="33"/>
    </row>
    <row r="38" spans="2:20">
      <c r="B38" s="45">
        <v>2021</v>
      </c>
      <c r="C38" s="43" t="s">
        <v>991</v>
      </c>
      <c r="D38" s="43" t="s">
        <v>944</v>
      </c>
      <c r="E38" s="53" t="s">
        <v>938</v>
      </c>
      <c r="F38" s="54">
        <v>43282</v>
      </c>
      <c r="G38" s="55">
        <v>44501</v>
      </c>
      <c r="H38" s="54">
        <v>43282</v>
      </c>
      <c r="I38" s="53">
        <v>40</v>
      </c>
      <c r="J38" s="53">
        <v>40</v>
      </c>
      <c r="K38" s="56">
        <v>1.2427324514448385E-2</v>
      </c>
      <c r="L38" s="53">
        <v>25</v>
      </c>
      <c r="M38" s="57">
        <v>30.802856821829856</v>
      </c>
      <c r="N38" s="57">
        <v>45.091047117220313</v>
      </c>
      <c r="O38" s="58" t="s">
        <v>939</v>
      </c>
      <c r="Q38" s="19"/>
      <c r="R38" s="19"/>
      <c r="S38" s="32"/>
      <c r="T38" s="33"/>
    </row>
    <row r="39" spans="2:20">
      <c r="B39" s="45">
        <v>2021</v>
      </c>
      <c r="C39" s="43" t="s">
        <v>992</v>
      </c>
      <c r="D39" s="43" t="s">
        <v>944</v>
      </c>
      <c r="E39" s="53" t="s">
        <v>938</v>
      </c>
      <c r="F39" s="54">
        <v>43800</v>
      </c>
      <c r="G39" s="55">
        <v>44713</v>
      </c>
      <c r="H39" s="54">
        <v>43800</v>
      </c>
      <c r="I39" s="53">
        <v>30</v>
      </c>
      <c r="J39" s="53">
        <v>30</v>
      </c>
      <c r="K39" s="56">
        <v>1.6478943756174511E-2</v>
      </c>
      <c r="L39" s="53">
        <v>22</v>
      </c>
      <c r="M39" s="57">
        <v>445.39098356121428</v>
      </c>
      <c r="N39" s="57">
        <v>898.52283189368768</v>
      </c>
      <c r="O39" s="58" t="s">
        <v>939</v>
      </c>
      <c r="Q39" s="19"/>
      <c r="R39" s="19"/>
      <c r="S39" s="32"/>
      <c r="T39" s="33"/>
    </row>
    <row r="40" spans="2:20">
      <c r="B40" s="45">
        <v>2023</v>
      </c>
      <c r="C40" s="43" t="s">
        <v>993</v>
      </c>
      <c r="D40" s="43" t="s">
        <v>944</v>
      </c>
      <c r="E40" s="53" t="s">
        <v>938</v>
      </c>
      <c r="F40" s="54">
        <v>45170</v>
      </c>
      <c r="G40" s="55">
        <v>45261</v>
      </c>
      <c r="H40" s="54">
        <v>45231</v>
      </c>
      <c r="I40" s="53">
        <v>3</v>
      </c>
      <c r="J40" s="53">
        <v>3</v>
      </c>
      <c r="K40" s="56">
        <v>4.2826986985967531E-3</v>
      </c>
      <c r="L40" s="53">
        <v>12</v>
      </c>
      <c r="M40" s="57">
        <v>11596.068893212903</v>
      </c>
      <c r="N40" s="57">
        <v>11596.068893212903</v>
      </c>
      <c r="O40" s="58" t="s">
        <v>947</v>
      </c>
      <c r="Q40" s="28"/>
      <c r="R40" s="28"/>
      <c r="S40" s="32"/>
      <c r="T40" s="33"/>
    </row>
    <row r="41" spans="2:20">
      <c r="B41" s="45">
        <v>2024</v>
      </c>
      <c r="C41" s="43" t="s">
        <v>994</v>
      </c>
      <c r="D41" s="43" t="s">
        <v>995</v>
      </c>
      <c r="E41" s="53" t="s">
        <v>938</v>
      </c>
      <c r="F41" s="54">
        <v>45292</v>
      </c>
      <c r="G41" s="55">
        <v>45566</v>
      </c>
      <c r="H41" s="54">
        <v>45292</v>
      </c>
      <c r="I41" s="53">
        <v>9</v>
      </c>
      <c r="J41" s="53">
        <v>9</v>
      </c>
      <c r="K41" s="56">
        <v>1.996464933946211E-3</v>
      </c>
      <c r="L41" s="53">
        <v>2</v>
      </c>
      <c r="M41" s="60" t="s">
        <v>938</v>
      </c>
      <c r="N41" s="60" t="s">
        <v>938</v>
      </c>
      <c r="O41" s="58" t="s">
        <v>947</v>
      </c>
      <c r="Q41" s="28"/>
      <c r="R41" s="19"/>
      <c r="S41" s="32"/>
      <c r="T41" s="33"/>
    </row>
    <row r="42" spans="2:20">
      <c r="B42" s="45">
        <v>2021</v>
      </c>
      <c r="C42" s="43" t="s">
        <v>996</v>
      </c>
      <c r="D42" s="43" t="s">
        <v>953</v>
      </c>
      <c r="E42" s="53" t="s">
        <v>938</v>
      </c>
      <c r="F42" s="54">
        <v>43891</v>
      </c>
      <c r="G42" s="55">
        <v>44866</v>
      </c>
      <c r="H42" s="54">
        <v>43891</v>
      </c>
      <c r="I42" s="53">
        <v>32</v>
      </c>
      <c r="J42" s="53">
        <v>32</v>
      </c>
      <c r="K42" s="56">
        <v>2.0382486009774541E-2</v>
      </c>
      <c r="L42" s="53">
        <v>21</v>
      </c>
      <c r="M42" s="57">
        <v>704.93683880597018</v>
      </c>
      <c r="N42" s="57">
        <v>1322.5074746268656</v>
      </c>
      <c r="O42" s="58" t="s">
        <v>939</v>
      </c>
      <c r="Q42" s="19"/>
      <c r="R42" s="19"/>
      <c r="S42" s="32"/>
      <c r="T42" s="33"/>
    </row>
    <row r="43" spans="2:20">
      <c r="B43" s="45">
        <v>2023</v>
      </c>
      <c r="C43" s="43" t="s">
        <v>997</v>
      </c>
      <c r="D43" s="43" t="s">
        <v>946</v>
      </c>
      <c r="E43" s="53" t="s">
        <v>938</v>
      </c>
      <c r="F43" s="54">
        <v>45047</v>
      </c>
      <c r="G43" s="55" t="s">
        <v>536</v>
      </c>
      <c r="H43" s="54">
        <v>45413</v>
      </c>
      <c r="I43" s="53" t="s">
        <v>938</v>
      </c>
      <c r="J43" s="53" t="s">
        <v>938</v>
      </c>
      <c r="K43" s="56">
        <v>0</v>
      </c>
      <c r="L43" s="53">
        <v>0</v>
      </c>
      <c r="M43" s="60" t="s">
        <v>938</v>
      </c>
      <c r="N43" s="60" t="s">
        <v>938</v>
      </c>
      <c r="O43" s="58" t="s">
        <v>947</v>
      </c>
      <c r="Q43" s="28"/>
      <c r="R43" s="28"/>
      <c r="S43" s="34"/>
      <c r="T43" s="33"/>
    </row>
    <row r="44" spans="2:20">
      <c r="B44" s="45">
        <v>2024</v>
      </c>
      <c r="C44" s="43" t="s">
        <v>998</v>
      </c>
      <c r="D44" s="43" t="s">
        <v>999</v>
      </c>
      <c r="E44" s="53" t="s">
        <v>938</v>
      </c>
      <c r="F44" s="54">
        <v>45261</v>
      </c>
      <c r="G44" s="55">
        <v>45383</v>
      </c>
      <c r="H44" s="54">
        <v>45261</v>
      </c>
      <c r="I44" s="53">
        <v>4</v>
      </c>
      <c r="J44" s="53">
        <v>4</v>
      </c>
      <c r="K44" s="56">
        <v>1.9373066820882123E-4</v>
      </c>
      <c r="L44" s="53">
        <v>12</v>
      </c>
      <c r="M44" s="57">
        <v>31.738333333333337</v>
      </c>
      <c r="N44" s="57">
        <v>43.91951858998145</v>
      </c>
      <c r="O44" s="58" t="s">
        <v>939</v>
      </c>
      <c r="Q44" s="19"/>
      <c r="R44" s="19"/>
      <c r="S44" s="32"/>
      <c r="T44" s="33"/>
    </row>
    <row r="45" spans="2:20">
      <c r="B45" s="45">
        <v>2023</v>
      </c>
      <c r="C45" s="43" t="s">
        <v>1000</v>
      </c>
      <c r="D45" s="43" t="s">
        <v>1001</v>
      </c>
      <c r="E45" s="53" t="s">
        <v>938</v>
      </c>
      <c r="F45" s="54">
        <v>44317</v>
      </c>
      <c r="G45" s="55" t="s">
        <v>536</v>
      </c>
      <c r="H45" s="54">
        <v>44317</v>
      </c>
      <c r="I45" s="53" t="s">
        <v>938</v>
      </c>
      <c r="J45" s="53" t="s">
        <v>938</v>
      </c>
      <c r="K45" s="56">
        <v>0</v>
      </c>
      <c r="L45" s="53">
        <v>8</v>
      </c>
      <c r="M45" s="57">
        <v>1846.2840000000001</v>
      </c>
      <c r="N45" s="57">
        <v>10410.256335849055</v>
      </c>
      <c r="O45" s="58" t="s">
        <v>947</v>
      </c>
      <c r="Q45" s="28"/>
      <c r="R45" s="28"/>
      <c r="S45" s="32"/>
      <c r="T45" s="33"/>
    </row>
    <row r="46" spans="2:20">
      <c r="B46" s="45">
        <v>2022</v>
      </c>
      <c r="C46" s="43" t="s">
        <v>1002</v>
      </c>
      <c r="D46" s="43" t="s">
        <v>967</v>
      </c>
      <c r="E46" s="53" t="s">
        <v>938</v>
      </c>
      <c r="F46" s="54">
        <v>44593</v>
      </c>
      <c r="G46" s="55">
        <v>44743</v>
      </c>
      <c r="H46" s="54">
        <v>44593</v>
      </c>
      <c r="I46" s="53">
        <v>5</v>
      </c>
      <c r="J46" s="53">
        <v>5</v>
      </c>
      <c r="K46" s="56">
        <v>9.6490868651345665E-2</v>
      </c>
      <c r="L46" s="53">
        <v>27</v>
      </c>
      <c r="M46" s="57">
        <v>608.15277847113884</v>
      </c>
      <c r="N46" s="57">
        <v>1058.2269966101694</v>
      </c>
      <c r="O46" s="58" t="s">
        <v>939</v>
      </c>
      <c r="Q46" s="19"/>
      <c r="R46" s="28"/>
      <c r="S46" s="32"/>
      <c r="T46" s="33"/>
    </row>
    <row r="47" spans="2:20">
      <c r="B47" s="45">
        <v>2024</v>
      </c>
      <c r="C47" s="43" t="s">
        <v>1003</v>
      </c>
      <c r="D47" s="43" t="s">
        <v>1004</v>
      </c>
      <c r="E47" s="53" t="s">
        <v>938</v>
      </c>
      <c r="F47" s="54">
        <v>45047</v>
      </c>
      <c r="G47" s="55">
        <v>45717</v>
      </c>
      <c r="H47" s="54">
        <v>45047</v>
      </c>
      <c r="I47" s="53">
        <v>22</v>
      </c>
      <c r="J47" s="53">
        <v>22</v>
      </c>
      <c r="K47" s="56">
        <v>0</v>
      </c>
      <c r="L47" s="53">
        <v>14</v>
      </c>
      <c r="M47" s="57">
        <v>1.7396226729781918</v>
      </c>
      <c r="N47" s="57">
        <v>2.5462780273079275</v>
      </c>
      <c r="O47" s="58" t="s">
        <v>947</v>
      </c>
      <c r="Q47" s="28"/>
      <c r="R47" s="28"/>
      <c r="S47" s="32"/>
      <c r="T47" s="33"/>
    </row>
    <row r="48" spans="2:20">
      <c r="B48" s="45">
        <v>2022</v>
      </c>
      <c r="C48" s="43" t="s">
        <v>1005</v>
      </c>
      <c r="D48" s="43" t="s">
        <v>1006</v>
      </c>
      <c r="E48" s="53" t="s">
        <v>938</v>
      </c>
      <c r="F48" s="54">
        <v>44378</v>
      </c>
      <c r="G48" s="55">
        <v>44866</v>
      </c>
      <c r="H48" s="54">
        <v>44378</v>
      </c>
      <c r="I48" s="53">
        <v>16</v>
      </c>
      <c r="J48" s="53">
        <v>16</v>
      </c>
      <c r="K48" s="56">
        <v>9.9827249854027439E-3</v>
      </c>
      <c r="L48" s="53">
        <v>28</v>
      </c>
      <c r="M48" s="57">
        <v>1.0459527980320689</v>
      </c>
      <c r="N48" s="57">
        <v>2.4034179471672834</v>
      </c>
      <c r="O48" s="58" t="s">
        <v>939</v>
      </c>
      <c r="Q48" s="19"/>
      <c r="R48" s="19"/>
      <c r="S48" s="32"/>
      <c r="T48" s="33"/>
    </row>
    <row r="49" spans="2:20">
      <c r="B49" s="45">
        <v>2024</v>
      </c>
      <c r="C49" s="43" t="s">
        <v>1007</v>
      </c>
      <c r="D49" s="43" t="s">
        <v>944</v>
      </c>
      <c r="E49" s="53" t="s">
        <v>938</v>
      </c>
      <c r="F49" s="54">
        <v>45231</v>
      </c>
      <c r="G49" s="55">
        <v>45748</v>
      </c>
      <c r="H49" s="54">
        <v>45231</v>
      </c>
      <c r="I49" s="53">
        <v>17</v>
      </c>
      <c r="J49" s="53">
        <v>17</v>
      </c>
      <c r="K49" s="56">
        <v>0</v>
      </c>
      <c r="L49" s="53">
        <v>10</v>
      </c>
      <c r="M49" s="57">
        <v>173.47878589822196</v>
      </c>
      <c r="N49" s="57">
        <v>295.84644374999999</v>
      </c>
      <c r="O49" s="58" t="s">
        <v>947</v>
      </c>
      <c r="Q49" s="28"/>
      <c r="R49" s="28"/>
      <c r="S49" s="32"/>
      <c r="T49" s="33"/>
    </row>
    <row r="50" spans="2:20">
      <c r="B50" s="45">
        <v>2023</v>
      </c>
      <c r="C50" s="43" t="s">
        <v>1008</v>
      </c>
      <c r="D50" s="43" t="s">
        <v>1009</v>
      </c>
      <c r="E50" s="53" t="s">
        <v>938</v>
      </c>
      <c r="F50" s="54">
        <v>44805</v>
      </c>
      <c r="G50" s="59" t="s">
        <v>938</v>
      </c>
      <c r="H50" s="53" t="s">
        <v>938</v>
      </c>
      <c r="I50" s="53" t="s">
        <v>938</v>
      </c>
      <c r="J50" s="53" t="s">
        <v>938</v>
      </c>
      <c r="K50" s="56">
        <v>0</v>
      </c>
      <c r="L50" s="53">
        <v>4</v>
      </c>
      <c r="M50" s="57">
        <v>1227.1670706954437</v>
      </c>
      <c r="N50" s="57">
        <v>2001.3856452173914</v>
      </c>
      <c r="O50" s="58" t="s">
        <v>947</v>
      </c>
      <c r="Q50" s="28"/>
      <c r="R50" s="28"/>
      <c r="S50" s="32"/>
      <c r="T50" s="33"/>
    </row>
    <row r="51" spans="2:20">
      <c r="B51" s="45">
        <v>2023</v>
      </c>
      <c r="C51" s="43" t="s">
        <v>1010</v>
      </c>
      <c r="D51" s="43" t="s">
        <v>944</v>
      </c>
      <c r="E51" s="53" t="s">
        <v>938</v>
      </c>
      <c r="F51" s="54">
        <v>44287</v>
      </c>
      <c r="G51" s="55">
        <v>45139</v>
      </c>
      <c r="H51" s="54">
        <v>45078</v>
      </c>
      <c r="I51" s="53">
        <v>28</v>
      </c>
      <c r="J51" s="53">
        <v>2</v>
      </c>
      <c r="K51" s="56">
        <v>2.3681701993964401E-3</v>
      </c>
      <c r="L51" s="53">
        <v>15</v>
      </c>
      <c r="M51" s="57">
        <v>4310.7927726990047</v>
      </c>
      <c r="N51" s="57">
        <v>4650.201343703704</v>
      </c>
      <c r="O51" s="58" t="s">
        <v>942</v>
      </c>
      <c r="Q51" s="19"/>
      <c r="R51" s="19"/>
      <c r="S51" s="32"/>
      <c r="T51" s="33"/>
    </row>
    <row r="52" spans="2:20">
      <c r="B52" s="45">
        <v>2021</v>
      </c>
      <c r="C52" s="43" t="s">
        <v>1011</v>
      </c>
      <c r="D52" s="43" t="s">
        <v>944</v>
      </c>
      <c r="E52" s="53" t="s">
        <v>938</v>
      </c>
      <c r="F52" s="54">
        <v>44317</v>
      </c>
      <c r="G52" s="59" t="s">
        <v>938</v>
      </c>
      <c r="H52" s="53" t="s">
        <v>938</v>
      </c>
      <c r="I52" s="53" t="s">
        <v>938</v>
      </c>
      <c r="J52" s="53" t="s">
        <v>938</v>
      </c>
      <c r="K52" s="56">
        <v>0</v>
      </c>
      <c r="L52" s="53">
        <v>4</v>
      </c>
      <c r="M52" s="57">
        <v>402285.40533677419</v>
      </c>
      <c r="N52" s="57">
        <v>402285.40533677419</v>
      </c>
      <c r="O52" s="58" t="s">
        <v>947</v>
      </c>
      <c r="Q52" s="28"/>
      <c r="R52" s="28"/>
      <c r="S52" s="34"/>
      <c r="T52" s="33"/>
    </row>
    <row r="53" spans="2:20">
      <c r="B53" s="45">
        <v>2021</v>
      </c>
      <c r="C53" s="43" t="s">
        <v>1012</v>
      </c>
      <c r="D53" s="43" t="s">
        <v>1001</v>
      </c>
      <c r="E53" s="53" t="s">
        <v>938</v>
      </c>
      <c r="F53" s="54">
        <v>44166</v>
      </c>
      <c r="G53" s="55">
        <v>44805</v>
      </c>
      <c r="H53" s="54">
        <v>44562</v>
      </c>
      <c r="I53" s="53">
        <v>21</v>
      </c>
      <c r="J53" s="53">
        <v>21</v>
      </c>
      <c r="K53" s="56">
        <v>7.6187923817353275E-3</v>
      </c>
      <c r="L53" s="53">
        <v>24</v>
      </c>
      <c r="M53" s="57">
        <v>896.56007399999999</v>
      </c>
      <c r="N53" s="57">
        <v>2877.8450622240807</v>
      </c>
      <c r="O53" s="58" t="s">
        <v>939</v>
      </c>
      <c r="Q53" s="19"/>
      <c r="R53" s="19"/>
      <c r="S53" s="32"/>
      <c r="T53" s="33"/>
    </row>
    <row r="54" spans="2:20">
      <c r="B54" s="45">
        <v>2023</v>
      </c>
      <c r="C54" s="43" t="s">
        <v>1013</v>
      </c>
      <c r="D54" s="43" t="s">
        <v>995</v>
      </c>
      <c r="E54" s="53" t="s">
        <v>938</v>
      </c>
      <c r="F54" s="54">
        <v>44166</v>
      </c>
      <c r="G54" s="59" t="s">
        <v>938</v>
      </c>
      <c r="H54" s="54">
        <v>44287</v>
      </c>
      <c r="I54" s="53" t="s">
        <v>938</v>
      </c>
      <c r="J54" s="53" t="s">
        <v>938</v>
      </c>
      <c r="K54" s="56">
        <v>0</v>
      </c>
      <c r="L54" s="53">
        <v>8</v>
      </c>
      <c r="M54" s="57">
        <v>22657.575332432432</v>
      </c>
      <c r="N54" s="57">
        <v>26196.686685714289</v>
      </c>
      <c r="O54" s="58" t="s">
        <v>947</v>
      </c>
      <c r="Q54" s="28"/>
      <c r="R54" s="28"/>
      <c r="S54" s="32"/>
      <c r="T54" s="33"/>
    </row>
    <row r="55" spans="2:20">
      <c r="B55" s="45">
        <v>2021</v>
      </c>
      <c r="C55" s="43" t="s">
        <v>1014</v>
      </c>
      <c r="D55" s="43" t="s">
        <v>944</v>
      </c>
      <c r="E55" s="53" t="s">
        <v>938</v>
      </c>
      <c r="F55" s="54">
        <v>44378</v>
      </c>
      <c r="G55" s="59" t="s">
        <v>938</v>
      </c>
      <c r="H55" s="54">
        <v>44378</v>
      </c>
      <c r="I55" s="53" t="s">
        <v>938</v>
      </c>
      <c r="J55" s="53" t="s">
        <v>938</v>
      </c>
      <c r="K55" s="56">
        <v>0</v>
      </c>
      <c r="L55" s="53">
        <v>0</v>
      </c>
      <c r="M55" s="60" t="s">
        <v>938</v>
      </c>
      <c r="N55" s="60" t="s">
        <v>938</v>
      </c>
      <c r="O55" s="58" t="s">
        <v>947</v>
      </c>
      <c r="Q55" s="28"/>
      <c r="R55" s="28"/>
      <c r="S55" s="34"/>
      <c r="T55" s="33"/>
    </row>
    <row r="56" spans="2:20">
      <c r="B56" s="45">
        <v>2024</v>
      </c>
      <c r="C56" s="43" t="s">
        <v>1015</v>
      </c>
      <c r="D56" s="43" t="s">
        <v>1016</v>
      </c>
      <c r="E56" s="53" t="s">
        <v>938</v>
      </c>
      <c r="F56" s="54">
        <v>45536</v>
      </c>
      <c r="G56" s="55">
        <v>45444</v>
      </c>
      <c r="H56" s="53" t="s">
        <v>938</v>
      </c>
      <c r="I56" s="53">
        <v>3</v>
      </c>
      <c r="J56" s="53">
        <v>3</v>
      </c>
      <c r="K56" s="56">
        <v>1.1545214555907775E-3</v>
      </c>
      <c r="L56" s="53">
        <v>2</v>
      </c>
      <c r="M56" s="57">
        <v>147.16103577512777</v>
      </c>
      <c r="N56" s="57">
        <v>147.16103577512777</v>
      </c>
      <c r="O56" s="58" t="s">
        <v>939</v>
      </c>
      <c r="Q56" s="19"/>
      <c r="R56" s="28"/>
      <c r="S56" s="32"/>
      <c r="T56" s="33"/>
    </row>
    <row r="57" spans="2:20">
      <c r="B57" s="45">
        <v>2024</v>
      </c>
      <c r="C57" s="43" t="s">
        <v>1017</v>
      </c>
      <c r="D57" s="43" t="s">
        <v>1018</v>
      </c>
      <c r="E57" s="53" t="s">
        <v>938</v>
      </c>
      <c r="F57" s="54">
        <v>16438</v>
      </c>
      <c r="G57" s="55">
        <v>37012</v>
      </c>
      <c r="H57" s="54">
        <v>27668</v>
      </c>
      <c r="I57" s="53">
        <v>676</v>
      </c>
      <c r="J57" s="53">
        <v>676</v>
      </c>
      <c r="K57" s="56">
        <v>6.9082156979929046E-2</v>
      </c>
      <c r="L57" s="53">
        <v>31</v>
      </c>
      <c r="M57" s="57">
        <v>2.819267411865864</v>
      </c>
      <c r="N57" s="57">
        <v>16.058786949225304</v>
      </c>
      <c r="O57" s="58" t="s">
        <v>939</v>
      </c>
      <c r="Q57" s="19"/>
      <c r="R57" s="19"/>
      <c r="S57" s="32"/>
      <c r="T57" s="33"/>
    </row>
    <row r="58" spans="2:20">
      <c r="B58" s="45">
        <v>2024</v>
      </c>
      <c r="C58" s="43" t="s">
        <v>1019</v>
      </c>
      <c r="D58" s="43" t="s">
        <v>944</v>
      </c>
      <c r="E58" s="53" t="s">
        <v>938</v>
      </c>
      <c r="F58" s="54">
        <v>43313</v>
      </c>
      <c r="G58" s="59" t="s">
        <v>938</v>
      </c>
      <c r="H58" s="54">
        <v>43313</v>
      </c>
      <c r="I58" s="53" t="s">
        <v>938</v>
      </c>
      <c r="J58" s="53" t="s">
        <v>938</v>
      </c>
      <c r="K58" s="56">
        <v>0</v>
      </c>
      <c r="L58" s="53">
        <v>13</v>
      </c>
      <c r="M58" s="57">
        <v>247.24392913888889</v>
      </c>
      <c r="N58" s="57">
        <v>328.33719552631578</v>
      </c>
      <c r="O58" s="58" t="s">
        <v>947</v>
      </c>
      <c r="Q58" s="28"/>
      <c r="R58" s="28"/>
      <c r="S58" s="32"/>
      <c r="T58" s="33"/>
    </row>
    <row r="59" spans="2:20">
      <c r="B59" s="45">
        <v>2023</v>
      </c>
      <c r="C59" s="43" t="s">
        <v>1020</v>
      </c>
      <c r="D59" s="43" t="s">
        <v>1021</v>
      </c>
      <c r="E59" s="53" t="s">
        <v>938</v>
      </c>
      <c r="F59" s="54">
        <v>37500</v>
      </c>
      <c r="G59" s="59" t="s">
        <v>938</v>
      </c>
      <c r="H59" s="53" t="s">
        <v>938</v>
      </c>
      <c r="I59" s="53" t="s">
        <v>938</v>
      </c>
      <c r="J59" s="53" t="s">
        <v>938</v>
      </c>
      <c r="K59" s="56">
        <v>0</v>
      </c>
      <c r="L59" s="53">
        <v>14</v>
      </c>
      <c r="M59" s="57">
        <v>29.735832607063756</v>
      </c>
      <c r="N59" s="57">
        <v>29.735832607063756</v>
      </c>
      <c r="O59" s="58" t="s">
        <v>947</v>
      </c>
      <c r="Q59" s="28"/>
      <c r="R59" s="28"/>
      <c r="S59" s="34"/>
      <c r="T59" s="33"/>
    </row>
    <row r="60" spans="2:20">
      <c r="B60" s="45">
        <v>2024</v>
      </c>
      <c r="C60" s="43" t="s">
        <v>1022</v>
      </c>
      <c r="D60" s="43" t="s">
        <v>937</v>
      </c>
      <c r="E60" s="53" t="s">
        <v>938</v>
      </c>
      <c r="F60" s="54">
        <v>45231</v>
      </c>
      <c r="G60" s="55">
        <v>45536</v>
      </c>
      <c r="H60" s="54">
        <v>45566</v>
      </c>
      <c r="I60" s="53">
        <v>10</v>
      </c>
      <c r="J60" s="53">
        <v>10</v>
      </c>
      <c r="K60" s="56">
        <v>2.1506683000312789E-4</v>
      </c>
      <c r="L60" s="53">
        <v>11</v>
      </c>
      <c r="M60" s="57">
        <v>389.74984018724876</v>
      </c>
      <c r="N60" s="57">
        <v>1432.29679539267</v>
      </c>
      <c r="O60" s="58" t="s">
        <v>939</v>
      </c>
      <c r="Q60" s="19"/>
      <c r="R60" s="28"/>
      <c r="S60" s="32"/>
      <c r="T60" s="33"/>
    </row>
    <row r="61" spans="2:20">
      <c r="B61" s="45">
        <v>2022</v>
      </c>
      <c r="C61" s="43" t="s">
        <v>1023</v>
      </c>
      <c r="D61" s="43" t="s">
        <v>1024</v>
      </c>
      <c r="E61" s="53" t="s">
        <v>938</v>
      </c>
      <c r="F61" s="54">
        <v>44774</v>
      </c>
      <c r="G61" s="55">
        <v>44986</v>
      </c>
      <c r="H61" s="54">
        <v>44927</v>
      </c>
      <c r="I61" s="53">
        <v>7</v>
      </c>
      <c r="J61" s="53">
        <v>7</v>
      </c>
      <c r="K61" s="56">
        <v>1.0888143932141779E-5</v>
      </c>
      <c r="L61" s="53">
        <v>11</v>
      </c>
      <c r="M61" s="57">
        <v>759.59191999999996</v>
      </c>
      <c r="N61" s="57">
        <v>895.23802959349598</v>
      </c>
      <c r="O61" s="58" t="s">
        <v>939</v>
      </c>
      <c r="Q61" s="19"/>
      <c r="R61" s="19"/>
      <c r="S61" s="32"/>
      <c r="T61" s="33"/>
    </row>
    <row r="62" spans="2:20" ht="32.25" customHeight="1">
      <c r="B62" s="45">
        <v>2022</v>
      </c>
      <c r="C62" s="43" t="s">
        <v>1025</v>
      </c>
      <c r="D62" s="43" t="s">
        <v>944</v>
      </c>
      <c r="E62" s="53" t="s">
        <v>938</v>
      </c>
      <c r="F62" s="54">
        <v>44317</v>
      </c>
      <c r="G62" s="59" t="s">
        <v>938</v>
      </c>
      <c r="H62" s="53" t="s">
        <v>938</v>
      </c>
      <c r="I62" s="53" t="s">
        <v>938</v>
      </c>
      <c r="J62" s="53" t="s">
        <v>938</v>
      </c>
      <c r="K62" s="56">
        <v>0</v>
      </c>
      <c r="L62" s="53">
        <v>3</v>
      </c>
      <c r="M62" s="57">
        <v>237303.80948930816</v>
      </c>
      <c r="N62" s="57">
        <v>292982.65474465408</v>
      </c>
      <c r="O62" s="58" t="s">
        <v>947</v>
      </c>
      <c r="Q62" s="28"/>
      <c r="R62" s="28"/>
      <c r="S62" s="32"/>
      <c r="T62" s="33"/>
    </row>
    <row r="63" spans="2:20">
      <c r="B63" s="45">
        <v>2022</v>
      </c>
      <c r="C63" s="43" t="s">
        <v>1026</v>
      </c>
      <c r="D63" s="43" t="s">
        <v>1027</v>
      </c>
      <c r="E63" s="53" t="s">
        <v>938</v>
      </c>
      <c r="F63" s="54">
        <v>44197</v>
      </c>
      <c r="G63" s="59" t="s">
        <v>938</v>
      </c>
      <c r="H63" s="54">
        <v>44228</v>
      </c>
      <c r="I63" s="53" t="s">
        <v>938</v>
      </c>
      <c r="J63" s="53" t="s">
        <v>938</v>
      </c>
      <c r="K63" s="56">
        <v>0</v>
      </c>
      <c r="L63" s="53">
        <v>10</v>
      </c>
      <c r="M63" s="57">
        <v>63557.076000000001</v>
      </c>
      <c r="N63" s="57">
        <v>91410.411230769241</v>
      </c>
      <c r="O63" s="58" t="s">
        <v>947</v>
      </c>
      <c r="Q63" s="28"/>
      <c r="R63" s="28"/>
      <c r="S63" s="32"/>
      <c r="T63" s="33"/>
    </row>
    <row r="64" spans="2:20">
      <c r="B64" s="45">
        <v>2021</v>
      </c>
      <c r="C64" s="43" t="s">
        <v>1028</v>
      </c>
      <c r="D64" s="43" t="s">
        <v>944</v>
      </c>
      <c r="E64" s="53" t="s">
        <v>938</v>
      </c>
      <c r="F64" s="54">
        <v>44075</v>
      </c>
      <c r="G64" s="59" t="s">
        <v>938</v>
      </c>
      <c r="H64" s="54">
        <v>44075</v>
      </c>
      <c r="I64" s="53" t="s">
        <v>938</v>
      </c>
      <c r="J64" s="53" t="s">
        <v>938</v>
      </c>
      <c r="K64" s="56">
        <v>0</v>
      </c>
      <c r="L64" s="53">
        <v>3</v>
      </c>
      <c r="M64" s="57">
        <v>4547.2625100000005</v>
      </c>
      <c r="N64" s="57">
        <v>5716.7511990000003</v>
      </c>
      <c r="O64" s="58" t="s">
        <v>947</v>
      </c>
      <c r="Q64" s="28"/>
      <c r="R64" s="28"/>
      <c r="S64" s="32"/>
      <c r="T64" s="33"/>
    </row>
    <row r="65" spans="2:20">
      <c r="B65" s="45">
        <v>2022</v>
      </c>
      <c r="C65" s="43" t="s">
        <v>1029</v>
      </c>
      <c r="D65" s="43" t="s">
        <v>1030</v>
      </c>
      <c r="E65" s="53" t="s">
        <v>938</v>
      </c>
      <c r="F65" s="54">
        <v>44927</v>
      </c>
      <c r="G65" s="55">
        <v>45352</v>
      </c>
      <c r="H65" s="54">
        <v>45689</v>
      </c>
      <c r="I65" s="53">
        <v>14</v>
      </c>
      <c r="J65" s="53">
        <v>8</v>
      </c>
      <c r="K65" s="56">
        <v>5.9502169465443092E-4</v>
      </c>
      <c r="L65" s="53">
        <v>6</v>
      </c>
      <c r="M65" s="57">
        <v>23019.269112000002</v>
      </c>
      <c r="N65" s="57">
        <v>31824.452000000001</v>
      </c>
      <c r="O65" s="58" t="s">
        <v>951</v>
      </c>
      <c r="Q65" s="28"/>
      <c r="R65" s="28"/>
      <c r="S65" s="34"/>
      <c r="T65" s="33"/>
    </row>
    <row r="66" spans="2:20">
      <c r="B66" s="45">
        <v>2023</v>
      </c>
      <c r="C66" s="43" t="s">
        <v>1031</v>
      </c>
      <c r="D66" s="43" t="s">
        <v>1032</v>
      </c>
      <c r="E66" s="53" t="s">
        <v>938</v>
      </c>
      <c r="F66" s="54">
        <v>44927</v>
      </c>
      <c r="G66" s="59" t="s">
        <v>938</v>
      </c>
      <c r="H66" s="53" t="s">
        <v>938</v>
      </c>
      <c r="I66" s="53" t="s">
        <v>938</v>
      </c>
      <c r="J66" s="53" t="s">
        <v>938</v>
      </c>
      <c r="K66" s="56">
        <v>0</v>
      </c>
      <c r="L66" s="53">
        <v>10</v>
      </c>
      <c r="M66" s="57">
        <v>5748.3778000000002</v>
      </c>
      <c r="N66" s="57">
        <v>7357.6574739130438</v>
      </c>
      <c r="O66" s="58" t="s">
        <v>947</v>
      </c>
      <c r="Q66" s="28"/>
      <c r="R66" s="28"/>
      <c r="S66" s="32"/>
      <c r="T66" s="33"/>
    </row>
    <row r="67" spans="2:20">
      <c r="B67" s="45">
        <v>2022</v>
      </c>
      <c r="C67" s="43" t="s">
        <v>1033</v>
      </c>
      <c r="D67" s="43" t="s">
        <v>1024</v>
      </c>
      <c r="E67" s="53" t="s">
        <v>938</v>
      </c>
      <c r="F67" s="54">
        <v>44531</v>
      </c>
      <c r="G67" s="55">
        <v>44927</v>
      </c>
      <c r="H67" s="54">
        <v>44531</v>
      </c>
      <c r="I67" s="53">
        <v>13</v>
      </c>
      <c r="J67" s="53">
        <v>13</v>
      </c>
      <c r="K67" s="56">
        <v>5.2820215281452285E-3</v>
      </c>
      <c r="L67" s="53">
        <v>20</v>
      </c>
      <c r="M67" s="57">
        <v>3.6230789883268484</v>
      </c>
      <c r="N67" s="57">
        <v>282.99614062500001</v>
      </c>
      <c r="O67" s="58" t="s">
        <v>939</v>
      </c>
      <c r="Q67" s="19"/>
      <c r="R67" s="28"/>
      <c r="S67" s="32"/>
      <c r="T67" s="33"/>
    </row>
    <row r="68" spans="2:20">
      <c r="B68" s="45">
        <v>2022</v>
      </c>
      <c r="C68" s="43" t="s">
        <v>1034</v>
      </c>
      <c r="D68" s="43" t="s">
        <v>1035</v>
      </c>
      <c r="E68" s="53" t="s">
        <v>938</v>
      </c>
      <c r="F68" s="54">
        <v>44713</v>
      </c>
      <c r="G68" s="55">
        <v>45139</v>
      </c>
      <c r="H68" s="54">
        <v>44713</v>
      </c>
      <c r="I68" s="53">
        <v>14</v>
      </c>
      <c r="J68" s="53">
        <v>14</v>
      </c>
      <c r="K68" s="56">
        <v>5.0613281618505368E-3</v>
      </c>
      <c r="L68" s="53">
        <v>17</v>
      </c>
      <c r="M68" s="57">
        <v>53.515229680024468</v>
      </c>
      <c r="N68" s="57">
        <v>73.50803680514565</v>
      </c>
      <c r="O68" s="58" t="s">
        <v>951</v>
      </c>
      <c r="Q68" s="19"/>
      <c r="R68" s="19"/>
      <c r="S68" s="32"/>
      <c r="T68" s="33"/>
    </row>
    <row r="69" spans="2:20">
      <c r="B69" s="45">
        <v>2024</v>
      </c>
      <c r="C69" s="43" t="s">
        <v>1036</v>
      </c>
      <c r="D69" s="43" t="s">
        <v>957</v>
      </c>
      <c r="E69" s="53" t="s">
        <v>938</v>
      </c>
      <c r="F69" s="54">
        <v>41456</v>
      </c>
      <c r="G69" s="59" t="s">
        <v>938</v>
      </c>
      <c r="H69" s="54">
        <v>41791</v>
      </c>
      <c r="I69" s="53" t="s">
        <v>938</v>
      </c>
      <c r="J69" s="53" t="s">
        <v>938</v>
      </c>
      <c r="K69" s="56">
        <v>0</v>
      </c>
      <c r="L69" s="53">
        <v>11</v>
      </c>
      <c r="M69" s="57">
        <v>2444.289545116279</v>
      </c>
      <c r="N69" s="57">
        <v>2444.289545116279</v>
      </c>
      <c r="O69" s="58" t="s">
        <v>947</v>
      </c>
      <c r="Q69" s="28"/>
      <c r="R69" s="28"/>
      <c r="S69" s="32"/>
      <c r="T69" s="33"/>
    </row>
    <row r="70" spans="2:20">
      <c r="B70" s="45">
        <v>2023</v>
      </c>
      <c r="C70" s="43" t="s">
        <v>1037</v>
      </c>
      <c r="D70" s="43" t="s">
        <v>999</v>
      </c>
      <c r="E70" s="53" t="s">
        <v>938</v>
      </c>
      <c r="F70" s="54">
        <v>45047</v>
      </c>
      <c r="G70" s="55">
        <v>45200</v>
      </c>
      <c r="H70" s="54">
        <v>45231</v>
      </c>
      <c r="I70" s="53">
        <v>5</v>
      </c>
      <c r="J70" s="53">
        <v>5</v>
      </c>
      <c r="K70" s="56">
        <v>1.2909583255948185E-3</v>
      </c>
      <c r="L70" s="53">
        <v>16</v>
      </c>
      <c r="M70" s="57">
        <v>339.38784882456139</v>
      </c>
      <c r="N70" s="57">
        <v>906.0728158951315</v>
      </c>
      <c r="O70" s="58" t="s">
        <v>939</v>
      </c>
      <c r="Q70" s="19"/>
      <c r="R70" s="19"/>
      <c r="S70" s="32"/>
      <c r="T70" s="33"/>
    </row>
    <row r="71" spans="2:20">
      <c r="B71" s="45">
        <v>2022</v>
      </c>
      <c r="C71" s="43" t="s">
        <v>1038</v>
      </c>
      <c r="D71" s="43" t="s">
        <v>944</v>
      </c>
      <c r="E71" s="53" t="s">
        <v>938</v>
      </c>
      <c r="F71" s="54">
        <v>41030</v>
      </c>
      <c r="G71" s="59" t="s">
        <v>938</v>
      </c>
      <c r="H71" s="54">
        <v>43374</v>
      </c>
      <c r="I71" s="53" t="s">
        <v>938</v>
      </c>
      <c r="J71" s="53" t="s">
        <v>938</v>
      </c>
      <c r="K71" s="56">
        <v>0</v>
      </c>
      <c r="L71" s="53">
        <v>17</v>
      </c>
      <c r="M71" s="57">
        <v>1244.5257034266847</v>
      </c>
      <c r="N71" s="57">
        <v>1840.0497616935484</v>
      </c>
      <c r="O71" s="58" t="s">
        <v>947</v>
      </c>
      <c r="Q71" s="28"/>
      <c r="R71" s="28"/>
      <c r="S71" s="32"/>
      <c r="T71" s="33"/>
    </row>
    <row r="72" spans="2:20">
      <c r="B72" s="45">
        <v>2024</v>
      </c>
      <c r="C72" s="43" t="s">
        <v>1039</v>
      </c>
      <c r="D72" s="43" t="s">
        <v>944</v>
      </c>
      <c r="E72" s="53" t="s">
        <v>938</v>
      </c>
      <c r="F72" s="54">
        <v>45017</v>
      </c>
      <c r="G72" s="55">
        <v>45658</v>
      </c>
      <c r="H72" s="54">
        <v>45170</v>
      </c>
      <c r="I72" s="53">
        <v>21</v>
      </c>
      <c r="J72" s="53">
        <v>21</v>
      </c>
      <c r="K72" s="56">
        <v>0</v>
      </c>
      <c r="L72" s="53">
        <v>8</v>
      </c>
      <c r="M72" s="57">
        <v>135.21406721044045</v>
      </c>
      <c r="N72" s="57">
        <v>227.41928000000001</v>
      </c>
      <c r="O72" s="58" t="s">
        <v>947</v>
      </c>
      <c r="Q72" s="28"/>
      <c r="R72" s="28"/>
      <c r="S72" s="32"/>
      <c r="T72" s="33"/>
    </row>
    <row r="73" spans="2:20">
      <c r="B73" s="45">
        <v>2022</v>
      </c>
      <c r="C73" s="43" t="s">
        <v>1040</v>
      </c>
      <c r="D73" s="43" t="s">
        <v>1024</v>
      </c>
      <c r="E73" s="53" t="s">
        <v>938</v>
      </c>
      <c r="F73" s="54">
        <v>44531</v>
      </c>
      <c r="G73" s="55">
        <v>44562</v>
      </c>
      <c r="H73" s="54">
        <v>44531</v>
      </c>
      <c r="I73" s="53">
        <v>1</v>
      </c>
      <c r="J73" s="53">
        <v>1</v>
      </c>
      <c r="K73" s="56">
        <v>6.0150579115892354E-2</v>
      </c>
      <c r="L73" s="53">
        <v>29</v>
      </c>
      <c r="M73" s="57">
        <v>23.175010920634922</v>
      </c>
      <c r="N73" s="57">
        <v>41.349065043615042</v>
      </c>
      <c r="O73" s="58" t="s">
        <v>939</v>
      </c>
      <c r="Q73" s="19"/>
      <c r="R73" s="28"/>
      <c r="S73" s="32"/>
      <c r="T73" s="33"/>
    </row>
    <row r="74" spans="2:20">
      <c r="B74" s="45">
        <v>2023</v>
      </c>
      <c r="C74" s="43" t="s">
        <v>1041</v>
      </c>
      <c r="D74" s="43" t="s">
        <v>1042</v>
      </c>
      <c r="E74" s="53" t="s">
        <v>938</v>
      </c>
      <c r="F74" s="54">
        <v>45170</v>
      </c>
      <c r="G74" s="59" t="s">
        <v>938</v>
      </c>
      <c r="H74" s="54">
        <v>45170</v>
      </c>
      <c r="I74" s="53" t="s">
        <v>938</v>
      </c>
      <c r="J74" s="53" t="s">
        <v>938</v>
      </c>
      <c r="K74" s="56">
        <v>0</v>
      </c>
      <c r="L74" s="53">
        <v>10</v>
      </c>
      <c r="M74" s="57">
        <v>320.9742776612556</v>
      </c>
      <c r="N74" s="57">
        <v>748.4849876578852</v>
      </c>
      <c r="O74" s="58" t="s">
        <v>947</v>
      </c>
      <c r="Q74" s="28"/>
      <c r="R74" s="28"/>
      <c r="S74" s="32"/>
      <c r="T74" s="33"/>
    </row>
    <row r="75" spans="2:20">
      <c r="B75" s="45">
        <v>2023</v>
      </c>
      <c r="C75" s="43" t="s">
        <v>1043</v>
      </c>
      <c r="D75" s="43" t="s">
        <v>1032</v>
      </c>
      <c r="E75" s="53" t="s">
        <v>938</v>
      </c>
      <c r="F75" s="54">
        <v>44378</v>
      </c>
      <c r="G75" s="55">
        <v>45748</v>
      </c>
      <c r="H75" s="53" t="s">
        <v>938</v>
      </c>
      <c r="I75" s="53">
        <v>45</v>
      </c>
      <c r="J75" s="53">
        <v>45</v>
      </c>
      <c r="K75" s="56">
        <v>0</v>
      </c>
      <c r="L75" s="53">
        <v>12</v>
      </c>
      <c r="M75" s="57">
        <v>609.30616999999995</v>
      </c>
      <c r="N75" s="57">
        <v>901.36661711728402</v>
      </c>
      <c r="O75" s="58" t="s">
        <v>947</v>
      </c>
      <c r="Q75" s="28"/>
      <c r="R75" s="28"/>
      <c r="S75" s="32"/>
      <c r="T75" s="33"/>
    </row>
    <row r="76" spans="2:20">
      <c r="B76" s="45">
        <v>2024</v>
      </c>
      <c r="C76" s="43" t="s">
        <v>1044</v>
      </c>
      <c r="D76" s="43" t="s">
        <v>957</v>
      </c>
      <c r="E76" s="53" t="s">
        <v>938</v>
      </c>
      <c r="F76" s="54">
        <v>44501</v>
      </c>
      <c r="G76" s="59" t="s">
        <v>938</v>
      </c>
      <c r="H76" s="54">
        <v>44805</v>
      </c>
      <c r="I76" s="53" t="s">
        <v>938</v>
      </c>
      <c r="J76" s="53" t="s">
        <v>938</v>
      </c>
      <c r="K76" s="56">
        <v>0</v>
      </c>
      <c r="L76" s="53">
        <v>12</v>
      </c>
      <c r="M76" s="57">
        <v>4111.8961082969436</v>
      </c>
      <c r="N76" s="57">
        <v>4774.5012964285715</v>
      </c>
      <c r="O76" s="58" t="s">
        <v>947</v>
      </c>
      <c r="Q76" s="28"/>
      <c r="R76" s="28"/>
      <c r="S76" s="32"/>
      <c r="T76" s="33"/>
    </row>
    <row r="77" spans="2:20">
      <c r="B77" s="45">
        <v>2021</v>
      </c>
      <c r="C77" s="43" t="s">
        <v>1045</v>
      </c>
      <c r="D77" s="43" t="s">
        <v>1046</v>
      </c>
      <c r="E77" s="53" t="s">
        <v>938</v>
      </c>
      <c r="F77" s="54">
        <v>41395</v>
      </c>
      <c r="G77" s="55">
        <v>44562</v>
      </c>
      <c r="H77" s="54">
        <v>41395</v>
      </c>
      <c r="I77" s="53">
        <v>104</v>
      </c>
      <c r="J77" s="53">
        <v>104</v>
      </c>
      <c r="K77" s="56">
        <v>2.7102919155400817E-4</v>
      </c>
      <c r="L77" s="53">
        <v>5</v>
      </c>
      <c r="M77" s="57">
        <v>1.4507629999999998</v>
      </c>
      <c r="N77" s="57">
        <v>10.650587000000002</v>
      </c>
      <c r="O77" s="58" t="s">
        <v>942</v>
      </c>
      <c r="Q77" s="28"/>
      <c r="R77" s="19"/>
      <c r="S77" s="32"/>
      <c r="T77" s="33"/>
    </row>
    <row r="78" spans="2:20">
      <c r="B78" s="45">
        <v>2022</v>
      </c>
      <c r="C78" s="43" t="s">
        <v>1047</v>
      </c>
      <c r="D78" s="43" t="s">
        <v>941</v>
      </c>
      <c r="E78" s="53" t="s">
        <v>938</v>
      </c>
      <c r="F78" s="54">
        <v>45231</v>
      </c>
      <c r="G78" s="59" t="s">
        <v>938</v>
      </c>
      <c r="H78" s="54">
        <v>45231</v>
      </c>
      <c r="I78" s="53" t="s">
        <v>938</v>
      </c>
      <c r="J78" s="53" t="s">
        <v>938</v>
      </c>
      <c r="K78" s="56">
        <v>0</v>
      </c>
      <c r="L78" s="53">
        <v>1</v>
      </c>
      <c r="M78" s="60" t="s">
        <v>938</v>
      </c>
      <c r="N78" s="60" t="s">
        <v>938</v>
      </c>
      <c r="O78" s="58" t="s">
        <v>947</v>
      </c>
      <c r="Q78" s="28"/>
      <c r="R78" s="28"/>
      <c r="S78" s="34"/>
      <c r="T78" s="33"/>
    </row>
    <row r="79" spans="2:20">
      <c r="B79" s="45">
        <v>2022</v>
      </c>
      <c r="C79" s="43" t="s">
        <v>1048</v>
      </c>
      <c r="D79" s="43" t="s">
        <v>962</v>
      </c>
      <c r="E79" s="53" t="s">
        <v>938</v>
      </c>
      <c r="F79" s="54">
        <v>44378</v>
      </c>
      <c r="G79" s="59" t="s">
        <v>938</v>
      </c>
      <c r="H79" s="54">
        <v>44378</v>
      </c>
      <c r="I79" s="53" t="s">
        <v>938</v>
      </c>
      <c r="J79" s="53" t="s">
        <v>938</v>
      </c>
      <c r="K79" s="56">
        <v>0</v>
      </c>
      <c r="L79" s="53">
        <v>15</v>
      </c>
      <c r="M79" s="57">
        <v>2956.8939627499999</v>
      </c>
      <c r="N79" s="57">
        <v>4508.1993742816094</v>
      </c>
      <c r="O79" s="58" t="s">
        <v>947</v>
      </c>
      <c r="Q79" s="28"/>
      <c r="R79" s="28"/>
      <c r="S79" s="32"/>
      <c r="T79" s="33"/>
    </row>
    <row r="80" spans="2:20">
      <c r="B80" s="45">
        <v>2022</v>
      </c>
      <c r="C80" s="43" t="s">
        <v>1049</v>
      </c>
      <c r="D80" s="43" t="s">
        <v>957</v>
      </c>
      <c r="E80" s="53" t="s">
        <v>938</v>
      </c>
      <c r="F80" s="54">
        <v>43282</v>
      </c>
      <c r="G80" s="59" t="s">
        <v>938</v>
      </c>
      <c r="H80" s="54">
        <v>43282</v>
      </c>
      <c r="I80" s="53" t="s">
        <v>938</v>
      </c>
      <c r="J80" s="53" t="s">
        <v>938</v>
      </c>
      <c r="K80" s="56">
        <v>0</v>
      </c>
      <c r="L80" s="53">
        <v>5</v>
      </c>
      <c r="M80" s="57">
        <v>398.45115505362776</v>
      </c>
      <c r="N80" s="57">
        <v>475.8615903739838</v>
      </c>
      <c r="O80" s="58" t="s">
        <v>947</v>
      </c>
      <c r="Q80" s="28"/>
      <c r="R80" s="28"/>
      <c r="S80" s="32"/>
      <c r="T80" s="33"/>
    </row>
    <row r="81" spans="2:20">
      <c r="B81" s="45">
        <v>2021</v>
      </c>
      <c r="C81" s="43" t="s">
        <v>1050</v>
      </c>
      <c r="D81" s="43" t="s">
        <v>944</v>
      </c>
      <c r="E81" s="53" t="s">
        <v>938</v>
      </c>
      <c r="F81" s="54">
        <v>43952</v>
      </c>
      <c r="G81" s="59" t="s">
        <v>938</v>
      </c>
      <c r="H81" s="54">
        <v>43952</v>
      </c>
      <c r="I81" s="53" t="s">
        <v>938</v>
      </c>
      <c r="J81" s="53" t="s">
        <v>938</v>
      </c>
      <c r="K81" s="56">
        <v>0</v>
      </c>
      <c r="L81" s="53">
        <v>18</v>
      </c>
      <c r="M81" s="57">
        <v>0.10654285714285715</v>
      </c>
      <c r="N81" s="57">
        <v>722.30729999999994</v>
      </c>
      <c r="O81" s="58" t="s">
        <v>947</v>
      </c>
      <c r="Q81" s="28"/>
      <c r="R81" s="28"/>
      <c r="S81" s="32"/>
      <c r="T81" s="33"/>
    </row>
    <row r="82" spans="2:20">
      <c r="B82" s="45">
        <v>2024</v>
      </c>
      <c r="C82" s="43" t="s">
        <v>1051</v>
      </c>
      <c r="D82" s="43" t="s">
        <v>967</v>
      </c>
      <c r="E82" s="53" t="s">
        <v>938</v>
      </c>
      <c r="F82" s="54">
        <v>45170</v>
      </c>
      <c r="G82" s="59" t="s">
        <v>938</v>
      </c>
      <c r="H82" s="54">
        <v>45170</v>
      </c>
      <c r="I82" s="53" t="s">
        <v>938</v>
      </c>
      <c r="J82" s="53" t="s">
        <v>938</v>
      </c>
      <c r="K82" s="56">
        <v>0</v>
      </c>
      <c r="L82" s="53">
        <v>1</v>
      </c>
      <c r="M82" s="60" t="s">
        <v>938</v>
      </c>
      <c r="N82" s="60" t="s">
        <v>938</v>
      </c>
      <c r="O82" s="58" t="s">
        <v>947</v>
      </c>
      <c r="Q82" s="28"/>
      <c r="R82" s="28"/>
      <c r="S82" s="34"/>
      <c r="T82" s="33"/>
    </row>
    <row r="83" spans="2:20">
      <c r="B83" s="45">
        <v>2021</v>
      </c>
      <c r="C83" s="43" t="s">
        <v>1052</v>
      </c>
      <c r="D83" s="43" t="s">
        <v>995</v>
      </c>
      <c r="E83" s="53" t="s">
        <v>938</v>
      </c>
      <c r="F83" s="54">
        <v>42430</v>
      </c>
      <c r="G83" s="55">
        <v>44562</v>
      </c>
      <c r="H83" s="54">
        <v>43770</v>
      </c>
      <c r="I83" s="53">
        <v>70</v>
      </c>
      <c r="J83" s="53">
        <v>70</v>
      </c>
      <c r="K83" s="56">
        <v>1.2787785554070662E-3</v>
      </c>
      <c r="L83" s="53">
        <v>18</v>
      </c>
      <c r="M83" s="57">
        <v>2.0487933764992126</v>
      </c>
      <c r="N83" s="57">
        <v>14.578711627249856</v>
      </c>
      <c r="O83" s="58" t="s">
        <v>939</v>
      </c>
      <c r="Q83" s="19"/>
      <c r="R83" s="28"/>
      <c r="S83" s="32"/>
      <c r="T83" s="33"/>
    </row>
    <row r="84" spans="2:20">
      <c r="B84" s="45">
        <v>2021</v>
      </c>
      <c r="C84" s="43" t="s">
        <v>1053</v>
      </c>
      <c r="D84" s="43" t="s">
        <v>995</v>
      </c>
      <c r="E84" s="53" t="s">
        <v>938</v>
      </c>
      <c r="F84" s="54">
        <v>44287</v>
      </c>
      <c r="G84" s="59" t="s">
        <v>938</v>
      </c>
      <c r="H84" s="54">
        <v>44287</v>
      </c>
      <c r="I84" s="53" t="s">
        <v>938</v>
      </c>
      <c r="J84" s="53" t="s">
        <v>938</v>
      </c>
      <c r="K84" s="56">
        <v>0</v>
      </c>
      <c r="L84" s="53">
        <v>21</v>
      </c>
      <c r="M84" s="57">
        <v>32.376810545149567</v>
      </c>
      <c r="N84" s="57">
        <v>46.86774506817892</v>
      </c>
      <c r="O84" s="58" t="s">
        <v>947</v>
      </c>
      <c r="Q84" s="28"/>
      <c r="R84" s="28"/>
      <c r="S84" s="32"/>
      <c r="T84" s="33"/>
    </row>
    <row r="85" spans="2:20">
      <c r="B85" s="45">
        <v>2021</v>
      </c>
      <c r="C85" s="43" t="s">
        <v>1054</v>
      </c>
      <c r="D85" s="43" t="s">
        <v>944</v>
      </c>
      <c r="E85" s="53" t="s">
        <v>938</v>
      </c>
      <c r="F85" s="54">
        <v>44136</v>
      </c>
      <c r="G85" s="55">
        <v>44621</v>
      </c>
      <c r="H85" s="54">
        <v>44136</v>
      </c>
      <c r="I85" s="53">
        <v>16</v>
      </c>
      <c r="J85" s="53">
        <v>16</v>
      </c>
      <c r="K85" s="56">
        <v>2.4799887614360952E-4</v>
      </c>
      <c r="L85" s="53">
        <v>14</v>
      </c>
      <c r="M85" s="57">
        <v>40.168849382716047</v>
      </c>
      <c r="N85" s="57">
        <v>57.003077777777783</v>
      </c>
      <c r="O85" s="58" t="s">
        <v>939</v>
      </c>
      <c r="Q85" s="19"/>
      <c r="R85" s="19"/>
      <c r="S85" s="32"/>
      <c r="T85" s="33"/>
    </row>
    <row r="86" spans="2:20">
      <c r="B86" s="45">
        <v>2023</v>
      </c>
      <c r="C86" s="43" t="s">
        <v>1055</v>
      </c>
      <c r="D86" s="43" t="s">
        <v>944</v>
      </c>
      <c r="E86" s="53" t="s">
        <v>938</v>
      </c>
      <c r="F86" s="54">
        <v>44621</v>
      </c>
      <c r="G86" s="55">
        <v>45323</v>
      </c>
      <c r="H86" s="54">
        <v>44621</v>
      </c>
      <c r="I86" s="53">
        <v>23</v>
      </c>
      <c r="J86" s="53">
        <v>23</v>
      </c>
      <c r="K86" s="56">
        <v>5.3928824289371452E-3</v>
      </c>
      <c r="L86" s="53">
        <v>11</v>
      </c>
      <c r="M86" s="57">
        <v>8277.9863171137822</v>
      </c>
      <c r="N86" s="57">
        <v>9058.5487791666674</v>
      </c>
      <c r="O86" s="58" t="s">
        <v>942</v>
      </c>
      <c r="Q86" s="19"/>
      <c r="R86" s="19"/>
      <c r="S86" s="32"/>
      <c r="T86" s="33"/>
    </row>
    <row r="87" spans="2:20">
      <c r="B87" s="45">
        <v>2023</v>
      </c>
      <c r="C87" s="43" t="s">
        <v>1056</v>
      </c>
      <c r="D87" s="43" t="s">
        <v>1057</v>
      </c>
      <c r="E87" s="53" t="s">
        <v>938</v>
      </c>
      <c r="F87" s="54">
        <v>43525</v>
      </c>
      <c r="G87" s="55">
        <v>45323</v>
      </c>
      <c r="H87" s="54">
        <v>44197</v>
      </c>
      <c r="I87" s="53">
        <v>59</v>
      </c>
      <c r="J87" s="53">
        <v>59</v>
      </c>
      <c r="K87" s="56">
        <v>4.5894002187068274E-3</v>
      </c>
      <c r="L87" s="53">
        <v>26</v>
      </c>
      <c r="M87" s="57">
        <v>3.5454184615384619</v>
      </c>
      <c r="N87" s="57">
        <v>6.6641343151348584</v>
      </c>
      <c r="O87" s="58" t="s">
        <v>939</v>
      </c>
      <c r="Q87" s="19"/>
      <c r="R87" s="19"/>
      <c r="S87" s="32"/>
      <c r="T87" s="33"/>
    </row>
    <row r="88" spans="2:20">
      <c r="B88" s="45">
        <v>2023</v>
      </c>
      <c r="C88" s="43" t="s">
        <v>1058</v>
      </c>
      <c r="D88" s="43" t="s">
        <v>953</v>
      </c>
      <c r="E88" s="53" t="s">
        <v>938</v>
      </c>
      <c r="F88" s="54">
        <v>43891</v>
      </c>
      <c r="G88" s="55">
        <v>45352</v>
      </c>
      <c r="H88" s="54">
        <v>43891</v>
      </c>
      <c r="I88" s="53">
        <v>48</v>
      </c>
      <c r="J88" s="53">
        <v>48</v>
      </c>
      <c r="K88" s="56">
        <v>2.3013661393780889E-3</v>
      </c>
      <c r="L88" s="53">
        <v>26</v>
      </c>
      <c r="M88" s="57">
        <v>11.1991131361276</v>
      </c>
      <c r="N88" s="57">
        <v>17.778358464030966</v>
      </c>
      <c r="O88" s="58" t="s">
        <v>939</v>
      </c>
      <c r="Q88" s="19"/>
      <c r="R88" s="19"/>
      <c r="S88" s="32"/>
      <c r="T88" s="33"/>
    </row>
    <row r="89" spans="2:20">
      <c r="B89" s="45">
        <v>2021</v>
      </c>
      <c r="C89" s="43" t="s">
        <v>1059</v>
      </c>
      <c r="D89" s="43" t="s">
        <v>941</v>
      </c>
      <c r="E89" s="53" t="s">
        <v>938</v>
      </c>
      <c r="F89" s="54">
        <v>44075</v>
      </c>
      <c r="G89" s="55">
        <v>44348</v>
      </c>
      <c r="H89" s="54">
        <v>44075</v>
      </c>
      <c r="I89" s="53">
        <v>9</v>
      </c>
      <c r="J89" s="53">
        <v>9</v>
      </c>
      <c r="K89" s="56">
        <v>2.9459192680775115E-2</v>
      </c>
      <c r="L89" s="53">
        <v>22</v>
      </c>
      <c r="M89" s="57">
        <v>739.36718091482646</v>
      </c>
      <c r="N89" s="57">
        <v>739.36718091482646</v>
      </c>
      <c r="O89" s="58" t="s">
        <v>939</v>
      </c>
      <c r="Q89" s="19"/>
      <c r="R89" s="19"/>
      <c r="S89" s="32"/>
      <c r="T89" s="33"/>
    </row>
    <row r="90" spans="2:20">
      <c r="B90" s="45">
        <v>2023</v>
      </c>
      <c r="C90" s="43" t="s">
        <v>1060</v>
      </c>
      <c r="D90" s="43" t="s">
        <v>937</v>
      </c>
      <c r="E90" s="53" t="s">
        <v>938</v>
      </c>
      <c r="F90" s="54">
        <v>45108</v>
      </c>
      <c r="G90" s="55">
        <v>45323</v>
      </c>
      <c r="H90" s="54">
        <v>45108</v>
      </c>
      <c r="I90" s="53">
        <v>7</v>
      </c>
      <c r="J90" s="53">
        <v>7</v>
      </c>
      <c r="K90" s="56">
        <v>6.7866997652677179E-4</v>
      </c>
      <c r="L90" s="53">
        <v>16</v>
      </c>
      <c r="M90" s="57">
        <v>1.3077655310621243</v>
      </c>
      <c r="N90" s="57">
        <v>39.856257655519073</v>
      </c>
      <c r="O90" s="58" t="s">
        <v>939</v>
      </c>
      <c r="Q90" s="19"/>
      <c r="R90" s="19"/>
      <c r="S90" s="32"/>
      <c r="T90" s="33"/>
    </row>
    <row r="91" spans="2:20">
      <c r="B91" s="45">
        <v>2021</v>
      </c>
      <c r="C91" s="43" t="s">
        <v>1061</v>
      </c>
      <c r="D91" s="43" t="s">
        <v>944</v>
      </c>
      <c r="E91" s="53" t="s">
        <v>938</v>
      </c>
      <c r="F91" s="54">
        <v>43922</v>
      </c>
      <c r="G91" s="55">
        <v>44501</v>
      </c>
      <c r="H91" s="54">
        <v>43922</v>
      </c>
      <c r="I91" s="53">
        <v>19</v>
      </c>
      <c r="J91" s="53">
        <v>19</v>
      </c>
      <c r="K91" s="56">
        <v>1.3767780435249651E-2</v>
      </c>
      <c r="L91" s="53">
        <v>24</v>
      </c>
      <c r="M91" s="57">
        <v>491.078554589372</v>
      </c>
      <c r="N91" s="57">
        <v>1402.4092785138107</v>
      </c>
      <c r="O91" s="58" t="s">
        <v>939</v>
      </c>
      <c r="Q91" s="19"/>
      <c r="R91" s="19"/>
      <c r="S91" s="32"/>
      <c r="T91" s="33"/>
    </row>
    <row r="92" spans="2:20">
      <c r="B92" s="45">
        <v>2024</v>
      </c>
      <c r="C92" s="43" t="s">
        <v>1062</v>
      </c>
      <c r="D92" s="43" t="s">
        <v>1046</v>
      </c>
      <c r="E92" s="53" t="s">
        <v>938</v>
      </c>
      <c r="F92" s="54">
        <v>43709</v>
      </c>
      <c r="G92" s="59" t="s">
        <v>938</v>
      </c>
      <c r="H92" s="54">
        <v>43709</v>
      </c>
      <c r="I92" s="53" t="s">
        <v>938</v>
      </c>
      <c r="J92" s="53" t="s">
        <v>938</v>
      </c>
      <c r="K92" s="56">
        <v>0</v>
      </c>
      <c r="L92" s="53">
        <v>1</v>
      </c>
      <c r="M92" s="60" t="s">
        <v>938</v>
      </c>
      <c r="N92" s="60" t="s">
        <v>938</v>
      </c>
      <c r="O92" s="58" t="s">
        <v>947</v>
      </c>
      <c r="Q92" s="28"/>
      <c r="R92" s="28"/>
      <c r="S92" s="34"/>
      <c r="T92" s="33"/>
    </row>
    <row r="93" spans="2:20">
      <c r="B93" s="45">
        <v>2022</v>
      </c>
      <c r="C93" s="43" t="s">
        <v>1063</v>
      </c>
      <c r="D93" s="43" t="s">
        <v>944</v>
      </c>
      <c r="E93" s="53" t="s">
        <v>938</v>
      </c>
      <c r="F93" s="54">
        <v>43647</v>
      </c>
      <c r="G93" s="59" t="s">
        <v>938</v>
      </c>
      <c r="H93" s="54">
        <v>43647</v>
      </c>
      <c r="I93" s="53" t="s">
        <v>938</v>
      </c>
      <c r="J93" s="53" t="s">
        <v>938</v>
      </c>
      <c r="K93" s="56">
        <v>0</v>
      </c>
      <c r="L93" s="53">
        <v>8</v>
      </c>
      <c r="M93" s="57">
        <v>219.30978169014085</v>
      </c>
      <c r="N93" s="57">
        <v>398.13206352624496</v>
      </c>
      <c r="O93" s="58" t="s">
        <v>947</v>
      </c>
      <c r="Q93" s="28"/>
      <c r="R93" s="28"/>
      <c r="S93" s="32"/>
      <c r="T93" s="33"/>
    </row>
    <row r="94" spans="2:20">
      <c r="B94" s="45">
        <v>2021</v>
      </c>
      <c r="C94" s="43" t="s">
        <v>1064</v>
      </c>
      <c r="D94" s="43" t="s">
        <v>944</v>
      </c>
      <c r="E94" s="53" t="s">
        <v>938</v>
      </c>
      <c r="F94" s="54">
        <v>43952</v>
      </c>
      <c r="G94" s="55">
        <v>44562</v>
      </c>
      <c r="H94" s="54">
        <v>43952</v>
      </c>
      <c r="I94" s="53">
        <v>20</v>
      </c>
      <c r="J94" s="53">
        <v>20</v>
      </c>
      <c r="K94" s="56">
        <v>1.1037839876464972E-2</v>
      </c>
      <c r="L94" s="53">
        <v>22</v>
      </c>
      <c r="M94" s="57">
        <v>36.669054910714287</v>
      </c>
      <c r="N94" s="57">
        <v>101.33778102541631</v>
      </c>
      <c r="O94" s="58" t="s">
        <v>939</v>
      </c>
      <c r="Q94" s="19"/>
      <c r="R94" s="19"/>
      <c r="S94" s="32"/>
      <c r="T94" s="33"/>
    </row>
    <row r="95" spans="2:20">
      <c r="B95" s="45">
        <v>2022</v>
      </c>
      <c r="C95" s="43" t="s">
        <v>1065</v>
      </c>
      <c r="D95" s="43" t="s">
        <v>944</v>
      </c>
      <c r="E95" s="53" t="s">
        <v>938</v>
      </c>
      <c r="F95" s="54">
        <v>43221</v>
      </c>
      <c r="G95" s="55">
        <v>44927</v>
      </c>
      <c r="H95" s="54">
        <v>43922</v>
      </c>
      <c r="I95" s="53">
        <v>56</v>
      </c>
      <c r="J95" s="53">
        <v>33</v>
      </c>
      <c r="K95" s="56">
        <v>4.7668993028575565E-3</v>
      </c>
      <c r="L95" s="53">
        <v>21</v>
      </c>
      <c r="M95" s="57">
        <v>82.262478791111107</v>
      </c>
      <c r="N95" s="57">
        <v>110.66747759323081</v>
      </c>
      <c r="O95" s="58" t="s">
        <v>939</v>
      </c>
      <c r="Q95" s="19"/>
      <c r="R95" s="19"/>
      <c r="S95" s="32"/>
      <c r="T95" s="33"/>
    </row>
    <row r="96" spans="2:20">
      <c r="B96" s="45">
        <v>2023</v>
      </c>
      <c r="C96" s="43" t="s">
        <v>1066</v>
      </c>
      <c r="D96" s="43" t="s">
        <v>1067</v>
      </c>
      <c r="E96" s="53" t="s">
        <v>938</v>
      </c>
      <c r="F96" s="54">
        <v>44378</v>
      </c>
      <c r="G96" s="55">
        <v>45108</v>
      </c>
      <c r="H96" s="54" t="s">
        <v>536</v>
      </c>
      <c r="I96" s="53">
        <v>24</v>
      </c>
      <c r="J96" s="53">
        <v>24</v>
      </c>
      <c r="K96" s="56">
        <v>1.6296253838424606E-3</v>
      </c>
      <c r="L96" s="53">
        <v>8</v>
      </c>
      <c r="M96" s="57">
        <v>1835.1154800000002</v>
      </c>
      <c r="N96" s="57">
        <v>3913.0837591397853</v>
      </c>
      <c r="O96" s="58" t="s">
        <v>939</v>
      </c>
      <c r="Q96" s="19"/>
      <c r="R96" s="19"/>
      <c r="S96" s="32"/>
      <c r="T96" s="33"/>
    </row>
    <row r="97" spans="2:20">
      <c r="B97" s="45">
        <v>2021</v>
      </c>
      <c r="C97" s="43" t="s">
        <v>1068</v>
      </c>
      <c r="D97" s="43" t="s">
        <v>995</v>
      </c>
      <c r="E97" s="53" t="s">
        <v>938</v>
      </c>
      <c r="F97" s="54">
        <v>43617</v>
      </c>
      <c r="G97" s="55">
        <v>44409</v>
      </c>
      <c r="H97" s="54">
        <v>43617</v>
      </c>
      <c r="I97" s="53">
        <v>26</v>
      </c>
      <c r="J97" s="53">
        <v>26</v>
      </c>
      <c r="K97" s="56">
        <v>2.6640388677942189E-3</v>
      </c>
      <c r="L97" s="53">
        <v>13</v>
      </c>
      <c r="M97" s="57">
        <v>11.572654491209377</v>
      </c>
      <c r="N97" s="57">
        <v>15.473376984126984</v>
      </c>
      <c r="O97" s="58" t="s">
        <v>939</v>
      </c>
      <c r="Q97" s="19"/>
      <c r="R97" s="19"/>
      <c r="S97" s="32"/>
      <c r="T97" s="33"/>
    </row>
    <row r="98" spans="2:20">
      <c r="B98" s="45">
        <v>2023</v>
      </c>
      <c r="C98" s="43" t="s">
        <v>1069</v>
      </c>
      <c r="D98" s="43" t="s">
        <v>1070</v>
      </c>
      <c r="E98" s="53" t="s">
        <v>938</v>
      </c>
      <c r="F98" s="54">
        <v>44531</v>
      </c>
      <c r="G98" s="55" t="s">
        <v>536</v>
      </c>
      <c r="H98" s="54">
        <v>45078</v>
      </c>
      <c r="I98" s="53" t="s">
        <v>536</v>
      </c>
      <c r="J98" s="53" t="s">
        <v>536</v>
      </c>
      <c r="K98" s="56">
        <v>0</v>
      </c>
      <c r="L98" s="53">
        <v>6</v>
      </c>
      <c r="M98" s="57">
        <v>557.88631180298592</v>
      </c>
      <c r="N98" s="57">
        <v>1189.1647821428573</v>
      </c>
      <c r="O98" s="58" t="s">
        <v>947</v>
      </c>
      <c r="Q98" s="28"/>
      <c r="R98" s="28"/>
      <c r="S98" s="32"/>
      <c r="T98" s="33"/>
    </row>
    <row r="99" spans="2:20">
      <c r="B99" s="45">
        <v>2021</v>
      </c>
      <c r="C99" s="43" t="s">
        <v>1071</v>
      </c>
      <c r="D99" s="43" t="s">
        <v>1070</v>
      </c>
      <c r="E99" s="53" t="s">
        <v>938</v>
      </c>
      <c r="F99" s="54">
        <v>44593</v>
      </c>
      <c r="G99" s="55">
        <v>44593</v>
      </c>
      <c r="H99" s="54">
        <v>45170</v>
      </c>
      <c r="I99" s="53">
        <v>0</v>
      </c>
      <c r="J99" s="53">
        <v>0</v>
      </c>
      <c r="K99" s="56">
        <v>8.1095329497595555E-4</v>
      </c>
      <c r="L99" s="53">
        <v>24</v>
      </c>
      <c r="M99" s="57">
        <v>207.79621454860359</v>
      </c>
      <c r="N99" s="57">
        <v>650.71304467871482</v>
      </c>
      <c r="O99" s="58" t="s">
        <v>939</v>
      </c>
      <c r="Q99" s="19"/>
      <c r="R99" s="19"/>
      <c r="S99" s="32"/>
      <c r="T99" s="33"/>
    </row>
    <row r="100" spans="2:20">
      <c r="B100" s="45">
        <v>2024</v>
      </c>
      <c r="C100" s="43" t="s">
        <v>1072</v>
      </c>
      <c r="D100" s="43" t="s">
        <v>955</v>
      </c>
      <c r="E100" s="53" t="s">
        <v>938</v>
      </c>
      <c r="F100" s="54">
        <v>45444</v>
      </c>
      <c r="G100" s="55">
        <v>45689</v>
      </c>
      <c r="H100" s="54">
        <v>45444</v>
      </c>
      <c r="I100" s="53">
        <v>8</v>
      </c>
      <c r="J100" s="53">
        <v>8</v>
      </c>
      <c r="K100" s="56">
        <v>0</v>
      </c>
      <c r="L100" s="53">
        <v>5</v>
      </c>
      <c r="M100" s="57">
        <v>9417.6442615384622</v>
      </c>
      <c r="N100" s="57">
        <v>9495.1531688888899</v>
      </c>
      <c r="O100" s="58" t="s">
        <v>947</v>
      </c>
      <c r="Q100" s="28"/>
      <c r="R100" s="28"/>
      <c r="S100" s="32"/>
      <c r="T100" s="33"/>
    </row>
    <row r="101" spans="2:20">
      <c r="B101" s="45">
        <v>2021</v>
      </c>
      <c r="C101" s="43" t="s">
        <v>1073</v>
      </c>
      <c r="D101" s="43" t="s">
        <v>944</v>
      </c>
      <c r="E101" s="53" t="s">
        <v>938</v>
      </c>
      <c r="F101" s="54">
        <v>44348</v>
      </c>
      <c r="G101" s="55">
        <v>44470</v>
      </c>
      <c r="H101" s="54">
        <v>44348</v>
      </c>
      <c r="I101" s="53">
        <v>4</v>
      </c>
      <c r="J101" s="53">
        <v>4</v>
      </c>
      <c r="K101" s="56">
        <v>6.8232656160965013E-3</v>
      </c>
      <c r="L101" s="53">
        <v>24</v>
      </c>
      <c r="M101" s="57">
        <v>22.763466221592882</v>
      </c>
      <c r="N101" s="57">
        <v>40.173912243055561</v>
      </c>
      <c r="O101" s="58" t="s">
        <v>939</v>
      </c>
      <c r="Q101" s="19"/>
      <c r="R101" s="19"/>
      <c r="S101" s="32"/>
      <c r="T101" s="33"/>
    </row>
    <row r="102" spans="2:20">
      <c r="B102" s="45">
        <v>2023</v>
      </c>
      <c r="C102" s="43" t="s">
        <v>1074</v>
      </c>
      <c r="D102" s="43" t="s">
        <v>937</v>
      </c>
      <c r="E102" s="53" t="s">
        <v>938</v>
      </c>
      <c r="F102" s="54">
        <v>44805</v>
      </c>
      <c r="G102" s="55">
        <v>45047</v>
      </c>
      <c r="H102" s="54">
        <v>44805</v>
      </c>
      <c r="I102" s="53">
        <v>8</v>
      </c>
      <c r="J102" s="53">
        <v>8</v>
      </c>
      <c r="K102" s="56">
        <v>4.8263472859475502E-5</v>
      </c>
      <c r="L102" s="53">
        <v>9</v>
      </c>
      <c r="M102" s="57" t="s">
        <v>536</v>
      </c>
      <c r="N102" s="57">
        <v>11751.223166666667</v>
      </c>
      <c r="O102" s="58" t="s">
        <v>947</v>
      </c>
      <c r="Q102" s="19"/>
      <c r="R102" s="19"/>
      <c r="S102" s="32"/>
      <c r="T102" s="33"/>
    </row>
    <row r="103" spans="2:20">
      <c r="B103" s="45">
        <v>2021</v>
      </c>
      <c r="C103" s="43" t="s">
        <v>1075</v>
      </c>
      <c r="D103" s="43" t="s">
        <v>944</v>
      </c>
      <c r="E103" s="53" t="s">
        <v>938</v>
      </c>
      <c r="F103" s="54">
        <v>44044</v>
      </c>
      <c r="G103" s="59" t="s">
        <v>938</v>
      </c>
      <c r="H103" s="54">
        <v>44044</v>
      </c>
      <c r="I103" s="53" t="s">
        <v>938</v>
      </c>
      <c r="J103" s="53" t="s">
        <v>938</v>
      </c>
      <c r="K103" s="56">
        <v>0</v>
      </c>
      <c r="L103" s="53">
        <v>13</v>
      </c>
      <c r="M103" s="57">
        <v>238.88204800000003</v>
      </c>
      <c r="N103" s="57">
        <v>1628.3590549999999</v>
      </c>
      <c r="O103" s="58" t="s">
        <v>947</v>
      </c>
      <c r="Q103" s="28"/>
      <c r="R103" s="28"/>
      <c r="S103" s="34"/>
      <c r="T103" s="33"/>
    </row>
    <row r="104" spans="2:20">
      <c r="B104" s="45">
        <v>2024</v>
      </c>
      <c r="C104" s="43" t="s">
        <v>1076</v>
      </c>
      <c r="D104" s="43" t="s">
        <v>944</v>
      </c>
      <c r="E104" s="53" t="s">
        <v>938</v>
      </c>
      <c r="F104" s="54">
        <v>45139</v>
      </c>
      <c r="G104" s="59" t="s">
        <v>938</v>
      </c>
      <c r="H104" s="54">
        <v>45139</v>
      </c>
      <c r="I104" s="53" t="s">
        <v>938</v>
      </c>
      <c r="J104" s="53" t="s">
        <v>938</v>
      </c>
      <c r="K104" s="56">
        <v>0</v>
      </c>
      <c r="L104" s="53">
        <v>13</v>
      </c>
      <c r="M104" s="57">
        <v>6548.7764999999999</v>
      </c>
      <c r="N104" s="57">
        <v>7568.9002254480292</v>
      </c>
      <c r="O104" s="58" t="s">
        <v>947</v>
      </c>
      <c r="Q104" s="28"/>
      <c r="R104" s="28"/>
      <c r="S104" s="32"/>
      <c r="T104" s="33"/>
    </row>
    <row r="105" spans="2:20">
      <c r="B105" s="45">
        <v>2024</v>
      </c>
      <c r="C105" s="43" t="s">
        <v>1077</v>
      </c>
      <c r="D105" s="43" t="s">
        <v>944</v>
      </c>
      <c r="E105" s="53" t="s">
        <v>938</v>
      </c>
      <c r="F105" s="54">
        <v>45413</v>
      </c>
      <c r="G105" s="55">
        <v>45597</v>
      </c>
      <c r="H105" s="54">
        <v>45413</v>
      </c>
      <c r="I105" s="53">
        <v>6</v>
      </c>
      <c r="J105" s="53">
        <v>6</v>
      </c>
      <c r="K105" s="56">
        <v>0</v>
      </c>
      <c r="L105" s="53">
        <v>1</v>
      </c>
      <c r="M105" s="60" t="s">
        <v>938</v>
      </c>
      <c r="N105" s="60" t="s">
        <v>938</v>
      </c>
      <c r="O105" s="58" t="s">
        <v>947</v>
      </c>
      <c r="Q105" s="28"/>
      <c r="R105" s="28"/>
      <c r="S105" s="34"/>
      <c r="T105" s="33"/>
    </row>
    <row r="106" spans="2:20">
      <c r="B106" s="45">
        <v>2022</v>
      </c>
      <c r="C106" s="43" t="s">
        <v>1078</v>
      </c>
      <c r="D106" s="43" t="s">
        <v>944</v>
      </c>
      <c r="E106" s="53" t="s">
        <v>938</v>
      </c>
      <c r="F106" s="54">
        <v>44593</v>
      </c>
      <c r="G106" s="55">
        <v>45261</v>
      </c>
      <c r="H106" s="54">
        <v>44593</v>
      </c>
      <c r="I106" s="53">
        <v>22</v>
      </c>
      <c r="J106" s="53">
        <v>22</v>
      </c>
      <c r="K106" s="56">
        <v>7.7530065045015454E-3</v>
      </c>
      <c r="L106" s="53">
        <v>16</v>
      </c>
      <c r="M106" s="57">
        <v>4188.4128000000001</v>
      </c>
      <c r="N106" s="57">
        <v>16130.37176</v>
      </c>
      <c r="O106" s="58" t="s">
        <v>939</v>
      </c>
      <c r="Q106" s="19"/>
      <c r="R106" s="19"/>
      <c r="S106" s="32"/>
      <c r="T106" s="33"/>
    </row>
    <row r="107" spans="2:20">
      <c r="B107" s="45">
        <v>2023</v>
      </c>
      <c r="C107" s="43" t="s">
        <v>1079</v>
      </c>
      <c r="D107" s="43" t="s">
        <v>944</v>
      </c>
      <c r="E107" s="53" t="s">
        <v>938</v>
      </c>
      <c r="F107" s="54">
        <v>44774</v>
      </c>
      <c r="G107" s="55">
        <v>45778</v>
      </c>
      <c r="H107" s="54">
        <v>44866</v>
      </c>
      <c r="I107" s="53">
        <v>33</v>
      </c>
      <c r="J107" s="53">
        <v>32</v>
      </c>
      <c r="K107" s="56">
        <v>0</v>
      </c>
      <c r="L107" s="53">
        <v>17</v>
      </c>
      <c r="M107" s="57">
        <v>3220.1053212209304</v>
      </c>
      <c r="N107" s="57">
        <v>6491.5729043478268</v>
      </c>
      <c r="O107" s="58" t="s">
        <v>947</v>
      </c>
      <c r="Q107" s="28"/>
      <c r="R107" s="28"/>
      <c r="S107" s="32"/>
      <c r="T107" s="33"/>
    </row>
    <row r="108" spans="2:20">
      <c r="B108" s="45">
        <v>2021</v>
      </c>
      <c r="C108" s="43" t="s">
        <v>1080</v>
      </c>
      <c r="D108" s="43" t="s">
        <v>1024</v>
      </c>
      <c r="E108" s="53" t="s">
        <v>938</v>
      </c>
      <c r="F108" s="54">
        <v>44774</v>
      </c>
      <c r="G108" s="59" t="s">
        <v>938</v>
      </c>
      <c r="H108" s="53" t="s">
        <v>938</v>
      </c>
      <c r="I108" s="53" t="s">
        <v>938</v>
      </c>
      <c r="J108" s="53" t="s">
        <v>938</v>
      </c>
      <c r="K108" s="56">
        <v>0</v>
      </c>
      <c r="L108" s="53">
        <v>1</v>
      </c>
      <c r="M108" s="57">
        <v>16.956408730158728</v>
      </c>
      <c r="N108" s="57">
        <v>16.956408730158728</v>
      </c>
      <c r="O108" s="58" t="s">
        <v>947</v>
      </c>
      <c r="Q108" s="28"/>
      <c r="R108" s="28"/>
      <c r="S108" s="34"/>
      <c r="T108" s="33"/>
    </row>
    <row r="109" spans="2:20">
      <c r="B109" s="45">
        <v>2021</v>
      </c>
      <c r="C109" s="43" t="s">
        <v>1081</v>
      </c>
      <c r="D109" s="43" t="s">
        <v>944</v>
      </c>
      <c r="E109" s="53" t="s">
        <v>938</v>
      </c>
      <c r="F109" s="54">
        <v>43983</v>
      </c>
      <c r="G109" s="55">
        <v>44501</v>
      </c>
      <c r="H109" s="54">
        <v>44228</v>
      </c>
      <c r="I109" s="53">
        <v>17</v>
      </c>
      <c r="J109" s="53">
        <v>17</v>
      </c>
      <c r="K109" s="56">
        <v>1.8646836688532321E-3</v>
      </c>
      <c r="L109" s="53">
        <v>16</v>
      </c>
      <c r="M109" s="57">
        <v>79.241044683714662</v>
      </c>
      <c r="N109" s="57">
        <v>187.91835372556031</v>
      </c>
      <c r="O109" s="58" t="s">
        <v>939</v>
      </c>
      <c r="Q109" s="19"/>
      <c r="R109" s="19"/>
      <c r="S109" s="32"/>
      <c r="T109" s="33"/>
    </row>
    <row r="110" spans="2:20">
      <c r="B110" s="45">
        <v>2022</v>
      </c>
      <c r="C110" s="43" t="s">
        <v>1082</v>
      </c>
      <c r="D110" s="43" t="s">
        <v>1083</v>
      </c>
      <c r="E110" s="53" t="s">
        <v>938</v>
      </c>
      <c r="F110" s="54">
        <v>44562</v>
      </c>
      <c r="G110" s="55">
        <v>44835</v>
      </c>
      <c r="H110" s="54">
        <v>44562</v>
      </c>
      <c r="I110" s="53">
        <v>9</v>
      </c>
      <c r="J110" s="53">
        <v>9</v>
      </c>
      <c r="K110" s="56">
        <v>4.1345670817574516E-2</v>
      </c>
      <c r="L110" s="53">
        <v>23</v>
      </c>
      <c r="M110" s="57">
        <v>846.33404099999996</v>
      </c>
      <c r="N110" s="57">
        <v>1566.7393500000001</v>
      </c>
      <c r="O110" s="58" t="s">
        <v>939</v>
      </c>
      <c r="Q110" s="19"/>
      <c r="R110" s="19"/>
      <c r="S110" s="32"/>
      <c r="T110" s="33"/>
    </row>
    <row r="111" spans="2:20">
      <c r="B111" s="45">
        <v>2021</v>
      </c>
      <c r="C111" s="43" t="s">
        <v>1084</v>
      </c>
      <c r="D111" s="43" t="s">
        <v>937</v>
      </c>
      <c r="E111" s="53" t="s">
        <v>938</v>
      </c>
      <c r="F111" s="54">
        <v>43344</v>
      </c>
      <c r="G111" s="55">
        <v>44409</v>
      </c>
      <c r="H111" s="54">
        <v>43374</v>
      </c>
      <c r="I111" s="53">
        <v>35</v>
      </c>
      <c r="J111" s="53">
        <v>35</v>
      </c>
      <c r="K111" s="56">
        <v>1.3488497221116979E-2</v>
      </c>
      <c r="L111" s="53">
        <v>21</v>
      </c>
      <c r="M111" s="57">
        <v>2695.1443761707174</v>
      </c>
      <c r="N111" s="57">
        <v>3114.5575003890235</v>
      </c>
      <c r="O111" s="58" t="s">
        <v>939</v>
      </c>
      <c r="Q111" s="19"/>
      <c r="R111" s="19"/>
      <c r="S111" s="32"/>
      <c r="T111" s="33"/>
    </row>
    <row r="112" spans="2:20">
      <c r="B112" s="45">
        <v>2023</v>
      </c>
      <c r="C112" s="43" t="s">
        <v>1085</v>
      </c>
      <c r="D112" s="43" t="s">
        <v>937</v>
      </c>
      <c r="E112" s="53" t="s">
        <v>938</v>
      </c>
      <c r="F112" s="54">
        <v>44228</v>
      </c>
      <c r="G112" s="59" t="s">
        <v>938</v>
      </c>
      <c r="H112" s="54">
        <v>44228</v>
      </c>
      <c r="I112" s="53" t="s">
        <v>938</v>
      </c>
      <c r="J112" s="53" t="s">
        <v>938</v>
      </c>
      <c r="K112" s="56">
        <v>0</v>
      </c>
      <c r="L112" s="53">
        <v>10</v>
      </c>
      <c r="M112" s="57">
        <v>14.492231417384493</v>
      </c>
      <c r="N112" s="57">
        <v>15.979358898014405</v>
      </c>
      <c r="O112" s="58" t="s">
        <v>947</v>
      </c>
      <c r="Q112" s="28"/>
      <c r="R112" s="28"/>
      <c r="S112" s="32"/>
      <c r="T112" s="33"/>
    </row>
    <row r="113" spans="2:20">
      <c r="B113" s="45">
        <v>2022</v>
      </c>
      <c r="C113" s="43" t="s">
        <v>1086</v>
      </c>
      <c r="D113" s="43" t="s">
        <v>1016</v>
      </c>
      <c r="E113" s="53" t="s">
        <v>938</v>
      </c>
      <c r="F113" s="54">
        <v>44713</v>
      </c>
      <c r="G113" s="55">
        <v>45200</v>
      </c>
      <c r="H113" s="54">
        <v>44713</v>
      </c>
      <c r="I113" s="53">
        <v>16</v>
      </c>
      <c r="J113" s="53">
        <v>16</v>
      </c>
      <c r="K113" s="56">
        <v>6.4024084423983066E-2</v>
      </c>
      <c r="L113" s="53">
        <v>22</v>
      </c>
      <c r="M113" s="57">
        <v>50.579566101694923</v>
      </c>
      <c r="N113" s="57">
        <v>73.192599997054273</v>
      </c>
      <c r="O113" s="58" t="s">
        <v>939</v>
      </c>
      <c r="Q113" s="19"/>
      <c r="R113" s="28"/>
      <c r="S113" s="32"/>
      <c r="T113" s="33"/>
    </row>
    <row r="114" spans="2:20">
      <c r="B114" s="45">
        <v>2022</v>
      </c>
      <c r="C114" s="43" t="s">
        <v>1087</v>
      </c>
      <c r="D114" s="43" t="s">
        <v>1042</v>
      </c>
      <c r="E114" s="53" t="s">
        <v>938</v>
      </c>
      <c r="F114" s="54">
        <v>44531</v>
      </c>
      <c r="G114" s="55">
        <v>44682</v>
      </c>
      <c r="H114" s="54">
        <v>44652</v>
      </c>
      <c r="I114" s="53">
        <v>5</v>
      </c>
      <c r="J114" s="53">
        <v>5</v>
      </c>
      <c r="K114" s="56">
        <v>0</v>
      </c>
      <c r="L114" s="53">
        <v>3</v>
      </c>
      <c r="M114" s="57">
        <v>1599.4167391304347</v>
      </c>
      <c r="N114" s="57">
        <v>1599.4167391304347</v>
      </c>
      <c r="O114" s="58" t="s">
        <v>947</v>
      </c>
      <c r="Q114" s="28"/>
      <c r="R114" s="28"/>
      <c r="S114" s="34"/>
      <c r="T114" s="33"/>
    </row>
    <row r="115" spans="2:20">
      <c r="B115" s="45">
        <v>2021</v>
      </c>
      <c r="C115" s="43" t="s">
        <v>1088</v>
      </c>
      <c r="D115" s="43" t="s">
        <v>937</v>
      </c>
      <c r="E115" s="53" t="s">
        <v>938</v>
      </c>
      <c r="F115" s="54">
        <v>44348</v>
      </c>
      <c r="G115" s="55">
        <v>44621</v>
      </c>
      <c r="H115" s="54">
        <v>44593</v>
      </c>
      <c r="I115" s="53">
        <v>9</v>
      </c>
      <c r="J115" s="53">
        <v>9</v>
      </c>
      <c r="K115" s="56">
        <v>1.1810648174813334E-2</v>
      </c>
      <c r="L115" s="53">
        <v>16</v>
      </c>
      <c r="M115" s="57">
        <v>189.56319183574882</v>
      </c>
      <c r="N115" s="57">
        <v>396.18749886148009</v>
      </c>
      <c r="O115" s="58" t="s">
        <v>939</v>
      </c>
      <c r="Q115" s="19"/>
      <c r="R115" s="19"/>
      <c r="S115" s="32"/>
      <c r="T115" s="33"/>
    </row>
    <row r="116" spans="2:20">
      <c r="B116" s="45">
        <v>2021</v>
      </c>
      <c r="C116" s="43" t="s">
        <v>1089</v>
      </c>
      <c r="D116" s="43" t="s">
        <v>944</v>
      </c>
      <c r="E116" s="53" t="s">
        <v>938</v>
      </c>
      <c r="F116" s="54">
        <v>43800</v>
      </c>
      <c r="G116" s="55">
        <v>44378</v>
      </c>
      <c r="H116" s="54">
        <v>43800</v>
      </c>
      <c r="I116" s="53">
        <v>19</v>
      </c>
      <c r="J116" s="53">
        <v>19</v>
      </c>
      <c r="K116" s="56">
        <v>9.0569182490242067E-2</v>
      </c>
      <c r="L116" s="53">
        <v>24</v>
      </c>
      <c r="M116" s="57">
        <v>999.4121911454672</v>
      </c>
      <c r="N116" s="57">
        <v>2330.6246250228132</v>
      </c>
      <c r="O116" s="58" t="s">
        <v>939</v>
      </c>
      <c r="Q116" s="19"/>
      <c r="R116" s="19"/>
      <c r="S116" s="32"/>
      <c r="T116" s="33"/>
    </row>
    <row r="117" spans="2:20">
      <c r="B117" s="45">
        <v>2023</v>
      </c>
      <c r="C117" s="43" t="s">
        <v>1090</v>
      </c>
      <c r="D117" s="43" t="s">
        <v>944</v>
      </c>
      <c r="E117" s="53" t="s">
        <v>938</v>
      </c>
      <c r="F117" s="54">
        <v>44866</v>
      </c>
      <c r="G117" s="55">
        <v>45200</v>
      </c>
      <c r="H117" s="54">
        <v>44866</v>
      </c>
      <c r="I117" s="53">
        <v>11</v>
      </c>
      <c r="J117" s="53">
        <v>11</v>
      </c>
      <c r="K117" s="56">
        <v>1.0218154834130883E-2</v>
      </c>
      <c r="L117" s="53">
        <v>15</v>
      </c>
      <c r="M117" s="57">
        <v>16793.054870024873</v>
      </c>
      <c r="N117" s="57">
        <v>30154.390833333331</v>
      </c>
      <c r="O117" s="58" t="s">
        <v>939</v>
      </c>
      <c r="Q117" s="19"/>
      <c r="R117" s="19"/>
      <c r="S117" s="32"/>
      <c r="T117" s="33"/>
    </row>
    <row r="118" spans="2:20">
      <c r="B118" s="45">
        <v>2021</v>
      </c>
      <c r="C118" s="43" t="s">
        <v>1091</v>
      </c>
      <c r="D118" s="43" t="s">
        <v>1030</v>
      </c>
      <c r="E118" s="53" t="s">
        <v>938</v>
      </c>
      <c r="F118" s="54">
        <v>31503</v>
      </c>
      <c r="G118" s="55">
        <v>44743</v>
      </c>
      <c r="H118" s="54">
        <v>31503</v>
      </c>
      <c r="I118" s="53">
        <v>435</v>
      </c>
      <c r="J118" s="53">
        <v>435</v>
      </c>
      <c r="K118" s="56">
        <v>4.4034723885627222E-4</v>
      </c>
      <c r="L118" s="53">
        <v>18</v>
      </c>
      <c r="M118" s="57">
        <v>49.337651028546112</v>
      </c>
      <c r="N118" s="57">
        <v>54.679591759055612</v>
      </c>
      <c r="O118" s="58" t="s">
        <v>947</v>
      </c>
      <c r="Q118" s="28"/>
      <c r="R118" s="28"/>
      <c r="S118" s="32"/>
      <c r="T118" s="33"/>
    </row>
    <row r="119" spans="2:20">
      <c r="B119" s="45">
        <v>2021</v>
      </c>
      <c r="C119" s="43" t="s">
        <v>1092</v>
      </c>
      <c r="D119" s="43" t="s">
        <v>957</v>
      </c>
      <c r="E119" s="53" t="s">
        <v>938</v>
      </c>
      <c r="F119" s="54">
        <v>44013</v>
      </c>
      <c r="G119" s="59" t="s">
        <v>938</v>
      </c>
      <c r="H119" s="54">
        <v>44013</v>
      </c>
      <c r="I119" s="53" t="s">
        <v>938</v>
      </c>
      <c r="J119" s="53" t="s">
        <v>938</v>
      </c>
      <c r="K119" s="56">
        <v>0</v>
      </c>
      <c r="L119" s="53">
        <v>2</v>
      </c>
      <c r="M119" s="60" t="s">
        <v>938</v>
      </c>
      <c r="N119" s="60" t="s">
        <v>938</v>
      </c>
      <c r="O119" s="58" t="s">
        <v>947</v>
      </c>
      <c r="Q119" s="28"/>
      <c r="R119" s="28"/>
      <c r="S119" s="34"/>
      <c r="T119" s="33"/>
    </row>
    <row r="120" spans="2:20">
      <c r="B120" s="45">
        <v>2022</v>
      </c>
      <c r="C120" s="43" t="s">
        <v>1093</v>
      </c>
      <c r="D120" s="43" t="s">
        <v>953</v>
      </c>
      <c r="E120" s="53" t="s">
        <v>938</v>
      </c>
      <c r="F120" s="54">
        <v>43831</v>
      </c>
      <c r="G120" s="55">
        <v>45017</v>
      </c>
      <c r="H120" s="54">
        <v>43831</v>
      </c>
      <c r="I120" s="53">
        <v>39</v>
      </c>
      <c r="J120" s="53">
        <v>39</v>
      </c>
      <c r="K120" s="56">
        <v>1.4010075365993911E-2</v>
      </c>
      <c r="L120" s="53">
        <v>2</v>
      </c>
      <c r="M120" s="60" t="s">
        <v>938</v>
      </c>
      <c r="N120" s="60" t="s">
        <v>938</v>
      </c>
      <c r="O120" s="58" t="s">
        <v>947</v>
      </c>
      <c r="Q120" s="28"/>
      <c r="R120" s="19"/>
      <c r="S120" s="32"/>
      <c r="T120" s="33"/>
    </row>
    <row r="121" spans="2:20">
      <c r="B121" s="45">
        <v>2024</v>
      </c>
      <c r="C121" s="43" t="s">
        <v>1094</v>
      </c>
      <c r="D121" s="43" t="s">
        <v>1095</v>
      </c>
      <c r="E121" s="53" t="s">
        <v>938</v>
      </c>
      <c r="F121" s="54">
        <v>43009</v>
      </c>
      <c r="G121" s="59" t="s">
        <v>938</v>
      </c>
      <c r="H121" s="54">
        <v>43009</v>
      </c>
      <c r="I121" s="53" t="s">
        <v>938</v>
      </c>
      <c r="J121" s="53" t="s">
        <v>938</v>
      </c>
      <c r="K121" s="56">
        <v>0</v>
      </c>
      <c r="L121" s="53">
        <v>13</v>
      </c>
      <c r="M121" s="57">
        <v>301.28352380952379</v>
      </c>
      <c r="N121" s="57">
        <v>301.28352380952379</v>
      </c>
      <c r="O121" s="58" t="s">
        <v>947</v>
      </c>
      <c r="Q121" s="28"/>
      <c r="R121" s="19"/>
      <c r="S121" s="34"/>
      <c r="T121" s="33"/>
    </row>
    <row r="122" spans="2:20">
      <c r="B122" s="45">
        <v>2024</v>
      </c>
      <c r="C122" s="43" t="s">
        <v>1096</v>
      </c>
      <c r="D122" s="43" t="s">
        <v>1097</v>
      </c>
      <c r="E122" s="53" t="s">
        <v>938</v>
      </c>
      <c r="F122" s="54">
        <v>45323</v>
      </c>
      <c r="G122" s="55">
        <v>45597</v>
      </c>
      <c r="H122" s="54">
        <v>45323</v>
      </c>
      <c r="I122" s="53">
        <v>9</v>
      </c>
      <c r="J122" s="53">
        <v>9</v>
      </c>
      <c r="K122" s="56">
        <v>2.6852998321695348E-4</v>
      </c>
      <c r="L122" s="53">
        <v>3</v>
      </c>
      <c r="M122" s="57">
        <v>179.73780000000002</v>
      </c>
      <c r="N122" s="57">
        <v>179.73780000000002</v>
      </c>
      <c r="O122" s="58" t="s">
        <v>942</v>
      </c>
      <c r="Q122" s="19"/>
      <c r="R122" s="19"/>
      <c r="S122" s="32"/>
      <c r="T122" s="33"/>
    </row>
    <row r="123" spans="2:20">
      <c r="B123" s="45">
        <v>2023</v>
      </c>
      <c r="C123" s="43" t="s">
        <v>1098</v>
      </c>
      <c r="D123" s="43" t="s">
        <v>1097</v>
      </c>
      <c r="E123" s="53" t="s">
        <v>938</v>
      </c>
      <c r="F123" s="54">
        <v>45078</v>
      </c>
      <c r="G123" s="55">
        <v>45170</v>
      </c>
      <c r="H123" s="54">
        <v>45108</v>
      </c>
      <c r="I123" s="53">
        <v>3</v>
      </c>
      <c r="J123" s="53">
        <v>3</v>
      </c>
      <c r="K123" s="56">
        <v>0.12263016384601959</v>
      </c>
      <c r="L123" s="53">
        <v>26</v>
      </c>
      <c r="M123" s="57">
        <v>173.76699199999999</v>
      </c>
      <c r="N123" s="57">
        <v>339.08822099999998</v>
      </c>
      <c r="O123" s="58" t="s">
        <v>942</v>
      </c>
      <c r="Q123" s="28"/>
      <c r="R123" s="28"/>
      <c r="S123" s="34"/>
      <c r="T123" s="33"/>
    </row>
    <row r="124" spans="2:20">
      <c r="B124" s="45">
        <v>2021</v>
      </c>
      <c r="C124" s="43" t="s">
        <v>1099</v>
      </c>
      <c r="D124" s="43" t="s">
        <v>1097</v>
      </c>
      <c r="E124" s="53" t="s">
        <v>938</v>
      </c>
      <c r="F124" s="54">
        <v>44166</v>
      </c>
      <c r="G124" s="55">
        <v>44256</v>
      </c>
      <c r="H124" s="54">
        <v>44228</v>
      </c>
      <c r="I124" s="53">
        <v>3</v>
      </c>
      <c r="J124" s="53">
        <v>3</v>
      </c>
      <c r="K124" s="56">
        <v>0</v>
      </c>
      <c r="L124" s="53">
        <v>1</v>
      </c>
      <c r="M124" s="60" t="s">
        <v>938</v>
      </c>
      <c r="N124" s="60" t="s">
        <v>938</v>
      </c>
      <c r="O124" s="58" t="s">
        <v>947</v>
      </c>
      <c r="Q124" s="28"/>
      <c r="R124" s="28"/>
      <c r="S124" s="34"/>
      <c r="T124" s="33"/>
    </row>
    <row r="125" spans="2:20">
      <c r="B125" s="45">
        <v>2023</v>
      </c>
      <c r="C125" s="43" t="s">
        <v>1100</v>
      </c>
      <c r="D125" s="43" t="s">
        <v>955</v>
      </c>
      <c r="E125" s="53" t="s">
        <v>938</v>
      </c>
      <c r="F125" s="54">
        <v>44228</v>
      </c>
      <c r="G125" s="55">
        <v>45170</v>
      </c>
      <c r="H125" s="54">
        <v>44228</v>
      </c>
      <c r="I125" s="53">
        <v>31</v>
      </c>
      <c r="J125" s="53">
        <v>31</v>
      </c>
      <c r="K125" s="56">
        <v>2.8871385514966235E-5</v>
      </c>
      <c r="L125" s="53">
        <v>25</v>
      </c>
      <c r="M125" s="57">
        <v>0.94855527538769868</v>
      </c>
      <c r="N125" s="57">
        <v>3.9299500267022696</v>
      </c>
      <c r="O125" s="58" t="s">
        <v>939</v>
      </c>
      <c r="Q125" s="19"/>
      <c r="R125" s="19"/>
      <c r="S125" s="32"/>
      <c r="T125" s="33"/>
    </row>
    <row r="126" spans="2:20">
      <c r="B126" s="45">
        <v>2024</v>
      </c>
      <c r="C126" s="43" t="s">
        <v>1101</v>
      </c>
      <c r="D126" s="43" t="s">
        <v>944</v>
      </c>
      <c r="E126" s="53" t="s">
        <v>938</v>
      </c>
      <c r="F126" s="54">
        <v>45474</v>
      </c>
      <c r="G126" s="55">
        <v>45717</v>
      </c>
      <c r="H126" s="54">
        <v>45505</v>
      </c>
      <c r="I126" s="53">
        <v>8</v>
      </c>
      <c r="J126" s="53">
        <v>7</v>
      </c>
      <c r="K126" s="56">
        <v>0</v>
      </c>
      <c r="L126" s="53">
        <v>2</v>
      </c>
      <c r="M126" s="57">
        <v>932.33766944444449</v>
      </c>
      <c r="N126" s="57">
        <v>932.33766944444449</v>
      </c>
      <c r="O126" s="58" t="s">
        <v>947</v>
      </c>
      <c r="Q126" s="28"/>
      <c r="R126" s="28"/>
      <c r="S126" s="32"/>
      <c r="T126" s="33"/>
    </row>
    <row r="127" spans="2:20">
      <c r="B127" s="45">
        <v>2022</v>
      </c>
      <c r="C127" s="43" t="s">
        <v>1102</v>
      </c>
      <c r="D127" s="43" t="s">
        <v>944</v>
      </c>
      <c r="E127" s="53" t="s">
        <v>938</v>
      </c>
      <c r="F127" s="54">
        <v>39114</v>
      </c>
      <c r="G127" s="55">
        <v>44531</v>
      </c>
      <c r="H127" s="54">
        <v>39114</v>
      </c>
      <c r="I127" s="53">
        <v>178</v>
      </c>
      <c r="J127" s="53">
        <v>178</v>
      </c>
      <c r="K127" s="56">
        <v>3.1905601371254132E-4</v>
      </c>
      <c r="L127" s="53">
        <v>20</v>
      </c>
      <c r="M127" s="60" t="s">
        <v>938</v>
      </c>
      <c r="N127" s="60" t="s">
        <v>938</v>
      </c>
      <c r="O127" s="58" t="s">
        <v>947</v>
      </c>
      <c r="Q127" s="28"/>
      <c r="R127" s="28"/>
      <c r="S127" s="34"/>
      <c r="T127" s="33"/>
    </row>
    <row r="128" spans="2:20">
      <c r="B128" s="45">
        <v>2023</v>
      </c>
      <c r="C128" s="43" t="s">
        <v>1103</v>
      </c>
      <c r="D128" s="43" t="s">
        <v>995</v>
      </c>
      <c r="E128" s="53" t="s">
        <v>938</v>
      </c>
      <c r="F128" s="54">
        <v>44743</v>
      </c>
      <c r="G128" s="59" t="s">
        <v>938</v>
      </c>
      <c r="H128" s="54">
        <v>44743</v>
      </c>
      <c r="I128" s="53" t="s">
        <v>938</v>
      </c>
      <c r="J128" s="53" t="s">
        <v>938</v>
      </c>
      <c r="K128" s="56">
        <v>0</v>
      </c>
      <c r="L128" s="53">
        <v>11</v>
      </c>
      <c r="M128" s="57">
        <v>56774.550107142852</v>
      </c>
      <c r="N128" s="57">
        <v>115404.55416346154</v>
      </c>
      <c r="O128" s="58" t="s">
        <v>947</v>
      </c>
      <c r="Q128" s="28"/>
      <c r="R128" s="28"/>
      <c r="S128" s="32"/>
      <c r="T128" s="33"/>
    </row>
    <row r="129" spans="2:20">
      <c r="B129" s="45">
        <v>2021</v>
      </c>
      <c r="C129" s="43" t="s">
        <v>1104</v>
      </c>
      <c r="D129" s="43" t="s">
        <v>944</v>
      </c>
      <c r="E129" s="53" t="s">
        <v>938</v>
      </c>
      <c r="F129" s="54">
        <v>43800</v>
      </c>
      <c r="G129" s="55">
        <v>44287</v>
      </c>
      <c r="H129" s="54">
        <v>43800</v>
      </c>
      <c r="I129" s="53">
        <v>16</v>
      </c>
      <c r="J129" s="53">
        <v>16</v>
      </c>
      <c r="K129" s="56">
        <v>7.4179911656214348E-2</v>
      </c>
      <c r="L129" s="53">
        <v>21</v>
      </c>
      <c r="M129" s="57">
        <v>26.166339821305844</v>
      </c>
      <c r="N129" s="57">
        <v>59.59736337855297</v>
      </c>
      <c r="O129" s="58" t="s">
        <v>939</v>
      </c>
      <c r="Q129" s="19"/>
      <c r="R129" s="19"/>
      <c r="S129" s="32"/>
      <c r="T129" s="33"/>
    </row>
    <row r="130" spans="2:20">
      <c r="B130" s="45">
        <v>2024</v>
      </c>
      <c r="C130" s="43" t="s">
        <v>1105</v>
      </c>
      <c r="D130" s="43" t="s">
        <v>941</v>
      </c>
      <c r="E130" s="53" t="s">
        <v>938</v>
      </c>
      <c r="F130" s="54">
        <v>45352</v>
      </c>
      <c r="G130" s="59" t="s">
        <v>938</v>
      </c>
      <c r="H130" s="53" t="s">
        <v>938</v>
      </c>
      <c r="I130" s="53" t="s">
        <v>938</v>
      </c>
      <c r="J130" s="53" t="s">
        <v>938</v>
      </c>
      <c r="K130" s="56">
        <v>0</v>
      </c>
      <c r="L130" s="53">
        <v>3</v>
      </c>
      <c r="M130" s="57">
        <v>1126.9165395348837</v>
      </c>
      <c r="N130" s="57">
        <v>1158.6549924840695</v>
      </c>
      <c r="O130" s="58" t="s">
        <v>947</v>
      </c>
      <c r="Q130" s="28"/>
      <c r="R130" s="28"/>
      <c r="S130" s="32"/>
      <c r="T130" s="33"/>
    </row>
    <row r="131" spans="2:20">
      <c r="B131" s="45">
        <v>2024</v>
      </c>
      <c r="C131" s="43" t="s">
        <v>1106</v>
      </c>
      <c r="D131" s="43" t="s">
        <v>944</v>
      </c>
      <c r="E131" s="53" t="s">
        <v>938</v>
      </c>
      <c r="F131" s="54">
        <v>45444</v>
      </c>
      <c r="G131" s="55">
        <v>45748</v>
      </c>
      <c r="H131" s="54">
        <v>45597</v>
      </c>
      <c r="I131" s="53">
        <v>10</v>
      </c>
      <c r="J131" s="53">
        <v>10</v>
      </c>
      <c r="K131" s="56">
        <v>0</v>
      </c>
      <c r="L131" s="53">
        <v>5</v>
      </c>
      <c r="M131" s="57">
        <v>396.15354078276067</v>
      </c>
      <c r="N131" s="57">
        <v>709.60428638397013</v>
      </c>
      <c r="O131" s="58" t="s">
        <v>947</v>
      </c>
      <c r="Q131" s="28"/>
      <c r="R131" s="28"/>
      <c r="S131" s="32"/>
      <c r="T131" s="33"/>
    </row>
    <row r="132" spans="2:20" ht="106.5" customHeight="1">
      <c r="B132" s="46">
        <v>2025</v>
      </c>
      <c r="C132" s="44" t="s">
        <v>1107</v>
      </c>
      <c r="D132" s="43" t="s">
        <v>938</v>
      </c>
      <c r="E132" s="55">
        <v>45996</v>
      </c>
      <c r="F132" s="61" t="s">
        <v>1108</v>
      </c>
      <c r="G132" s="61"/>
      <c r="H132" s="61"/>
      <c r="I132" s="61"/>
      <c r="J132" s="61"/>
      <c r="K132" s="61"/>
      <c r="L132" s="61"/>
      <c r="M132" s="61"/>
      <c r="N132" s="61"/>
      <c r="O132" s="61"/>
      <c r="P132" s="35"/>
      <c r="Q132" s="35"/>
      <c r="R132" s="35"/>
    </row>
    <row r="133" spans="2:20" ht="18.75" customHeight="1">
      <c r="B133" s="45">
        <v>2025</v>
      </c>
      <c r="C133" s="44" t="s">
        <v>1109</v>
      </c>
      <c r="D133" s="43" t="s">
        <v>938</v>
      </c>
      <c r="E133" s="54">
        <v>45947</v>
      </c>
      <c r="F133" s="61"/>
      <c r="G133" s="61"/>
      <c r="H133" s="61"/>
      <c r="I133" s="61"/>
      <c r="J133" s="61"/>
      <c r="K133" s="61"/>
      <c r="L133" s="61"/>
      <c r="M133" s="61"/>
      <c r="N133" s="61"/>
      <c r="O133" s="61"/>
      <c r="P133" s="35"/>
      <c r="Q133" s="35"/>
      <c r="R133" s="35"/>
    </row>
    <row r="134" spans="2:20">
      <c r="B134" s="45">
        <v>2025</v>
      </c>
      <c r="C134" s="44" t="s">
        <v>1110</v>
      </c>
      <c r="D134" s="43" t="s">
        <v>938</v>
      </c>
      <c r="E134" s="54">
        <v>45875</v>
      </c>
      <c r="F134" s="61"/>
      <c r="G134" s="61"/>
      <c r="H134" s="61"/>
      <c r="I134" s="61"/>
      <c r="J134" s="61"/>
      <c r="K134" s="61"/>
      <c r="L134" s="61"/>
      <c r="M134" s="61"/>
      <c r="N134" s="61"/>
      <c r="O134" s="61"/>
      <c r="P134" s="35"/>
      <c r="Q134" s="35"/>
      <c r="R134" s="35"/>
    </row>
    <row r="135" spans="2:20">
      <c r="B135" s="45">
        <v>2025</v>
      </c>
      <c r="C135" s="44" t="s">
        <v>1111</v>
      </c>
      <c r="D135" s="43" t="s">
        <v>938</v>
      </c>
      <c r="E135" s="54">
        <v>45859</v>
      </c>
      <c r="F135" s="61"/>
      <c r="G135" s="61"/>
      <c r="H135" s="61"/>
      <c r="I135" s="61"/>
      <c r="J135" s="61"/>
      <c r="K135" s="61"/>
      <c r="L135" s="61"/>
      <c r="M135" s="61"/>
      <c r="N135" s="61"/>
      <c r="O135" s="61"/>
      <c r="P135" s="35"/>
      <c r="Q135" s="35"/>
      <c r="R135" s="35"/>
    </row>
    <row r="136" spans="2:20">
      <c r="B136" s="45">
        <v>2025</v>
      </c>
      <c r="C136" s="44" t="s">
        <v>1112</v>
      </c>
      <c r="D136" s="43" t="s">
        <v>938</v>
      </c>
      <c r="E136" s="54">
        <v>45856</v>
      </c>
      <c r="F136" s="61"/>
      <c r="G136" s="61"/>
      <c r="H136" s="61"/>
      <c r="I136" s="61"/>
      <c r="J136" s="61"/>
      <c r="K136" s="61"/>
      <c r="L136" s="61"/>
      <c r="M136" s="61"/>
      <c r="N136" s="61"/>
      <c r="O136" s="61"/>
      <c r="P136" s="35"/>
      <c r="Q136" s="35"/>
      <c r="R136" s="35"/>
    </row>
    <row r="137" spans="2:20">
      <c r="B137" s="45">
        <v>2025</v>
      </c>
      <c r="C137" s="44" t="s">
        <v>1113</v>
      </c>
      <c r="D137" s="43" t="s">
        <v>938</v>
      </c>
      <c r="E137" s="54">
        <v>45841</v>
      </c>
      <c r="F137" s="61"/>
      <c r="G137" s="61"/>
      <c r="H137" s="61"/>
      <c r="I137" s="61"/>
      <c r="J137" s="61"/>
      <c r="K137" s="61"/>
      <c r="L137" s="61"/>
      <c r="M137" s="61"/>
      <c r="N137" s="61"/>
      <c r="O137" s="61"/>
      <c r="P137" s="35"/>
      <c r="Q137" s="35"/>
      <c r="R137" s="35"/>
    </row>
    <row r="138" spans="2:20">
      <c r="B138" s="45">
        <v>2025</v>
      </c>
      <c r="C138" s="44" t="s">
        <v>1114</v>
      </c>
      <c r="D138" s="43" t="s">
        <v>938</v>
      </c>
      <c r="E138" s="54">
        <v>45817</v>
      </c>
      <c r="F138" s="61"/>
      <c r="G138" s="61"/>
      <c r="H138" s="61"/>
      <c r="I138" s="61"/>
      <c r="J138" s="61"/>
      <c r="K138" s="61"/>
      <c r="L138" s="61"/>
      <c r="M138" s="61"/>
      <c r="N138" s="61"/>
      <c r="O138" s="61"/>
      <c r="P138" s="35"/>
      <c r="Q138" s="35"/>
      <c r="R138" s="35"/>
    </row>
    <row r="139" spans="2:20">
      <c r="B139" s="45">
        <v>2025</v>
      </c>
      <c r="C139" s="44" t="s">
        <v>1115</v>
      </c>
      <c r="D139" s="43" t="s">
        <v>938</v>
      </c>
      <c r="E139" s="54">
        <v>45812</v>
      </c>
      <c r="F139" s="61"/>
      <c r="G139" s="61"/>
      <c r="H139" s="61"/>
      <c r="I139" s="61"/>
      <c r="J139" s="61"/>
      <c r="K139" s="61"/>
      <c r="L139" s="61"/>
      <c r="M139" s="61"/>
      <c r="N139" s="61"/>
      <c r="O139" s="61"/>
      <c r="P139" s="35"/>
      <c r="Q139" s="35"/>
      <c r="R139" s="35"/>
    </row>
    <row r="140" spans="2:20">
      <c r="B140" s="45">
        <v>2025</v>
      </c>
      <c r="C140" s="44" t="s">
        <v>1116</v>
      </c>
      <c r="D140" s="43" t="s">
        <v>938</v>
      </c>
      <c r="E140" s="54">
        <v>45772</v>
      </c>
      <c r="F140" s="61"/>
      <c r="G140" s="61"/>
      <c r="H140" s="61"/>
      <c r="I140" s="61"/>
      <c r="J140" s="61"/>
      <c r="K140" s="61"/>
      <c r="L140" s="61"/>
      <c r="M140" s="61"/>
      <c r="N140" s="61"/>
      <c r="O140" s="61"/>
      <c r="P140" s="35"/>
      <c r="Q140" s="35"/>
      <c r="R140" s="35"/>
    </row>
    <row r="141" spans="2:20">
      <c r="B141" s="45">
        <v>2025</v>
      </c>
      <c r="C141" s="44" t="s">
        <v>1117</v>
      </c>
      <c r="D141" s="43" t="s">
        <v>938</v>
      </c>
      <c r="E141" s="54">
        <v>45761</v>
      </c>
      <c r="F141" s="61"/>
      <c r="G141" s="61"/>
      <c r="H141" s="61"/>
      <c r="I141" s="61"/>
      <c r="J141" s="61"/>
      <c r="K141" s="61"/>
      <c r="L141" s="61"/>
      <c r="M141" s="61"/>
      <c r="N141" s="61"/>
      <c r="O141" s="61"/>
      <c r="P141" s="35"/>
      <c r="Q141" s="35"/>
      <c r="R141" s="35"/>
    </row>
    <row r="142" spans="2:20">
      <c r="B142" s="45">
        <v>2025</v>
      </c>
      <c r="C142" s="44" t="s">
        <v>1118</v>
      </c>
      <c r="D142" s="43" t="s">
        <v>938</v>
      </c>
      <c r="E142" s="54">
        <v>45742</v>
      </c>
      <c r="F142" s="61"/>
      <c r="G142" s="61"/>
      <c r="H142" s="61"/>
      <c r="I142" s="61"/>
      <c r="J142" s="61"/>
      <c r="K142" s="61"/>
      <c r="L142" s="61"/>
      <c r="M142" s="61"/>
      <c r="N142" s="61"/>
      <c r="O142" s="61"/>
      <c r="P142" s="35"/>
      <c r="Q142" s="35"/>
      <c r="R142" s="35"/>
    </row>
    <row r="143" spans="2:20">
      <c r="B143" s="45">
        <v>2025</v>
      </c>
      <c r="C143" s="44" t="s">
        <v>1119</v>
      </c>
      <c r="D143" s="43" t="s">
        <v>938</v>
      </c>
      <c r="E143" s="54">
        <v>45716</v>
      </c>
      <c r="F143" s="61"/>
      <c r="G143" s="61"/>
      <c r="H143" s="61"/>
      <c r="I143" s="61"/>
      <c r="J143" s="61"/>
      <c r="K143" s="61"/>
      <c r="L143" s="61"/>
      <c r="M143" s="61"/>
      <c r="N143" s="61"/>
      <c r="O143" s="61"/>
      <c r="P143" s="35"/>
      <c r="Q143" s="35"/>
      <c r="R143" s="35"/>
    </row>
    <row r="144" spans="2:20">
      <c r="B144" s="45">
        <v>2025</v>
      </c>
      <c r="C144" s="44" t="s">
        <v>1120</v>
      </c>
      <c r="D144" s="43" t="s">
        <v>938</v>
      </c>
      <c r="E144" s="54">
        <v>45663</v>
      </c>
      <c r="F144" s="61"/>
      <c r="G144" s="61"/>
      <c r="H144" s="61"/>
      <c r="I144" s="61"/>
      <c r="J144" s="61"/>
      <c r="K144" s="61"/>
      <c r="L144" s="61"/>
      <c r="M144" s="61"/>
      <c r="N144" s="61"/>
      <c r="O144" s="61"/>
      <c r="P144" s="35"/>
      <c r="Q144" s="35"/>
      <c r="R144" s="35"/>
    </row>
    <row r="145" spans="2:18">
      <c r="B145" s="45">
        <v>2025</v>
      </c>
      <c r="C145" s="44" t="s">
        <v>1121</v>
      </c>
      <c r="D145" s="43" t="s">
        <v>938</v>
      </c>
      <c r="E145" s="54">
        <v>46007</v>
      </c>
      <c r="F145" s="61"/>
      <c r="G145" s="61"/>
      <c r="H145" s="61"/>
      <c r="I145" s="61"/>
      <c r="J145" s="61"/>
      <c r="K145" s="61"/>
      <c r="L145" s="61"/>
      <c r="M145" s="61"/>
      <c r="N145" s="61"/>
      <c r="O145" s="61"/>
      <c r="P145" s="35"/>
      <c r="Q145" s="35"/>
      <c r="R145" s="35"/>
    </row>
    <row r="146" spans="2:18">
      <c r="B146" s="45">
        <v>2025</v>
      </c>
      <c r="C146" s="44" t="s">
        <v>1122</v>
      </c>
      <c r="D146" s="43" t="s">
        <v>938</v>
      </c>
      <c r="E146" s="54">
        <v>45929</v>
      </c>
      <c r="F146" s="61"/>
      <c r="G146" s="61"/>
      <c r="H146" s="61"/>
      <c r="I146" s="61"/>
      <c r="J146" s="61"/>
      <c r="K146" s="61"/>
      <c r="L146" s="61"/>
      <c r="M146" s="61"/>
      <c r="N146" s="61"/>
      <c r="O146" s="61"/>
      <c r="P146" s="35"/>
      <c r="Q146" s="35"/>
      <c r="R146" s="35"/>
    </row>
    <row r="147" spans="2:18">
      <c r="B147" s="45">
        <v>2025</v>
      </c>
      <c r="C147" s="44" t="s">
        <v>1123</v>
      </c>
      <c r="D147" s="43" t="s">
        <v>938</v>
      </c>
      <c r="E147" s="54">
        <v>45898</v>
      </c>
      <c r="F147" s="61"/>
      <c r="G147" s="61"/>
      <c r="H147" s="61"/>
      <c r="I147" s="61"/>
      <c r="J147" s="61"/>
      <c r="K147" s="61"/>
      <c r="L147" s="61"/>
      <c r="M147" s="61"/>
      <c r="N147" s="61"/>
      <c r="O147" s="61"/>
      <c r="P147" s="35"/>
      <c r="Q147" s="35"/>
      <c r="R147" s="35"/>
    </row>
    <row r="148" spans="2:18">
      <c r="B148" s="45">
        <v>2025</v>
      </c>
      <c r="C148" s="44" t="s">
        <v>1124</v>
      </c>
      <c r="D148" s="43" t="s">
        <v>938</v>
      </c>
      <c r="E148" s="54">
        <v>45877</v>
      </c>
      <c r="F148" s="61"/>
      <c r="G148" s="61"/>
      <c r="H148" s="61"/>
      <c r="I148" s="61"/>
      <c r="J148" s="61"/>
      <c r="K148" s="61"/>
      <c r="L148" s="61"/>
      <c r="M148" s="61"/>
      <c r="N148" s="61"/>
      <c r="O148" s="61"/>
      <c r="P148" s="35"/>
      <c r="Q148" s="35"/>
      <c r="R148" s="35"/>
    </row>
    <row r="149" spans="2:18">
      <c r="B149" s="45">
        <v>2025</v>
      </c>
      <c r="C149" s="44" t="s">
        <v>1125</v>
      </c>
      <c r="D149" s="43" t="s">
        <v>938</v>
      </c>
      <c r="E149" s="54">
        <v>45729</v>
      </c>
      <c r="F149" s="61"/>
      <c r="G149" s="61"/>
      <c r="H149" s="61"/>
      <c r="I149" s="61"/>
      <c r="J149" s="61"/>
      <c r="K149" s="61"/>
      <c r="L149" s="61"/>
      <c r="M149" s="61"/>
      <c r="N149" s="61"/>
      <c r="O149" s="61"/>
      <c r="P149" s="35"/>
      <c r="Q149" s="35"/>
      <c r="R149" s="35"/>
    </row>
    <row r="150" spans="2:18">
      <c r="B150" s="45">
        <v>2025</v>
      </c>
      <c r="C150" s="44" t="s">
        <v>1126</v>
      </c>
      <c r="D150" s="43" t="s">
        <v>938</v>
      </c>
      <c r="E150" s="54">
        <v>46014</v>
      </c>
      <c r="F150" s="61"/>
      <c r="G150" s="61"/>
      <c r="H150" s="61"/>
      <c r="I150" s="61"/>
      <c r="J150" s="61"/>
      <c r="K150" s="61"/>
      <c r="L150" s="61"/>
      <c r="M150" s="61"/>
      <c r="N150" s="61"/>
      <c r="O150" s="61"/>
      <c r="P150" s="35"/>
      <c r="Q150" s="35"/>
      <c r="R150" s="35"/>
    </row>
    <row r="151" spans="2:18">
      <c r="B151" s="45">
        <v>2025</v>
      </c>
      <c r="C151" s="44" t="s">
        <v>1127</v>
      </c>
      <c r="D151" s="43" t="s">
        <v>938</v>
      </c>
      <c r="E151" s="54">
        <v>46009</v>
      </c>
      <c r="F151" s="61"/>
      <c r="G151" s="61"/>
      <c r="H151" s="61"/>
      <c r="I151" s="61"/>
      <c r="J151" s="61"/>
      <c r="K151" s="61"/>
      <c r="L151" s="61"/>
      <c r="M151" s="61"/>
      <c r="N151" s="61"/>
      <c r="O151" s="61"/>
      <c r="P151" s="35"/>
      <c r="Q151" s="35"/>
      <c r="R151" s="35"/>
    </row>
    <row r="152" spans="2:18">
      <c r="B152" s="45">
        <v>2025</v>
      </c>
      <c r="C152" s="44" t="s">
        <v>1128</v>
      </c>
      <c r="D152" s="43" t="s">
        <v>938</v>
      </c>
      <c r="E152" s="54">
        <v>46009</v>
      </c>
      <c r="F152" s="61"/>
      <c r="G152" s="61"/>
      <c r="H152" s="61"/>
      <c r="I152" s="61"/>
      <c r="J152" s="61"/>
      <c r="K152" s="61"/>
      <c r="L152" s="61"/>
      <c r="M152" s="61"/>
      <c r="N152" s="61"/>
      <c r="O152" s="61"/>
      <c r="P152" s="35"/>
      <c r="Q152" s="35"/>
      <c r="R152" s="35"/>
    </row>
    <row r="153" spans="2:18">
      <c r="B153" s="45">
        <v>2025</v>
      </c>
      <c r="C153" s="44" t="s">
        <v>1129</v>
      </c>
      <c r="D153" s="43" t="s">
        <v>938</v>
      </c>
      <c r="E153" s="54">
        <v>46000</v>
      </c>
      <c r="F153" s="61"/>
      <c r="G153" s="61"/>
      <c r="H153" s="61"/>
      <c r="I153" s="61"/>
      <c r="J153" s="61"/>
      <c r="K153" s="61"/>
      <c r="L153" s="61"/>
      <c r="M153" s="61"/>
      <c r="N153" s="61"/>
      <c r="O153" s="61"/>
      <c r="P153" s="35"/>
      <c r="Q153" s="35"/>
      <c r="R153" s="35"/>
    </row>
    <row r="154" spans="2:18">
      <c r="B154" s="45">
        <v>2025</v>
      </c>
      <c r="C154" s="44" t="s">
        <v>1130</v>
      </c>
      <c r="D154" s="43" t="s">
        <v>938</v>
      </c>
      <c r="E154" s="54">
        <v>45996</v>
      </c>
      <c r="F154" s="61"/>
      <c r="G154" s="61"/>
      <c r="H154" s="61"/>
      <c r="I154" s="61"/>
      <c r="J154" s="61"/>
      <c r="K154" s="61"/>
      <c r="L154" s="61"/>
      <c r="M154" s="61"/>
      <c r="N154" s="61"/>
      <c r="O154" s="61"/>
      <c r="P154" s="35"/>
      <c r="Q154" s="35"/>
      <c r="R154" s="35"/>
    </row>
    <row r="155" spans="2:18">
      <c r="B155" s="45">
        <v>2025</v>
      </c>
      <c r="C155" s="44" t="s">
        <v>1131</v>
      </c>
      <c r="D155" s="43" t="s">
        <v>938</v>
      </c>
      <c r="E155" s="54">
        <v>45975</v>
      </c>
      <c r="F155" s="61"/>
      <c r="G155" s="61"/>
      <c r="H155" s="61"/>
      <c r="I155" s="61"/>
      <c r="J155" s="61"/>
      <c r="K155" s="61"/>
      <c r="L155" s="61"/>
      <c r="M155" s="61"/>
      <c r="N155" s="61"/>
      <c r="O155" s="61"/>
      <c r="P155" s="35"/>
      <c r="Q155" s="35"/>
      <c r="R155" s="35"/>
    </row>
    <row r="156" spans="2:18">
      <c r="B156" s="45">
        <v>2025</v>
      </c>
      <c r="C156" s="44" t="s">
        <v>1132</v>
      </c>
      <c r="D156" s="43" t="s">
        <v>938</v>
      </c>
      <c r="E156" s="54">
        <v>45954</v>
      </c>
      <c r="F156" s="61"/>
      <c r="G156" s="61"/>
      <c r="H156" s="61"/>
      <c r="I156" s="61"/>
      <c r="J156" s="61"/>
      <c r="K156" s="61"/>
      <c r="L156" s="61"/>
      <c r="M156" s="61"/>
      <c r="N156" s="61"/>
      <c r="O156" s="61"/>
      <c r="P156" s="35"/>
      <c r="Q156" s="35"/>
      <c r="R156" s="35"/>
    </row>
    <row r="157" spans="2:18">
      <c r="B157" s="45">
        <v>2025</v>
      </c>
      <c r="C157" s="44" t="s">
        <v>1133</v>
      </c>
      <c r="D157" s="43" t="s">
        <v>938</v>
      </c>
      <c r="E157" s="54">
        <v>45947</v>
      </c>
      <c r="F157" s="61"/>
      <c r="G157" s="61"/>
      <c r="H157" s="61"/>
      <c r="I157" s="61"/>
      <c r="J157" s="61"/>
      <c r="K157" s="61"/>
      <c r="L157" s="61"/>
      <c r="M157" s="61"/>
      <c r="N157" s="61"/>
      <c r="O157" s="61"/>
      <c r="P157" s="35"/>
      <c r="Q157" s="35"/>
      <c r="R157" s="35"/>
    </row>
    <row r="158" spans="2:18">
      <c r="B158" s="45">
        <v>2025</v>
      </c>
      <c r="C158" s="44" t="s">
        <v>1134</v>
      </c>
      <c r="D158" s="43" t="s">
        <v>938</v>
      </c>
      <c r="E158" s="54">
        <v>45946</v>
      </c>
      <c r="F158" s="61"/>
      <c r="G158" s="61"/>
      <c r="H158" s="61"/>
      <c r="I158" s="61"/>
      <c r="J158" s="61"/>
      <c r="K158" s="61"/>
      <c r="L158" s="61"/>
      <c r="M158" s="61"/>
      <c r="N158" s="61"/>
      <c r="O158" s="61"/>
      <c r="P158" s="35"/>
      <c r="Q158" s="35"/>
      <c r="R158" s="35"/>
    </row>
    <row r="159" spans="2:18">
      <c r="B159" s="45">
        <v>2025</v>
      </c>
      <c r="C159" s="44" t="s">
        <v>1135</v>
      </c>
      <c r="D159" s="43" t="s">
        <v>938</v>
      </c>
      <c r="E159" s="54">
        <v>45929</v>
      </c>
      <c r="F159" s="61"/>
      <c r="G159" s="61"/>
      <c r="H159" s="61"/>
      <c r="I159" s="61"/>
      <c r="J159" s="61"/>
      <c r="K159" s="61"/>
      <c r="L159" s="61"/>
      <c r="M159" s="61"/>
      <c r="N159" s="61"/>
      <c r="O159" s="61"/>
      <c r="P159" s="35"/>
      <c r="Q159" s="35"/>
      <c r="R159" s="35"/>
    </row>
    <row r="160" spans="2:18">
      <c r="B160" s="45">
        <v>2025</v>
      </c>
      <c r="C160" s="44" t="s">
        <v>1136</v>
      </c>
      <c r="D160" s="43" t="s">
        <v>938</v>
      </c>
      <c r="E160" s="54">
        <v>45894</v>
      </c>
      <c r="F160" s="61"/>
      <c r="G160" s="61"/>
      <c r="H160" s="61"/>
      <c r="I160" s="61"/>
      <c r="J160" s="61"/>
      <c r="K160" s="61"/>
      <c r="L160" s="61"/>
      <c r="M160" s="61"/>
      <c r="N160" s="61"/>
      <c r="O160" s="61"/>
      <c r="P160" s="35"/>
      <c r="Q160" s="35"/>
      <c r="R160" s="35"/>
    </row>
    <row r="161" spans="2:18">
      <c r="B161" s="45">
        <v>2025</v>
      </c>
      <c r="C161" s="44" t="s">
        <v>1137</v>
      </c>
      <c r="D161" s="43" t="s">
        <v>938</v>
      </c>
      <c r="E161" s="54">
        <v>45884</v>
      </c>
      <c r="F161" s="61"/>
      <c r="G161" s="61"/>
      <c r="H161" s="61"/>
      <c r="I161" s="61"/>
      <c r="J161" s="61"/>
      <c r="K161" s="61"/>
      <c r="L161" s="61"/>
      <c r="M161" s="61"/>
      <c r="N161" s="61"/>
      <c r="O161" s="61"/>
      <c r="P161" s="35"/>
      <c r="Q161" s="35"/>
      <c r="R161" s="35"/>
    </row>
    <row r="162" spans="2:18">
      <c r="B162" s="45">
        <v>2025</v>
      </c>
      <c r="C162" s="44" t="s">
        <v>1138</v>
      </c>
      <c r="D162" s="43" t="s">
        <v>938</v>
      </c>
      <c r="E162" s="54">
        <v>45861</v>
      </c>
      <c r="F162" s="61"/>
      <c r="G162" s="61"/>
      <c r="H162" s="61"/>
      <c r="I162" s="61"/>
      <c r="J162" s="61"/>
      <c r="K162" s="61"/>
      <c r="L162" s="61"/>
      <c r="M162" s="61"/>
      <c r="N162" s="61"/>
      <c r="O162" s="61"/>
      <c r="P162" s="35"/>
      <c r="Q162" s="35"/>
      <c r="R162" s="35"/>
    </row>
    <row r="163" spans="2:18">
      <c r="B163" s="45">
        <v>2025</v>
      </c>
      <c r="C163" s="44" t="s">
        <v>1139</v>
      </c>
      <c r="D163" s="43" t="s">
        <v>938</v>
      </c>
      <c r="E163" s="54">
        <v>45784</v>
      </c>
      <c r="F163" s="61"/>
      <c r="G163" s="61"/>
      <c r="H163" s="61"/>
      <c r="I163" s="61"/>
      <c r="J163" s="61"/>
      <c r="K163" s="61"/>
      <c r="L163" s="61"/>
      <c r="M163" s="61"/>
      <c r="N163" s="61"/>
      <c r="O163" s="61"/>
      <c r="P163" s="35"/>
      <c r="Q163" s="35"/>
      <c r="R163" s="35"/>
    </row>
    <row r="164" spans="2:18">
      <c r="B164" s="45">
        <v>2025</v>
      </c>
      <c r="C164" s="44" t="s">
        <v>1140</v>
      </c>
      <c r="D164" s="43" t="s">
        <v>938</v>
      </c>
      <c r="E164" s="54">
        <v>45772</v>
      </c>
      <c r="F164" s="61"/>
      <c r="G164" s="61"/>
      <c r="H164" s="61"/>
      <c r="I164" s="61"/>
      <c r="J164" s="61"/>
      <c r="K164" s="61"/>
      <c r="L164" s="61"/>
      <c r="M164" s="61"/>
      <c r="N164" s="61"/>
      <c r="O164" s="61"/>
      <c r="P164" s="35"/>
      <c r="Q164" s="35"/>
      <c r="R164" s="35"/>
    </row>
    <row r="165" spans="2:18">
      <c r="B165" s="45">
        <v>2025</v>
      </c>
      <c r="C165" s="44" t="s">
        <v>1141</v>
      </c>
      <c r="D165" s="43" t="s">
        <v>938</v>
      </c>
      <c r="E165" s="54">
        <v>45764</v>
      </c>
      <c r="F165" s="61"/>
      <c r="G165" s="61"/>
      <c r="H165" s="61"/>
      <c r="I165" s="61"/>
      <c r="J165" s="61"/>
      <c r="K165" s="61"/>
      <c r="L165" s="61"/>
      <c r="M165" s="61"/>
      <c r="N165" s="61"/>
      <c r="O165" s="61"/>
      <c r="P165" s="35"/>
      <c r="Q165" s="35"/>
      <c r="R165" s="35"/>
    </row>
    <row r="166" spans="2:18">
      <c r="B166" s="45">
        <v>2025</v>
      </c>
      <c r="C166" s="44" t="s">
        <v>1142</v>
      </c>
      <c r="D166" s="43" t="s">
        <v>938</v>
      </c>
      <c r="E166" s="54">
        <v>45751</v>
      </c>
      <c r="F166" s="61"/>
      <c r="G166" s="61"/>
      <c r="H166" s="61"/>
      <c r="I166" s="61"/>
      <c r="J166" s="61"/>
      <c r="K166" s="61"/>
      <c r="L166" s="61"/>
      <c r="M166" s="61"/>
      <c r="N166" s="61"/>
      <c r="O166" s="61"/>
      <c r="P166" s="35"/>
      <c r="Q166" s="35"/>
      <c r="R166" s="35"/>
    </row>
    <row r="167" spans="2:18">
      <c r="B167" s="45">
        <v>2025</v>
      </c>
      <c r="C167" s="44" t="s">
        <v>1143</v>
      </c>
      <c r="D167" s="43" t="s">
        <v>938</v>
      </c>
      <c r="E167" s="54">
        <v>45737</v>
      </c>
      <c r="F167" s="61"/>
      <c r="G167" s="61"/>
      <c r="H167" s="61"/>
      <c r="I167" s="61"/>
      <c r="J167" s="61"/>
      <c r="K167" s="61"/>
      <c r="L167" s="61"/>
      <c r="M167" s="61"/>
      <c r="N167" s="61"/>
      <c r="O167" s="61"/>
      <c r="P167" s="35"/>
      <c r="Q167" s="35"/>
      <c r="R167" s="35"/>
    </row>
    <row r="168" spans="2:18">
      <c r="B168" s="45">
        <v>2025</v>
      </c>
      <c r="C168" s="44" t="s">
        <v>1144</v>
      </c>
      <c r="D168" s="43" t="s">
        <v>938</v>
      </c>
      <c r="E168" s="54">
        <v>45723</v>
      </c>
      <c r="F168" s="61"/>
      <c r="G168" s="61"/>
      <c r="H168" s="61"/>
      <c r="I168" s="61"/>
      <c r="J168" s="61"/>
      <c r="K168" s="61"/>
      <c r="L168" s="61"/>
      <c r="M168" s="61"/>
      <c r="N168" s="61"/>
      <c r="O168" s="61"/>
      <c r="P168" s="35"/>
      <c r="Q168" s="35"/>
      <c r="R168" s="35"/>
    </row>
    <row r="169" spans="2:18">
      <c r="B169" s="45">
        <v>2025</v>
      </c>
      <c r="C169" s="44" t="s">
        <v>1145</v>
      </c>
      <c r="D169" s="43" t="s">
        <v>938</v>
      </c>
      <c r="E169" s="54">
        <v>45722</v>
      </c>
      <c r="F169" s="61"/>
      <c r="G169" s="61"/>
      <c r="H169" s="61"/>
      <c r="I169" s="61"/>
      <c r="J169" s="61"/>
      <c r="K169" s="61"/>
      <c r="L169" s="61"/>
      <c r="M169" s="61"/>
      <c r="N169" s="61"/>
      <c r="O169" s="61"/>
      <c r="P169" s="35"/>
      <c r="Q169" s="35"/>
      <c r="R169" s="35"/>
    </row>
    <row r="170" spans="2:18">
      <c r="B170" s="45">
        <v>2025</v>
      </c>
      <c r="C170" s="44" t="s">
        <v>1146</v>
      </c>
      <c r="D170" s="43" t="s">
        <v>938</v>
      </c>
      <c r="E170" s="54">
        <v>45721</v>
      </c>
      <c r="F170" s="61"/>
      <c r="G170" s="61"/>
      <c r="H170" s="61"/>
      <c r="I170" s="61"/>
      <c r="J170" s="61"/>
      <c r="K170" s="61"/>
      <c r="L170" s="61"/>
      <c r="M170" s="61"/>
      <c r="N170" s="61"/>
      <c r="O170" s="61"/>
      <c r="P170" s="35"/>
      <c r="Q170" s="35"/>
      <c r="R170" s="35"/>
    </row>
    <row r="171" spans="2:18">
      <c r="B171" s="45">
        <v>2025</v>
      </c>
      <c r="C171" s="44" t="s">
        <v>1147</v>
      </c>
      <c r="D171" s="43" t="s">
        <v>938</v>
      </c>
      <c r="E171" s="54">
        <v>45694</v>
      </c>
      <c r="F171" s="61"/>
      <c r="G171" s="61"/>
      <c r="H171" s="61"/>
      <c r="I171" s="61"/>
      <c r="J171" s="61"/>
      <c r="K171" s="61"/>
      <c r="L171" s="61"/>
      <c r="M171" s="61"/>
      <c r="N171" s="61"/>
      <c r="O171" s="61"/>
      <c r="P171" s="35"/>
      <c r="Q171" s="35"/>
      <c r="R171" s="35"/>
    </row>
    <row r="172" spans="2:18">
      <c r="B172" s="45">
        <v>2025</v>
      </c>
      <c r="C172" s="44" t="s">
        <v>1148</v>
      </c>
      <c r="D172" s="43" t="s">
        <v>938</v>
      </c>
      <c r="E172" s="54">
        <v>45937</v>
      </c>
      <c r="F172" s="61"/>
      <c r="G172" s="61"/>
      <c r="H172" s="61"/>
      <c r="I172" s="61"/>
      <c r="J172" s="61"/>
      <c r="K172" s="61"/>
      <c r="L172" s="61"/>
      <c r="M172" s="61"/>
      <c r="N172" s="61"/>
      <c r="O172" s="61"/>
      <c r="P172" s="35"/>
      <c r="Q172" s="35"/>
      <c r="R172" s="35"/>
    </row>
    <row r="173" spans="2:18">
      <c r="B173" s="45">
        <v>2025</v>
      </c>
      <c r="C173" s="44" t="s">
        <v>1149</v>
      </c>
      <c r="D173" s="43" t="s">
        <v>938</v>
      </c>
      <c r="E173" s="54">
        <v>45912</v>
      </c>
      <c r="F173" s="61"/>
      <c r="G173" s="61"/>
      <c r="H173" s="61"/>
      <c r="I173" s="61"/>
      <c r="J173" s="61"/>
      <c r="K173" s="61"/>
      <c r="L173" s="61"/>
      <c r="M173" s="61"/>
      <c r="N173" s="61"/>
      <c r="O173" s="61"/>
      <c r="P173" s="35"/>
      <c r="Q173" s="35"/>
      <c r="R173" s="35"/>
    </row>
    <row r="174" spans="2:18">
      <c r="B174" s="45">
        <v>2025</v>
      </c>
      <c r="C174" s="44" t="s">
        <v>1150</v>
      </c>
      <c r="D174" s="43" t="s">
        <v>938</v>
      </c>
      <c r="E174" s="54">
        <v>45842</v>
      </c>
      <c r="F174" s="61"/>
      <c r="G174" s="61"/>
      <c r="H174" s="61"/>
      <c r="I174" s="61"/>
      <c r="J174" s="61"/>
      <c r="K174" s="61"/>
      <c r="L174" s="61"/>
      <c r="M174" s="61"/>
      <c r="N174" s="61"/>
      <c r="O174" s="61"/>
      <c r="P174" s="35"/>
      <c r="Q174" s="35"/>
      <c r="R174" s="35"/>
    </row>
    <row r="175" spans="2:18">
      <c r="B175" s="45">
        <v>2025</v>
      </c>
      <c r="C175" s="44" t="s">
        <v>1151</v>
      </c>
      <c r="D175" s="43" t="s">
        <v>938</v>
      </c>
      <c r="E175" s="54">
        <v>45782</v>
      </c>
      <c r="F175" s="61"/>
      <c r="G175" s="61"/>
      <c r="H175" s="61"/>
      <c r="I175" s="61"/>
      <c r="J175" s="61"/>
      <c r="K175" s="61"/>
      <c r="L175" s="61"/>
      <c r="M175" s="61"/>
      <c r="N175" s="61"/>
      <c r="O175" s="61"/>
      <c r="P175" s="35"/>
      <c r="Q175" s="35"/>
      <c r="R175" s="35"/>
    </row>
    <row r="176" spans="2:18">
      <c r="B176" s="45">
        <v>2025</v>
      </c>
      <c r="C176" s="44" t="s">
        <v>1152</v>
      </c>
      <c r="D176" s="43" t="s">
        <v>938</v>
      </c>
      <c r="E176" s="54">
        <v>45702</v>
      </c>
      <c r="F176" s="61"/>
      <c r="G176" s="61"/>
      <c r="H176" s="61"/>
      <c r="I176" s="61"/>
      <c r="J176" s="61"/>
      <c r="K176" s="61"/>
      <c r="L176" s="61"/>
      <c r="M176" s="61"/>
      <c r="N176" s="61"/>
      <c r="O176" s="61"/>
      <c r="P176" s="35"/>
      <c r="Q176" s="35"/>
      <c r="R176" s="35"/>
    </row>
    <row r="177" spans="2:18">
      <c r="B177" s="45">
        <v>2025</v>
      </c>
      <c r="C177" s="44" t="s">
        <v>1153</v>
      </c>
      <c r="D177" s="43" t="s">
        <v>938</v>
      </c>
      <c r="E177" s="54">
        <v>45674</v>
      </c>
      <c r="F177" s="61"/>
      <c r="G177" s="61"/>
      <c r="H177" s="61"/>
      <c r="I177" s="61"/>
      <c r="J177" s="61"/>
      <c r="K177" s="61"/>
      <c r="L177" s="61"/>
      <c r="M177" s="61"/>
      <c r="N177" s="61"/>
      <c r="O177" s="61"/>
      <c r="P177" s="35"/>
      <c r="Q177" s="35"/>
      <c r="R177" s="35"/>
    </row>
  </sheetData>
  <mergeCells count="1">
    <mergeCell ref="B1:C1"/>
  </mergeCells>
  <pageMargins left="0.7" right="0.7" top="0.75" bottom="0.75" header="0.3" footer="0.3"/>
  <pageSetup scale="37"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7D331-6C67-44A9-8FA3-E540D13A9842}">
  <dimension ref="A1:G60"/>
  <sheetViews>
    <sheetView topLeftCell="A2" workbookViewId="0">
      <selection activeCell="A8" sqref="A8"/>
    </sheetView>
  </sheetViews>
  <sheetFormatPr defaultColWidth="9.140625" defaultRowHeight="15"/>
  <sheetData>
    <row r="1" spans="1:7">
      <c r="A1" t="s">
        <v>638</v>
      </c>
    </row>
    <row r="2" spans="1:7">
      <c r="A2">
        <v>3.2386409472877006E-2</v>
      </c>
    </row>
    <row r="3" spans="1:7">
      <c r="A3">
        <v>6.4743660523457022E-2</v>
      </c>
    </row>
    <row r="4" spans="1:7">
      <c r="A4">
        <v>0.19681059785682736</v>
      </c>
      <c r="F4" t="s">
        <v>1154</v>
      </c>
      <c r="G4">
        <f>AVERAGE(A2:A60)</f>
        <v>0.8925416417910863</v>
      </c>
    </row>
    <row r="5" spans="1:7">
      <c r="A5">
        <v>0.60363481547636888</v>
      </c>
      <c r="F5" t="s">
        <v>1155</v>
      </c>
      <c r="G5">
        <f>MEDIAN(A2:A60)</f>
        <v>0.88803632650311826</v>
      </c>
    </row>
    <row r="6" spans="1:7">
      <c r="A6">
        <v>0.6472269691478052</v>
      </c>
      <c r="F6" t="s">
        <v>1156</v>
      </c>
      <c r="G6">
        <f>_xlfn.STDEV.P(A2:A60)</f>
        <v>0.25199339043170771</v>
      </c>
    </row>
    <row r="7" spans="1:7">
      <c r="A7">
        <v>0.68835943095915419</v>
      </c>
      <c r="F7" t="s">
        <v>1157</v>
      </c>
      <c r="G7">
        <f>_xlfn.QUARTILE.EXC(A2:A60,3)-_xlfn.QUARTILE.EXC(A2:A60,1)</f>
        <v>0.2555379163444349</v>
      </c>
    </row>
    <row r="8" spans="1:7">
      <c r="A8">
        <v>0.71209654690475199</v>
      </c>
    </row>
    <row r="9" spans="1:7">
      <c r="A9">
        <v>0.7326735559301164</v>
      </c>
    </row>
    <row r="10" spans="1:7">
      <c r="A10">
        <v>0.73337092784801983</v>
      </c>
    </row>
    <row r="11" spans="1:7">
      <c r="A11">
        <v>0.73408899789451065</v>
      </c>
    </row>
    <row r="12" spans="1:7">
      <c r="A12">
        <v>0.73614384077266548</v>
      </c>
    </row>
    <row r="13" spans="1:7">
      <c r="A13">
        <v>0.75090034628847702</v>
      </c>
    </row>
    <row r="14" spans="1:7">
      <c r="A14">
        <v>0.75989417823060756</v>
      </c>
    </row>
    <row r="15" spans="1:7">
      <c r="A15">
        <v>0.76516227730498942</v>
      </c>
    </row>
    <row r="16" spans="1:7">
      <c r="A16">
        <v>0.77527456390947447</v>
      </c>
    </row>
    <row r="17" spans="1:1">
      <c r="A17">
        <v>0.78425866266541489</v>
      </c>
    </row>
    <row r="18" spans="1:1">
      <c r="A18">
        <v>0.7949931338098869</v>
      </c>
    </row>
    <row r="19" spans="1:1">
      <c r="A19">
        <v>0.83857329785428325</v>
      </c>
    </row>
    <row r="20" spans="1:1">
      <c r="A20">
        <v>0.83993293250089018</v>
      </c>
    </row>
    <row r="21" spans="1:1">
      <c r="A21">
        <v>0.85124072722500499</v>
      </c>
    </row>
    <row r="22" spans="1:1">
      <c r="A22">
        <v>0.85198573846497661</v>
      </c>
    </row>
    <row r="23" spans="1:1">
      <c r="A23">
        <v>0.85734586789656642</v>
      </c>
    </row>
    <row r="24" spans="1:1">
      <c r="A24">
        <v>0.85931681821946115</v>
      </c>
    </row>
    <row r="25" spans="1:1">
      <c r="A25">
        <v>0.863027308477059</v>
      </c>
    </row>
    <row r="26" spans="1:1">
      <c r="A26">
        <v>0.86338642029338752</v>
      </c>
    </row>
    <row r="27" spans="1:1">
      <c r="A27">
        <v>0.86524422037852677</v>
      </c>
    </row>
    <row r="28" spans="1:1">
      <c r="A28">
        <v>0.86601784416106764</v>
      </c>
    </row>
    <row r="29" spans="1:1">
      <c r="A29">
        <v>0.87682718586794417</v>
      </c>
    </row>
    <row r="30" spans="1:1">
      <c r="A30">
        <v>0.88474567865812426</v>
      </c>
    </row>
    <row r="31" spans="1:1">
      <c r="A31">
        <v>0.88803632650311826</v>
      </c>
    </row>
    <row r="32" spans="1:1">
      <c r="A32">
        <v>0.8945532905320519</v>
      </c>
    </row>
    <row r="33" spans="1:1">
      <c r="A33">
        <v>0.90071492545049425</v>
      </c>
    </row>
    <row r="34" spans="1:1">
      <c r="A34">
        <v>0.90346930916931678</v>
      </c>
    </row>
    <row r="35" spans="1:1">
      <c r="A35">
        <v>0.91134441623144646</v>
      </c>
    </row>
    <row r="36" spans="1:1">
      <c r="A36">
        <v>0.94636383592983031</v>
      </c>
    </row>
    <row r="37" spans="1:1">
      <c r="A37">
        <v>0.94872004429678813</v>
      </c>
    </row>
    <row r="38" spans="1:1">
      <c r="A38">
        <v>0.955857852735851</v>
      </c>
    </row>
    <row r="39" spans="1:1">
      <c r="A39">
        <v>0.95911334424219175</v>
      </c>
    </row>
    <row r="40" spans="1:1">
      <c r="A40">
        <v>0.97806507324745406</v>
      </c>
    </row>
    <row r="41" spans="1:1">
      <c r="A41">
        <v>0.99363903714148838</v>
      </c>
    </row>
    <row r="42" spans="1:1">
      <c r="A42">
        <v>0.99751533856059149</v>
      </c>
    </row>
    <row r="43" spans="1:1">
      <c r="A43">
        <v>1.0125483907081163</v>
      </c>
    </row>
    <row r="44" spans="1:1">
      <c r="A44">
        <v>1.0135516872585353</v>
      </c>
    </row>
    <row r="45" spans="1:1">
      <c r="A45">
        <v>1.0181915872260412</v>
      </c>
    </row>
    <row r="46" spans="1:1">
      <c r="A46">
        <v>1.0308124802539094</v>
      </c>
    </row>
    <row r="47" spans="1:1">
      <c r="A47">
        <v>1.0448187982689334</v>
      </c>
    </row>
    <row r="48" spans="1:1">
      <c r="A48">
        <v>1.0661380939728096</v>
      </c>
    </row>
    <row r="49" spans="1:1">
      <c r="A49">
        <v>1.067528747263212</v>
      </c>
    </row>
    <row r="50" spans="1:1">
      <c r="A50">
        <v>1.0685494243837312</v>
      </c>
    </row>
    <row r="51" spans="1:1">
      <c r="A51">
        <v>1.1099690484572067</v>
      </c>
    </row>
    <row r="52" spans="1:1">
      <c r="A52">
        <v>1.1278251306021447</v>
      </c>
    </row>
    <row r="53" spans="1:1">
      <c r="A53">
        <v>1.1458073797090946</v>
      </c>
    </row>
    <row r="54" spans="1:1">
      <c r="A54">
        <v>1.1884966486434696</v>
      </c>
    </row>
    <row r="55" spans="1:1">
      <c r="A55">
        <v>1.1904545136554205</v>
      </c>
    </row>
    <row r="56" spans="1:1">
      <c r="A56">
        <v>1.212149926343111</v>
      </c>
    </row>
    <row r="57" spans="1:1">
      <c r="A57">
        <v>1.2220043291012099</v>
      </c>
    </row>
    <row r="58" spans="1:1">
      <c r="A58">
        <v>1.222266345104432</v>
      </c>
    </row>
    <row r="59" spans="1:1">
      <c r="A59">
        <v>1.3657925279930327</v>
      </c>
    </row>
    <row r="60" spans="1:1">
      <c r="A60">
        <v>1.445996057696354</v>
      </c>
    </row>
  </sheetData>
  <autoFilter ref="A1:A129" xr:uid="{9557D331-6C67-44A9-8FA3-E540D13A9842}">
    <sortState xmlns:xlrd2="http://schemas.microsoft.com/office/spreadsheetml/2017/richdata2" ref="A2:A129">
      <sortCondition ref="A1:A129"/>
    </sortState>
  </autoFilter>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2A392-0D2B-4E85-98E3-B11670796C78}">
  <dimension ref="A1:G127"/>
  <sheetViews>
    <sheetView workbookViewId="0">
      <selection activeCell="A8" sqref="A8"/>
    </sheetView>
  </sheetViews>
  <sheetFormatPr defaultColWidth="9.140625" defaultRowHeight="15"/>
  <sheetData>
    <row r="1" spans="1:7">
      <c r="A1" t="s">
        <v>639</v>
      </c>
    </row>
    <row r="2" spans="1:7">
      <c r="A2">
        <v>4.3770470349822368</v>
      </c>
    </row>
    <row r="3" spans="1:7">
      <c r="A3">
        <v>14.107722013523665</v>
      </c>
    </row>
    <row r="4" spans="1:7">
      <c r="A4">
        <v>2.4536908382492615</v>
      </c>
    </row>
    <row r="5" spans="1:7">
      <c r="A5">
        <v>5.3590722995151561</v>
      </c>
      <c r="F5" t="s">
        <v>1154</v>
      </c>
      <c r="G5">
        <f>AVERAGE(A2:A56)</f>
        <v>3.905327271132502</v>
      </c>
    </row>
    <row r="6" spans="1:7">
      <c r="A6">
        <v>0.16821298961774384</v>
      </c>
      <c r="F6" t="s">
        <v>1155</v>
      </c>
      <c r="G6">
        <f>MEDIAN(A2:A60)</f>
        <v>2.8417257802770912</v>
      </c>
    </row>
    <row r="7" spans="1:7">
      <c r="A7">
        <v>3.5665105461715387</v>
      </c>
      <c r="F7" t="s">
        <v>1156</v>
      </c>
      <c r="G7">
        <f>_xlfn.STDEV.P(A2:A60)</f>
        <v>3.0025493281116709</v>
      </c>
    </row>
    <row r="8" spans="1:7">
      <c r="A8">
        <v>1.3921612298905419</v>
      </c>
      <c r="F8" t="s">
        <v>1157</v>
      </c>
      <c r="G8">
        <f>_xlfn.QUARTILE.EXC(A2:A60,3)-_xlfn.QUARTILE.EXC(A2:A60,1)</f>
        <v>3.5465574792406449</v>
      </c>
    </row>
    <row r="9" spans="1:7">
      <c r="A9">
        <v>4.1857329743156768</v>
      </c>
    </row>
    <row r="10" spans="1:7">
      <c r="A10">
        <v>2.0135230649169822</v>
      </c>
    </row>
    <row r="11" spans="1:7">
      <c r="A11">
        <v>5.8381103384510746</v>
      </c>
    </row>
    <row r="12" spans="1:7">
      <c r="A12">
        <v>2.7112407988105094</v>
      </c>
    </row>
    <row r="13" spans="1:7">
      <c r="A13">
        <v>0.63017513976300954</v>
      </c>
    </row>
    <row r="14" spans="1:7">
      <c r="A14">
        <v>2.8417257802770912</v>
      </c>
    </row>
    <row r="15" spans="1:7">
      <c r="A15">
        <v>12.543025460725632</v>
      </c>
    </row>
    <row r="16" spans="1:7">
      <c r="A16">
        <v>5.5587694829318846</v>
      </c>
    </row>
    <row r="17" spans="1:1">
      <c r="A17">
        <v>8.8157575742284866</v>
      </c>
    </row>
    <row r="18" spans="1:1">
      <c r="A18">
        <v>7.1013104330934</v>
      </c>
    </row>
    <row r="19" spans="1:1">
      <c r="A19">
        <v>1.3460241636291528</v>
      </c>
    </row>
    <row r="20" spans="1:1">
      <c r="A20">
        <v>2.3164312624322476</v>
      </c>
    </row>
    <row r="21" spans="1:1">
      <c r="A21">
        <v>2.2048173071559241</v>
      </c>
    </row>
    <row r="22" spans="1:1">
      <c r="A22">
        <v>2.3447239589804156</v>
      </c>
    </row>
    <row r="23" spans="1:1">
      <c r="A23">
        <v>1.0532389886909901</v>
      </c>
    </row>
    <row r="24" spans="1:1">
      <c r="A24">
        <v>1.3797232018938317</v>
      </c>
    </row>
    <row r="25" spans="1:1">
      <c r="A25">
        <v>5.952840406299404</v>
      </c>
    </row>
    <row r="26" spans="1:1">
      <c r="A26">
        <v>8.586899820915411</v>
      </c>
    </row>
    <row r="27" spans="1:1">
      <c r="A27">
        <v>3.1648151261056054</v>
      </c>
    </row>
    <row r="28" spans="1:1">
      <c r="A28">
        <v>1.4161115022820547</v>
      </c>
    </row>
    <row r="29" spans="1:1">
      <c r="A29">
        <v>2.8555078825924625</v>
      </c>
    </row>
    <row r="30" spans="1:1">
      <c r="A30">
        <v>1.0416060263573956</v>
      </c>
    </row>
    <row r="31" spans="1:1">
      <c r="A31">
        <v>5.5185800770936027</v>
      </c>
    </row>
    <row r="32" spans="1:1">
      <c r="A32">
        <v>5.2734973222628332</v>
      </c>
    </row>
    <row r="33" spans="1:1">
      <c r="A33">
        <v>6.6025421569857805</v>
      </c>
    </row>
    <row r="34" spans="1:1">
      <c r="A34">
        <v>2.0122120036912396</v>
      </c>
    </row>
    <row r="35" spans="1:1">
      <c r="A35">
        <v>2.2237342939483646</v>
      </c>
    </row>
    <row r="36" spans="1:1">
      <c r="A36">
        <v>11.587575015250959</v>
      </c>
    </row>
    <row r="37" spans="1:1">
      <c r="A37">
        <v>6.9184087471691109</v>
      </c>
    </row>
    <row r="38" spans="1:1">
      <c r="A38">
        <v>3.4542257073641962</v>
      </c>
    </row>
    <row r="39" spans="1:1">
      <c r="A39">
        <v>2.0193124360757913</v>
      </c>
    </row>
    <row r="40" spans="1:1">
      <c r="A40">
        <v>1.6499059110633139</v>
      </c>
    </row>
    <row r="41" spans="1:1">
      <c r="A41">
        <v>0.86902339945896268</v>
      </c>
    </row>
    <row r="42" spans="1:1">
      <c r="A42">
        <v>2.7041893121973817</v>
      </c>
    </row>
    <row r="43" spans="1:1">
      <c r="A43">
        <v>5.7663226146784199</v>
      </c>
    </row>
    <row r="44" spans="1:1">
      <c r="A44">
        <v>2.1399956371218507</v>
      </c>
    </row>
    <row r="45" spans="1:1">
      <c r="A45">
        <v>3.3727449015387818</v>
      </c>
    </row>
    <row r="46" spans="1:1">
      <c r="A46">
        <v>1.3923333446474757</v>
      </c>
    </row>
    <row r="47" spans="1:1">
      <c r="A47">
        <v>3.5273913585435923</v>
      </c>
    </row>
    <row r="48" spans="1:1">
      <c r="A48">
        <v>2.8994008596117311</v>
      </c>
    </row>
    <row r="49" spans="1:1">
      <c r="A49">
        <v>3.4061987995871319</v>
      </c>
    </row>
    <row r="50" spans="1:1">
      <c r="A50">
        <v>2.6557141388802981</v>
      </c>
    </row>
    <row r="51" spans="1:1">
      <c r="A51">
        <v>1.3745108524068888</v>
      </c>
    </row>
    <row r="52" spans="1:1">
      <c r="A52">
        <v>1.3925129356343187</v>
      </c>
    </row>
    <row r="53" spans="1:1">
      <c r="A53">
        <v>8.3672671468695814</v>
      </c>
    </row>
    <row r="54" spans="1:1">
      <c r="A54">
        <v>2.4299421764389599</v>
      </c>
    </row>
    <row r="55" spans="1:1">
      <c r="A55">
        <v>5.7948439397115417</v>
      </c>
    </row>
    <row r="56" spans="1:1">
      <c r="A56">
        <v>2.1140871772567316</v>
      </c>
    </row>
    <row r="126" spans="1:1">
      <c r="A126" t="s">
        <v>536</v>
      </c>
    </row>
    <row r="127" spans="1:1">
      <c r="A127" t="s">
        <v>536</v>
      </c>
    </row>
  </sheetData>
  <autoFilter ref="A1:A127" xr:uid="{CAC2A392-0D2B-4E85-98E3-B11670796C78}"/>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496FD-F0FA-412F-A16E-980594553752}">
  <dimension ref="A1:E61"/>
  <sheetViews>
    <sheetView workbookViewId="0">
      <selection activeCell="A8" sqref="A8"/>
    </sheetView>
  </sheetViews>
  <sheetFormatPr defaultColWidth="9.140625" defaultRowHeight="15"/>
  <sheetData>
    <row r="1" spans="1:5">
      <c r="A1" t="s">
        <v>640</v>
      </c>
    </row>
    <row r="2" spans="1:5">
      <c r="A2">
        <v>0.86683004506142591</v>
      </c>
    </row>
    <row r="3" spans="1:5">
      <c r="A3">
        <v>1.4728712867988671</v>
      </c>
    </row>
    <row r="4" spans="1:5">
      <c r="A4">
        <v>1.1126164213502414</v>
      </c>
    </row>
    <row r="5" spans="1:5">
      <c r="A5">
        <v>1.1837040937022032</v>
      </c>
    </row>
    <row r="6" spans="1:5">
      <c r="A6">
        <v>6.4804757851121816E-2</v>
      </c>
    </row>
    <row r="7" spans="1:5">
      <c r="A7">
        <v>1.3090107180898045</v>
      </c>
      <c r="D7" t="s">
        <v>1154</v>
      </c>
      <c r="E7">
        <f>AVERAGE(A2:A61)</f>
        <v>0.85696145204926888</v>
      </c>
    </row>
    <row r="8" spans="1:5">
      <c r="A8">
        <v>0.95160898164855245</v>
      </c>
      <c r="D8" t="s">
        <v>1155</v>
      </c>
      <c r="E8">
        <f>MEDIAN(A2:A61)</f>
        <v>0.87449488311923063</v>
      </c>
    </row>
    <row r="9" spans="1:5">
      <c r="A9">
        <v>0.71019575647774169</v>
      </c>
      <c r="D9" t="s">
        <v>1156</v>
      </c>
      <c r="E9">
        <f>_xlfn.STDEV.P(A2:A61)</f>
        <v>0.2776208156118028</v>
      </c>
    </row>
    <row r="10" spans="1:5">
      <c r="A10">
        <v>1.0600189274825669</v>
      </c>
      <c r="D10" t="s">
        <v>1157</v>
      </c>
      <c r="E10">
        <f>_xlfn.QUARTILE.EXC(A2:A61,3)-_xlfn.QUARTILE.EXC(A2:A61,1)</f>
        <v>0.26362424008230578</v>
      </c>
    </row>
    <row r="11" spans="1:5">
      <c r="A11">
        <v>0.71207271062885813</v>
      </c>
    </row>
    <row r="12" spans="1:5">
      <c r="A12">
        <v>0.99137672927995646</v>
      </c>
    </row>
    <row r="13" spans="1:5">
      <c r="A13">
        <v>0.19834196058848652</v>
      </c>
    </row>
    <row r="14" spans="1:5">
      <c r="A14">
        <v>0.91956517760728751</v>
      </c>
    </row>
    <row r="15" spans="1:5">
      <c r="A15">
        <v>0.53571399194231628</v>
      </c>
    </row>
    <row r="16" spans="1:5">
      <c r="A16">
        <v>1.2834857483070177</v>
      </c>
    </row>
    <row r="17" spans="1:1">
      <c r="A17">
        <v>0.93042599440752694</v>
      </c>
    </row>
    <row r="18" spans="1:1">
      <c r="A18">
        <v>0.82233857042060721</v>
      </c>
    </row>
    <row r="19" spans="1:1">
      <c r="A19">
        <v>1.0355078515007481</v>
      </c>
    </row>
    <row r="20" spans="1:1">
      <c r="A20">
        <v>0.86668335228589677</v>
      </c>
    </row>
    <row r="21" spans="1:1">
      <c r="A21">
        <v>0.76648122894994253</v>
      </c>
    </row>
    <row r="22" spans="1:1">
      <c r="A22">
        <v>0.77960563613217748</v>
      </c>
    </row>
    <row r="23" spans="1:1">
      <c r="A23">
        <v>1.0228533680795735</v>
      </c>
    </row>
    <row r="24" spans="1:1">
      <c r="A24">
        <v>0.7726218387512015</v>
      </c>
    </row>
    <row r="25" spans="1:1">
      <c r="A25">
        <v>0.71379504391749804</v>
      </c>
    </row>
    <row r="26" spans="1:1">
      <c r="A26">
        <v>1.1065092978707489</v>
      </c>
    </row>
    <row r="27" spans="1:1">
      <c r="A27">
        <v>0.96768245756536309</v>
      </c>
    </row>
    <row r="28" spans="1:1">
      <c r="A28">
        <v>0.91134441623144646</v>
      </c>
    </row>
    <row r="29" spans="1:1">
      <c r="A29">
        <v>1.0051191239058759</v>
      </c>
    </row>
    <row r="30" spans="1:1">
      <c r="A30">
        <v>0.75090034628847702</v>
      </c>
    </row>
    <row r="31" spans="1:1">
      <c r="A31">
        <v>0.89695987541472</v>
      </c>
    </row>
    <row r="32" spans="1:1">
      <c r="A32">
        <v>0.99754814904841393</v>
      </c>
    </row>
    <row r="33" spans="1:1">
      <c r="A33">
        <v>1.1655707072856198</v>
      </c>
    </row>
    <row r="34" spans="1:1">
      <c r="A34">
        <v>0.72951601757949069</v>
      </c>
    </row>
    <row r="35" spans="1:1">
      <c r="A35">
        <v>3.2678878455779617E-2</v>
      </c>
    </row>
    <row r="36" spans="1:1">
      <c r="A36">
        <v>0.82788945131280989</v>
      </c>
    </row>
    <row r="37" spans="1:1">
      <c r="A37">
        <v>0.48802699223824519</v>
      </c>
    </row>
    <row r="38" spans="1:1">
      <c r="A38">
        <v>1.1070773272110366</v>
      </c>
    </row>
    <row r="39" spans="1:1">
      <c r="A39">
        <v>0.72059001105950371</v>
      </c>
    </row>
    <row r="40" spans="1:1">
      <c r="A40">
        <v>0.77992297048195369</v>
      </c>
    </row>
    <row r="41" spans="1:1">
      <c r="A41">
        <v>6.4445940410704713E-2</v>
      </c>
    </row>
    <row r="42" spans="1:1">
      <c r="A42">
        <v>0.77100250750567445</v>
      </c>
    </row>
    <row r="43" spans="1:1">
      <c r="A43">
        <v>0.95769223797980818</v>
      </c>
    </row>
    <row r="44" spans="1:1">
      <c r="A44">
        <v>0.58204438702008676</v>
      </c>
    </row>
    <row r="45" spans="1:1">
      <c r="A45">
        <v>0.86143771843226336</v>
      </c>
    </row>
    <row r="46" spans="1:1">
      <c r="A46">
        <v>0.92406948482992235</v>
      </c>
    </row>
    <row r="47" spans="1:1">
      <c r="A47">
        <v>1.0862789148261807</v>
      </c>
    </row>
    <row r="48" spans="1:1">
      <c r="A48">
        <v>0.74916280954125591</v>
      </c>
    </row>
    <row r="49" spans="1:1">
      <c r="A49">
        <v>0.81256938574191018</v>
      </c>
    </row>
    <row r="50" spans="1:1">
      <c r="A50">
        <v>1.077006980722818</v>
      </c>
    </row>
    <row r="51" spans="1:1">
      <c r="A51">
        <v>0.88348559862317988</v>
      </c>
    </row>
    <row r="52" spans="1:1">
      <c r="A52">
        <v>1.23034561876719</v>
      </c>
    </row>
    <row r="53" spans="1:1">
      <c r="A53">
        <v>0.81667460042658946</v>
      </c>
    </row>
    <row r="54" spans="1:1">
      <c r="A54">
        <v>0.60363481547636888</v>
      </c>
    </row>
    <row r="55" spans="1:1">
      <c r="A55">
        <v>0.92810702785113375</v>
      </c>
    </row>
    <row r="56" spans="1:1">
      <c r="A56">
        <v>0.87439495571362569</v>
      </c>
    </row>
    <row r="57" spans="1:1">
      <c r="A57">
        <v>0.96058739441599927</v>
      </c>
    </row>
    <row r="58" spans="1:1">
      <c r="A58">
        <v>0.87459481052483556</v>
      </c>
    </row>
    <row r="59" spans="1:1">
      <c r="A59">
        <v>1.1458073797090946</v>
      </c>
    </row>
    <row r="60" spans="1:1">
      <c r="A60">
        <v>0.77765795581387664</v>
      </c>
    </row>
    <row r="61" spans="1:1">
      <c r="A61">
        <v>0.86682038541250228</v>
      </c>
    </row>
  </sheetData>
  <autoFilter ref="A1:A61" xr:uid="{7BB496FD-F0FA-412F-A16E-980594553752}"/>
  <dataConsolidate/>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7B013-EABE-4CF2-A235-37B766F6D819}">
  <dimension ref="A3:D22"/>
  <sheetViews>
    <sheetView workbookViewId="0">
      <selection activeCell="A8" sqref="A8"/>
    </sheetView>
  </sheetViews>
  <sheetFormatPr defaultColWidth="9.140625" defaultRowHeight="15"/>
  <cols>
    <col min="1" max="1" width="13.140625" bestFit="1" customWidth="1"/>
    <col min="2" max="2" width="48.7109375" bestFit="1" customWidth="1"/>
    <col min="3" max="3" width="35" bestFit="1" customWidth="1"/>
    <col min="4" max="4" width="30.28515625" bestFit="1" customWidth="1"/>
    <col min="5" max="25" width="12" bestFit="1" customWidth="1"/>
    <col min="26" max="27" width="11" bestFit="1" customWidth="1"/>
    <col min="28" max="45" width="12" bestFit="1" customWidth="1"/>
    <col min="46" max="46" width="11" bestFit="1" customWidth="1"/>
    <col min="47" max="52" width="12" bestFit="1" customWidth="1"/>
    <col min="53" max="53" width="11" bestFit="1" customWidth="1"/>
    <col min="54" max="60" width="12" bestFit="1" customWidth="1"/>
    <col min="62" max="62" width="11.28515625" bestFit="1" customWidth="1"/>
  </cols>
  <sheetData>
    <row r="3" spans="1:4">
      <c r="A3" s="17" t="s">
        <v>1158</v>
      </c>
      <c r="B3" t="s">
        <v>1159</v>
      </c>
      <c r="C3" t="s">
        <v>1160</v>
      </c>
      <c r="D3" t="s">
        <v>1161</v>
      </c>
    </row>
    <row r="4" spans="1:4">
      <c r="A4" s="18">
        <v>2021</v>
      </c>
      <c r="B4">
        <v>0.88178502821085247</v>
      </c>
      <c r="C4">
        <v>2.5666939242700444</v>
      </c>
      <c r="D4">
        <v>0.81248351225695914</v>
      </c>
    </row>
    <row r="5" spans="1:4">
      <c r="A5" s="18">
        <v>2022</v>
      </c>
      <c r="B5">
        <v>0.84409119111864128</v>
      </c>
      <c r="C5">
        <v>4.4080787918208397</v>
      </c>
      <c r="D5">
        <v>0.83818211381648755</v>
      </c>
    </row>
    <row r="6" spans="1:4">
      <c r="A6" s="18">
        <v>2023</v>
      </c>
      <c r="B6">
        <v>0.98471709430691512</v>
      </c>
      <c r="C6">
        <v>5.5833408068869774</v>
      </c>
      <c r="D6">
        <v>0.95500057190601673</v>
      </c>
    </row>
    <row r="7" spans="1:4">
      <c r="A7" s="18">
        <v>2024</v>
      </c>
      <c r="B7">
        <v>0.87302969783304141</v>
      </c>
      <c r="C7">
        <v>2.5843409187569653</v>
      </c>
      <c r="D7">
        <v>0.83906109913382565</v>
      </c>
    </row>
    <row r="8" spans="1:4">
      <c r="A8" s="18">
        <v>2025</v>
      </c>
    </row>
    <row r="9" spans="1:4">
      <c r="A9" s="18" t="s">
        <v>1162</v>
      </c>
    </row>
    <row r="10" spans="1:4">
      <c r="A10" s="18" t="s">
        <v>1163</v>
      </c>
      <c r="B10">
        <v>0.89254164179108619</v>
      </c>
      <c r="C10">
        <v>3.9053272711325024</v>
      </c>
      <c r="D10">
        <v>0.8569614520492691</v>
      </c>
    </row>
    <row r="18" spans="1:4">
      <c r="B18" s="27" t="s">
        <v>1164</v>
      </c>
      <c r="C18" s="27" t="s">
        <v>639</v>
      </c>
      <c r="D18" s="27" t="s">
        <v>640</v>
      </c>
    </row>
    <row r="19" spans="1:4">
      <c r="A19" s="18">
        <v>2021</v>
      </c>
      <c r="B19" s="19">
        <v>0.88178502821085247</v>
      </c>
      <c r="C19" s="19">
        <v>2.5666939242700444</v>
      </c>
      <c r="D19" s="19">
        <v>0.81248351225695914</v>
      </c>
    </row>
    <row r="20" spans="1:4">
      <c r="A20" s="18">
        <v>2022</v>
      </c>
      <c r="B20" s="19">
        <v>0.84409119111864128</v>
      </c>
      <c r="C20" s="19">
        <v>4.4080787918208397</v>
      </c>
      <c r="D20" s="19">
        <v>0.83818211381648755</v>
      </c>
    </row>
    <row r="21" spans="1:4">
      <c r="A21" s="18">
        <v>2023</v>
      </c>
      <c r="B21" s="19">
        <v>0.98471709430691512</v>
      </c>
      <c r="C21" s="19">
        <v>5.5833408068869774</v>
      </c>
      <c r="D21" s="19">
        <v>0.95500057190601673</v>
      </c>
    </row>
    <row r="22" spans="1:4">
      <c r="A22" s="18">
        <v>2024</v>
      </c>
      <c r="B22" s="19">
        <v>0.87302969783304141</v>
      </c>
      <c r="C22" s="19">
        <v>2.5843409187569653</v>
      </c>
      <c r="D22" s="19">
        <v>0.83906109913382565</v>
      </c>
    </row>
  </sheetData>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SAS Institute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Éliane Poulin (PMPRB/CEPMB)</cp:lastModifiedBy>
  <cp:revision/>
  <dcterms:created xsi:type="dcterms:W3CDTF">2025-12-02T20:01:24Z</dcterms:created>
  <dcterms:modified xsi:type="dcterms:W3CDTF">2026-10-09T22:05:49Z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834ed4f5-eae4-40c7-82be-b1cdf720a1b9_Enabled">
    <vt:lpwstr>true</vt:lpwstr>
  </property>
  <property fmtid="{D5CDD505-2E9C-101B-9397-08002B2CF9AE}" pid="4" name="MSIP_Label_834ed4f5-eae4-40c7-82be-b1cdf720a1b9_SetDate">
    <vt:lpwstr>2026-08-06T16:47:36Z</vt:lpwstr>
  </property>
  <property fmtid="{D5CDD505-2E9C-101B-9397-08002B2CF9AE}" pid="5" name="MSIP_Label_834ed4f5-eae4-40c7-82be-b1cdf720a1b9_Method">
    <vt:lpwstr>Standard</vt:lpwstr>
  </property>
  <property fmtid="{D5CDD505-2E9C-101B-9397-08002B2CF9AE}" pid="6" name="MSIP_Label_834ed4f5-eae4-40c7-82be-b1cdf720a1b9_Name">
    <vt:lpwstr>Unclassified - Non classifié</vt:lpwstr>
  </property>
  <property fmtid="{D5CDD505-2E9C-101B-9397-08002B2CF9AE}" pid="7" name="MSIP_Label_834ed4f5-eae4-40c7-82be-b1cdf720a1b9_SiteId">
    <vt:lpwstr>e0d54a3c-7bbe-4a64-9d46-f9f84a41c833</vt:lpwstr>
  </property>
  <property fmtid="{D5CDD505-2E9C-101B-9397-08002B2CF9AE}" pid="8" name="MSIP_Label_834ed4f5-eae4-40c7-82be-b1cdf720a1b9_ActionId">
    <vt:lpwstr>241db056-2c19-4582-a566-45a2301ebfd3</vt:lpwstr>
  </property>
  <property fmtid="{D5CDD505-2E9C-101B-9397-08002B2CF9AE}" pid="9" name="MSIP_Label_834ed4f5-eae4-40c7-82be-b1cdf720a1b9_ContentBits">
    <vt:lpwstr>0</vt:lpwstr>
  </property>
  <property fmtid="{D5CDD505-2E9C-101B-9397-08002B2CF9AE}" pid="10" name="MSIP_Label_834ed4f5-eae4-40c7-82be-b1cdf720a1b9_Tag">
    <vt:lpwstr>10, 3, 0, 1</vt:lpwstr>
  </property>
</Properties>
</file>